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m/Downloads/"/>
    </mc:Choice>
  </mc:AlternateContent>
  <bookViews>
    <workbookView xWindow="0" yWindow="460" windowWidth="25600" windowHeight="14140" activeTab="5"/>
  </bookViews>
  <sheets>
    <sheet name="Original" sheetId="2" r:id="rId1"/>
    <sheet name="Filtered" sheetId="3" r:id="rId2"/>
    <sheet name="Combine + College" sheetId="10" r:id="rId3"/>
    <sheet name="Model(Edited)" sheetId="12" r:id="rId4"/>
    <sheet name="Coaches" sheetId="16" r:id="rId5"/>
    <sheet name="Model Test" sheetId="13" r:id="rId6"/>
    <sheet name="Sheet2" sheetId="15" r:id="rId7"/>
    <sheet name="Sheet4" sheetId="14" r:id="rId8"/>
    <sheet name="AFC_NFC" sheetId="11" r:id="rId9"/>
    <sheet name="Filtered+Combine" sheetId="9" r:id="rId10"/>
    <sheet name="Combine Stats" sheetId="5" r:id="rId11"/>
    <sheet name="Sheet1" sheetId="8" r:id="rId12"/>
    <sheet name="Conferences and Teams" sheetId="7" r:id="rId13"/>
  </sheets>
  <definedNames>
    <definedName name="_xlnm._FilterDatabase" localSheetId="8" hidden="1">AFC_NFC!$I$2:$L$29</definedName>
    <definedName name="_xlnm._FilterDatabase" localSheetId="1" hidden="1">Filtered!$AQ$1:$AQ$257</definedName>
    <definedName name="coaching_results" localSheetId="6">Sheet2!$C$20</definedName>
    <definedName name="ExternalData_1" localSheetId="0" hidden="1">Original!$A$1:$AA$692</definedName>
    <definedName name="results" localSheetId="1">Filtered!#REF!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3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" i="13"/>
  <c r="F125" i="13"/>
  <c r="F100" i="13"/>
  <c r="F174" i="13"/>
  <c r="F191" i="13"/>
  <c r="F152" i="13"/>
  <c r="F129" i="13"/>
  <c r="F126" i="13"/>
  <c r="G13" i="15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" i="13"/>
  <c r="F173" i="13"/>
  <c r="H79" i="13"/>
  <c r="G79" i="13"/>
  <c r="P78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5" i="13"/>
  <c r="F96" i="13"/>
  <c r="F97" i="13"/>
  <c r="F98" i="13"/>
  <c r="F99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7" i="13"/>
  <c r="F128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2" i="13"/>
  <c r="F193" i="13"/>
  <c r="F194" i="13"/>
  <c r="F195" i="13"/>
  <c r="F196" i="13"/>
  <c r="F197" i="13"/>
  <c r="F198" i="13"/>
  <c r="F199" i="13"/>
  <c r="F200" i="13"/>
  <c r="F201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" i="13"/>
  <c r="AK3" i="13"/>
  <c r="AL3" i="13"/>
  <c r="AW3" i="13"/>
  <c r="AK4" i="13"/>
  <c r="AL4" i="13"/>
  <c r="AW4" i="13"/>
  <c r="AK5" i="13"/>
  <c r="AL5" i="13"/>
  <c r="AW5" i="13"/>
  <c r="AK6" i="13"/>
  <c r="AL6" i="13"/>
  <c r="AW6" i="13"/>
  <c r="AK7" i="13"/>
  <c r="AL7" i="13"/>
  <c r="AW7" i="13"/>
  <c r="AK8" i="13"/>
  <c r="AL8" i="13"/>
  <c r="AW8" i="13"/>
  <c r="AK9" i="13"/>
  <c r="AL9" i="13"/>
  <c r="AW9" i="13"/>
  <c r="AK10" i="13"/>
  <c r="AL10" i="13"/>
  <c r="AW10" i="13"/>
  <c r="AK11" i="13"/>
  <c r="AL11" i="13"/>
  <c r="AW11" i="13"/>
  <c r="AK12" i="13"/>
  <c r="AL12" i="13"/>
  <c r="AW12" i="13"/>
  <c r="AK13" i="13"/>
  <c r="AL13" i="13"/>
  <c r="AW13" i="13"/>
  <c r="M61" i="13"/>
  <c r="M57" i="13"/>
  <c r="M53" i="13"/>
  <c r="AK39" i="13"/>
  <c r="AL39" i="13"/>
  <c r="AK40" i="13"/>
  <c r="AL40" i="13"/>
  <c r="AK41" i="13"/>
  <c r="AL41" i="13"/>
  <c r="H33" i="13"/>
  <c r="F33" i="13"/>
  <c r="F163" i="12"/>
  <c r="F164" i="12"/>
  <c r="F165" i="12"/>
  <c r="F166" i="12"/>
  <c r="C166" i="12"/>
  <c r="E166" i="12"/>
  <c r="F167" i="12"/>
  <c r="F168" i="12"/>
  <c r="F169" i="12"/>
  <c r="F170" i="12"/>
  <c r="C170" i="12"/>
  <c r="E170" i="12"/>
  <c r="F171" i="12"/>
  <c r="F172" i="12"/>
  <c r="F173" i="12"/>
  <c r="C173" i="12"/>
  <c r="E173" i="12"/>
  <c r="F174" i="12"/>
  <c r="C174" i="12"/>
  <c r="E174" i="12"/>
  <c r="F175" i="12"/>
  <c r="C175" i="12"/>
  <c r="E175" i="12"/>
  <c r="F176" i="12"/>
  <c r="F177" i="12"/>
  <c r="E177" i="12"/>
  <c r="F178" i="12"/>
  <c r="C178" i="12"/>
  <c r="E178" i="12"/>
  <c r="F179" i="12"/>
  <c r="C179" i="12"/>
  <c r="E179" i="12"/>
  <c r="F180" i="12"/>
  <c r="F181" i="12"/>
  <c r="F182" i="12"/>
  <c r="C182" i="12"/>
  <c r="E182" i="12"/>
  <c r="F183" i="12"/>
  <c r="F184" i="12"/>
  <c r="F185" i="12"/>
  <c r="F186" i="12"/>
  <c r="C186" i="12"/>
  <c r="E186" i="12"/>
  <c r="F187" i="12"/>
  <c r="F188" i="12"/>
  <c r="F189" i="12"/>
  <c r="F190" i="12"/>
  <c r="C190" i="12"/>
  <c r="E190" i="12"/>
  <c r="F191" i="12"/>
  <c r="F192" i="12"/>
  <c r="F193" i="12"/>
  <c r="C193" i="12"/>
  <c r="E193" i="12"/>
  <c r="F194" i="12"/>
  <c r="C194" i="12"/>
  <c r="E194" i="12"/>
  <c r="F195" i="12"/>
  <c r="F196" i="12"/>
  <c r="C196" i="12"/>
  <c r="E196" i="12"/>
  <c r="F197" i="12"/>
  <c r="C197" i="12"/>
  <c r="E197" i="12"/>
  <c r="F198" i="12"/>
  <c r="C198" i="12"/>
  <c r="E198" i="12"/>
  <c r="F199" i="12"/>
  <c r="C199" i="12"/>
  <c r="E199" i="12"/>
  <c r="F200" i="12"/>
  <c r="C200" i="12"/>
  <c r="E200" i="12"/>
  <c r="F201" i="12"/>
  <c r="C201" i="12"/>
  <c r="E201" i="12"/>
  <c r="F162" i="12"/>
  <c r="C162" i="12"/>
  <c r="E162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3" i="12"/>
  <c r="C164" i="12"/>
  <c r="C165" i="12"/>
  <c r="C167" i="12"/>
  <c r="C168" i="12"/>
  <c r="C169" i="12"/>
  <c r="C171" i="12"/>
  <c r="C172" i="12"/>
  <c r="C176" i="12"/>
  <c r="E176" i="12"/>
  <c r="C180" i="12"/>
  <c r="C181" i="12"/>
  <c r="E181" i="12"/>
  <c r="C183" i="12"/>
  <c r="E183" i="12"/>
  <c r="C184" i="12"/>
  <c r="C185" i="12"/>
  <c r="C187" i="12"/>
  <c r="C188" i="12"/>
  <c r="C189" i="12"/>
  <c r="C191" i="12"/>
  <c r="E191" i="12"/>
  <c r="C192" i="12"/>
  <c r="C195" i="12"/>
  <c r="C202" i="12"/>
  <c r="E163" i="12"/>
  <c r="E184" i="12"/>
  <c r="E195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2" i="12"/>
  <c r="H17" i="13"/>
  <c r="F17" i="13"/>
  <c r="F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" i="13"/>
  <c r="E172" i="12"/>
  <c r="E168" i="12"/>
  <c r="E164" i="12"/>
  <c r="E187" i="12"/>
  <c r="E169" i="12"/>
  <c r="E165" i="12"/>
  <c r="E171" i="12"/>
  <c r="E167" i="12"/>
  <c r="E189" i="12"/>
  <c r="E192" i="12"/>
  <c r="E188" i="12"/>
  <c r="E180" i="12"/>
  <c r="E185" i="12"/>
  <c r="B3" i="14"/>
  <c r="B4" i="14"/>
  <c r="B5" i="14"/>
  <c r="B6" i="14"/>
  <c r="B7" i="14"/>
  <c r="B8" i="14"/>
  <c r="B9" i="14"/>
  <c r="B10" i="14"/>
  <c r="AB138" i="12"/>
  <c r="AB139" i="12"/>
  <c r="AK22" i="13"/>
  <c r="AK82" i="13"/>
  <c r="AK146" i="13"/>
  <c r="AK125" i="13"/>
  <c r="AK77" i="13"/>
  <c r="AK27" i="13"/>
  <c r="AK165" i="13"/>
  <c r="AK103" i="13"/>
  <c r="AK69" i="13"/>
  <c r="AK144" i="13"/>
  <c r="AK23" i="13"/>
  <c r="AK30" i="13"/>
  <c r="AK2" i="13"/>
  <c r="AK19" i="13"/>
  <c r="AK59" i="13"/>
  <c r="AK150" i="13"/>
  <c r="AK137" i="13"/>
  <c r="AK110" i="13"/>
  <c r="AK104" i="13"/>
  <c r="AK181" i="13"/>
  <c r="AK85" i="13"/>
  <c r="AK49" i="13"/>
  <c r="AK194" i="13"/>
  <c r="AK121" i="13"/>
  <c r="AK55" i="13"/>
  <c r="AK156" i="13"/>
  <c r="AK149" i="13"/>
  <c r="AK44" i="13"/>
  <c r="AK105" i="13"/>
  <c r="AK58" i="13"/>
  <c r="AK83" i="13"/>
  <c r="AK178" i="13"/>
  <c r="AK159" i="13"/>
  <c r="AK191" i="13"/>
  <c r="AK47" i="13"/>
  <c r="AK89" i="13"/>
  <c r="AK134" i="13"/>
  <c r="AK75" i="13"/>
  <c r="AK71" i="13"/>
  <c r="AK127" i="13"/>
  <c r="AK92" i="13"/>
  <c r="AK65" i="13"/>
  <c r="AK70" i="13"/>
  <c r="AK102" i="13"/>
  <c r="AK133" i="13"/>
  <c r="AK106" i="13"/>
  <c r="AK115" i="13"/>
  <c r="AK57" i="13"/>
  <c r="AK24" i="13"/>
  <c r="AK16" i="13"/>
  <c r="AK42" i="13"/>
  <c r="AK62" i="13"/>
  <c r="AK28" i="13"/>
  <c r="AK192" i="13"/>
  <c r="AK166" i="13"/>
  <c r="AK151" i="13"/>
  <c r="AK80" i="13"/>
  <c r="AK51" i="13"/>
  <c r="AK168" i="13"/>
  <c r="AK48" i="13"/>
  <c r="AK76" i="13"/>
  <c r="AK35" i="13"/>
  <c r="AK153" i="13"/>
  <c r="AK136" i="13"/>
  <c r="AK43" i="13"/>
  <c r="AK101" i="13"/>
  <c r="AK36" i="13"/>
  <c r="AK95" i="13"/>
  <c r="AK93" i="13"/>
  <c r="AK112" i="13"/>
  <c r="AK25" i="13"/>
  <c r="AK201" i="13"/>
  <c r="AK79" i="13"/>
  <c r="AK31" i="13"/>
  <c r="AK63" i="13"/>
  <c r="AK60" i="13"/>
  <c r="AK86" i="13"/>
  <c r="AK21" i="13"/>
  <c r="AK177" i="13"/>
  <c r="AK158" i="13"/>
  <c r="AK73" i="13"/>
  <c r="AK117" i="13"/>
  <c r="AK61" i="13"/>
  <c r="AK18" i="13"/>
  <c r="AK132" i="13"/>
  <c r="AK160" i="13"/>
  <c r="AK84" i="13"/>
  <c r="AK94" i="13"/>
  <c r="AK116" i="13"/>
  <c r="AK72" i="13"/>
  <c r="AK66" i="13"/>
  <c r="AK128" i="13"/>
  <c r="AK20" i="13"/>
  <c r="AK111" i="13"/>
  <c r="AK148" i="13"/>
  <c r="AK15" i="13"/>
  <c r="AK37" i="13"/>
  <c r="AK46" i="13"/>
  <c r="AK169" i="13"/>
  <c r="AK200" i="13"/>
  <c r="AK81" i="13"/>
  <c r="AK140" i="13"/>
  <c r="AK161" i="13"/>
  <c r="AK109" i="13"/>
  <c r="AK157" i="13"/>
  <c r="AK195" i="13"/>
  <c r="AK180" i="13"/>
  <c r="AK182" i="13"/>
  <c r="AK186" i="13"/>
  <c r="AK162" i="13"/>
  <c r="AK174" i="13"/>
  <c r="AK176" i="13"/>
  <c r="AK185" i="13"/>
  <c r="AK175" i="13"/>
  <c r="AK172" i="13"/>
  <c r="AK122" i="13"/>
  <c r="AK99" i="13"/>
  <c r="AK131" i="13"/>
  <c r="AK188" i="13"/>
  <c r="AK167" i="13"/>
  <c r="AK147" i="13"/>
  <c r="AK199" i="13"/>
  <c r="AK198" i="13"/>
  <c r="AK138" i="13"/>
  <c r="AK152" i="13"/>
  <c r="AK143" i="13"/>
  <c r="AK91" i="13"/>
  <c r="AK197" i="13"/>
  <c r="AK118" i="13"/>
  <c r="AK68" i="13"/>
  <c r="AK164" i="13"/>
  <c r="AK187" i="13"/>
  <c r="AK163" i="13"/>
  <c r="AK155" i="13"/>
  <c r="AK193" i="13"/>
  <c r="AK78" i="13"/>
  <c r="AK124" i="13"/>
  <c r="AK179" i="13"/>
  <c r="AK96" i="13"/>
  <c r="AK190" i="13"/>
  <c r="AK67" i="13"/>
  <c r="AK196" i="13"/>
  <c r="AK173" i="13"/>
  <c r="AK38" i="13"/>
  <c r="AK45" i="13"/>
  <c r="AK171" i="13"/>
  <c r="AK100" i="13"/>
  <c r="AK119" i="13"/>
  <c r="AK126" i="13"/>
  <c r="AK98" i="13"/>
  <c r="AK120" i="13"/>
  <c r="AK123" i="13"/>
  <c r="AK108" i="13"/>
  <c r="AK129" i="13"/>
  <c r="AK184" i="13"/>
  <c r="AK88" i="13"/>
  <c r="AK139" i="13"/>
  <c r="AK114" i="13"/>
  <c r="AK52" i="13"/>
  <c r="AK141" i="13"/>
  <c r="AK113" i="13"/>
  <c r="AK53" i="13"/>
  <c r="AK189" i="13"/>
  <c r="AK130" i="13"/>
  <c r="AK64" i="13"/>
  <c r="AK135" i="13"/>
  <c r="AK32" i="13"/>
  <c r="AK50" i="13"/>
  <c r="AK154" i="13"/>
  <c r="AK90" i="13"/>
  <c r="AK26" i="13"/>
  <c r="AK87" i="13"/>
  <c r="AK170" i="13"/>
  <c r="AK107" i="13"/>
  <c r="AK14" i="13"/>
  <c r="AK74" i="13"/>
  <c r="AK34" i="13"/>
  <c r="AK29" i="13"/>
  <c r="AK33" i="13"/>
  <c r="AK17" i="13"/>
  <c r="AK54" i="13"/>
  <c r="AK56" i="13"/>
  <c r="AK142" i="13"/>
  <c r="AK145" i="13"/>
  <c r="AK183" i="13"/>
  <c r="AK97" i="13"/>
  <c r="AW49" i="13"/>
  <c r="AL49" i="13"/>
  <c r="AW95" i="13"/>
  <c r="AL95" i="13"/>
  <c r="AA200" i="13"/>
  <c r="AW62" i="13"/>
  <c r="AL62" i="13"/>
  <c r="AW21" i="13"/>
  <c r="AL21" i="13"/>
  <c r="AW46" i="13"/>
  <c r="AL46" i="13"/>
  <c r="AW56" i="13"/>
  <c r="AL56" i="13"/>
  <c r="AW54" i="13"/>
  <c r="AL54" i="13"/>
  <c r="AA195" i="13"/>
  <c r="AW17" i="13"/>
  <c r="AL17" i="13"/>
  <c r="AA194" i="13"/>
  <c r="AW30" i="13"/>
  <c r="AL30" i="13"/>
  <c r="AW33" i="13"/>
  <c r="AL33" i="13"/>
  <c r="AA193" i="13"/>
  <c r="AW29" i="13"/>
  <c r="AL29" i="13"/>
  <c r="AA191" i="13"/>
  <c r="AW34" i="13"/>
  <c r="AL34" i="13"/>
  <c r="AA190" i="13"/>
  <c r="AW146" i="13"/>
  <c r="AL146" i="13"/>
  <c r="AW36" i="13"/>
  <c r="AL36" i="13"/>
  <c r="AW76" i="13"/>
  <c r="AL76" i="13"/>
  <c r="AW74" i="13"/>
  <c r="AL74" i="13"/>
  <c r="AW14" i="13"/>
  <c r="AL14" i="13"/>
  <c r="AW107" i="13"/>
  <c r="AL107" i="13"/>
  <c r="AW44" i="13"/>
  <c r="AL44" i="13"/>
  <c r="AW37" i="13"/>
  <c r="AL37" i="13"/>
  <c r="AW15" i="13"/>
  <c r="AL15" i="13"/>
  <c r="AW42" i="13"/>
  <c r="AL42" i="13"/>
  <c r="AW66" i="13"/>
  <c r="AL66" i="13"/>
  <c r="AW71" i="13"/>
  <c r="AL71" i="13"/>
  <c r="AW132" i="13"/>
  <c r="AL132" i="13"/>
  <c r="AW101" i="13"/>
  <c r="AL101" i="13"/>
  <c r="AW16" i="13"/>
  <c r="AL16" i="13"/>
  <c r="AW110" i="13"/>
  <c r="AL110" i="13"/>
  <c r="AW86" i="13"/>
  <c r="AL86" i="13"/>
  <c r="AW48" i="13"/>
  <c r="AL48" i="13"/>
  <c r="AW102" i="13"/>
  <c r="AL102" i="13"/>
  <c r="AW18" i="13"/>
  <c r="AL18" i="13"/>
  <c r="AW85" i="13"/>
  <c r="AL85" i="13"/>
  <c r="AW104" i="13"/>
  <c r="AL104" i="13"/>
  <c r="AW23" i="13"/>
  <c r="AL23" i="13"/>
  <c r="AW24" i="13"/>
  <c r="AL24" i="13"/>
  <c r="AW22" i="13"/>
  <c r="AL22" i="13"/>
  <c r="AW43" i="13"/>
  <c r="AL43" i="13"/>
  <c r="AW170" i="13"/>
  <c r="AL170" i="13"/>
  <c r="AA159" i="13"/>
  <c r="AW82" i="13"/>
  <c r="AL82" i="13"/>
  <c r="AW148" i="13"/>
  <c r="AL148" i="13"/>
  <c r="AW137" i="13"/>
  <c r="AL137" i="13"/>
  <c r="AW87" i="13"/>
  <c r="AL87" i="13"/>
  <c r="AW26" i="13"/>
  <c r="AL26" i="13"/>
  <c r="AW70" i="13"/>
  <c r="AL70" i="13"/>
  <c r="AW20" i="13"/>
  <c r="AL20" i="13"/>
  <c r="AW84" i="13"/>
  <c r="AL84" i="13"/>
  <c r="AW60" i="13"/>
  <c r="AL60" i="13"/>
  <c r="AW90" i="13"/>
  <c r="AL90" i="13"/>
  <c r="AW154" i="13"/>
  <c r="AL154" i="13"/>
  <c r="AW57" i="13"/>
  <c r="AL57" i="13"/>
  <c r="AW168" i="13"/>
  <c r="AL168" i="13"/>
  <c r="AW144" i="13"/>
  <c r="AL144" i="13"/>
  <c r="AW40" i="13"/>
  <c r="AW69" i="13"/>
  <c r="AL69" i="13"/>
  <c r="AW72" i="13"/>
  <c r="AL72" i="13"/>
  <c r="AW51" i="13"/>
  <c r="AL51" i="13"/>
  <c r="AW149" i="13"/>
  <c r="AL149" i="13"/>
  <c r="AW65" i="13"/>
  <c r="AL65" i="13"/>
  <c r="AW75" i="13"/>
  <c r="AL75" i="13"/>
  <c r="AW61" i="13"/>
  <c r="AL61" i="13"/>
  <c r="AW150" i="13"/>
  <c r="AL150" i="13"/>
  <c r="AW50" i="13"/>
  <c r="AL50" i="13"/>
  <c r="AW178" i="13"/>
  <c r="AL178" i="13"/>
  <c r="AW117" i="13"/>
  <c r="AL117" i="13"/>
  <c r="AW181" i="13"/>
  <c r="AL181" i="13"/>
  <c r="AW32" i="13"/>
  <c r="AL32" i="13"/>
  <c r="AW59" i="13"/>
  <c r="AL59" i="13"/>
  <c r="AW19" i="13"/>
  <c r="AL19" i="13"/>
  <c r="AW200" i="13"/>
  <c r="AL200" i="13"/>
  <c r="AW142" i="13"/>
  <c r="AL142" i="13"/>
  <c r="AW136" i="13"/>
  <c r="AL136" i="13"/>
  <c r="AW134" i="13"/>
  <c r="AL134" i="13"/>
  <c r="AW103" i="13"/>
  <c r="AL103" i="13"/>
  <c r="AW160" i="13"/>
  <c r="AL160" i="13"/>
  <c r="AW80" i="13"/>
  <c r="AL80" i="13"/>
  <c r="AW115" i="13"/>
  <c r="AL115" i="13"/>
  <c r="AW97" i="13"/>
  <c r="AL97" i="13"/>
  <c r="AW27" i="13"/>
  <c r="AL27" i="13"/>
  <c r="AW73" i="13"/>
  <c r="AL73" i="13"/>
  <c r="AW165" i="13"/>
  <c r="AL165" i="13"/>
  <c r="AW169" i="13"/>
  <c r="AL169" i="13"/>
  <c r="AW158" i="13"/>
  <c r="AL158" i="13"/>
  <c r="AW83" i="13"/>
  <c r="AL83" i="13"/>
  <c r="AW89" i="13"/>
  <c r="AL89" i="13"/>
  <c r="AW77" i="13"/>
  <c r="AL77" i="13"/>
  <c r="AW63" i="13"/>
  <c r="AL63" i="13"/>
  <c r="AW47" i="13"/>
  <c r="AL47" i="13"/>
  <c r="AW151" i="13"/>
  <c r="AL151" i="13"/>
  <c r="AW58" i="13"/>
  <c r="AL58" i="13"/>
  <c r="AW116" i="13"/>
  <c r="AL116" i="13"/>
  <c r="AW183" i="13"/>
  <c r="AL183" i="13"/>
  <c r="AW166" i="13"/>
  <c r="AL166" i="13"/>
  <c r="AW92" i="13"/>
  <c r="AL92" i="13"/>
  <c r="AW31" i="13"/>
  <c r="AL31" i="13"/>
  <c r="AW153" i="13"/>
  <c r="AL153" i="13"/>
  <c r="AW79" i="13"/>
  <c r="AL79" i="13"/>
  <c r="AW105" i="13"/>
  <c r="AL105" i="13"/>
  <c r="AW2" i="13"/>
  <c r="AL2" i="13"/>
  <c r="AW156" i="13"/>
  <c r="AL156" i="13"/>
  <c r="AW55" i="13"/>
  <c r="AL55" i="13"/>
  <c r="AW191" i="13"/>
  <c r="AL191" i="13"/>
  <c r="AW41" i="13"/>
  <c r="AW145" i="13"/>
  <c r="AL145" i="13"/>
  <c r="AW177" i="13"/>
  <c r="AL177" i="13"/>
  <c r="AW121" i="13"/>
  <c r="AL121" i="13"/>
  <c r="AW192" i="13"/>
  <c r="AL192" i="13"/>
  <c r="AW194" i="13"/>
  <c r="AL194" i="13"/>
  <c r="AW159" i="13"/>
  <c r="AL159" i="13"/>
  <c r="AW111" i="13"/>
  <c r="AL111" i="13"/>
  <c r="AW106" i="13"/>
  <c r="AL106" i="13"/>
  <c r="AW140" i="13"/>
  <c r="AL140" i="13"/>
  <c r="AW201" i="13"/>
  <c r="AL201" i="13"/>
  <c r="AW135" i="13"/>
  <c r="AL135" i="13"/>
  <c r="AW28" i="13"/>
  <c r="AL28" i="13"/>
  <c r="AW25" i="13"/>
  <c r="AL25" i="13"/>
  <c r="AW127" i="13"/>
  <c r="AL127" i="13"/>
  <c r="AW125" i="13"/>
  <c r="AL125" i="13"/>
  <c r="AW128" i="13"/>
  <c r="AL128" i="13"/>
  <c r="AW35" i="13"/>
  <c r="AL35" i="13"/>
  <c r="AW112" i="13"/>
  <c r="AL112" i="13"/>
  <c r="AW133" i="13"/>
  <c r="AL133" i="13"/>
  <c r="AW93" i="13"/>
  <c r="AL93" i="13"/>
  <c r="AW94" i="13"/>
  <c r="AL94" i="13"/>
  <c r="AW161" i="13"/>
  <c r="AL161" i="13"/>
  <c r="AW81" i="13"/>
  <c r="AL81" i="13"/>
  <c r="AW39" i="13"/>
  <c r="AW64" i="13"/>
  <c r="AL64" i="13"/>
  <c r="AW130" i="13"/>
  <c r="AL130" i="13"/>
  <c r="AW189" i="13"/>
  <c r="AL189" i="13"/>
  <c r="AW53" i="13"/>
  <c r="AL53" i="13"/>
  <c r="AW113" i="13"/>
  <c r="AL113" i="13"/>
  <c r="AW141" i="13"/>
  <c r="AL141" i="13"/>
  <c r="AW52" i="13"/>
  <c r="AL52" i="13"/>
  <c r="AW114" i="13"/>
  <c r="AL114" i="13"/>
  <c r="AW139" i="13"/>
  <c r="AL139" i="13"/>
  <c r="AW88" i="13"/>
  <c r="AL88" i="13"/>
  <c r="AW184" i="13"/>
  <c r="AL184" i="13"/>
  <c r="AW129" i="13"/>
  <c r="AL129" i="13"/>
  <c r="AW108" i="13"/>
  <c r="AL108" i="13"/>
  <c r="AW123" i="13"/>
  <c r="AL123" i="13"/>
  <c r="AW120" i="13"/>
  <c r="AL120" i="13"/>
  <c r="AW98" i="13"/>
  <c r="AL98" i="13"/>
  <c r="AW126" i="13"/>
  <c r="AL126" i="13"/>
  <c r="AW119" i="13"/>
  <c r="AL119" i="13"/>
  <c r="AW100" i="13"/>
  <c r="AM100" i="13"/>
  <c r="AL100" i="13"/>
  <c r="AG100" i="13"/>
  <c r="AD48" i="13"/>
  <c r="AW171" i="13"/>
  <c r="AL171" i="13"/>
  <c r="AW45" i="13"/>
  <c r="AL45" i="13"/>
  <c r="AW38" i="13"/>
  <c r="AL38" i="13"/>
  <c r="AW173" i="13"/>
  <c r="AL173" i="13"/>
  <c r="AW196" i="13"/>
  <c r="AL196" i="13"/>
  <c r="AW67" i="13"/>
  <c r="AL67" i="13"/>
  <c r="AW190" i="13"/>
  <c r="AL190" i="13"/>
  <c r="AW96" i="13"/>
  <c r="AL96" i="13"/>
  <c r="AW179" i="13"/>
  <c r="AL179" i="13"/>
  <c r="AW124" i="13"/>
  <c r="AL124" i="13"/>
  <c r="AW78" i="13"/>
  <c r="AL78" i="13"/>
  <c r="AW193" i="13"/>
  <c r="AL193" i="13"/>
  <c r="AW155" i="13"/>
  <c r="AL155" i="13"/>
  <c r="AW163" i="13"/>
  <c r="AL163" i="13"/>
  <c r="AW187" i="13"/>
  <c r="AL187" i="13"/>
  <c r="AW164" i="13"/>
  <c r="AL164" i="13"/>
  <c r="AW68" i="13"/>
  <c r="AL68" i="13"/>
  <c r="AW118" i="13"/>
  <c r="AL118" i="13"/>
  <c r="AW197" i="13"/>
  <c r="AL197" i="13"/>
  <c r="AW91" i="13"/>
  <c r="AL91" i="13"/>
  <c r="AW143" i="13"/>
  <c r="AL143" i="13"/>
  <c r="AW152" i="13"/>
  <c r="AL152" i="13"/>
  <c r="AW138" i="13"/>
  <c r="AL138" i="13"/>
  <c r="AW198" i="13"/>
  <c r="AL198" i="13"/>
  <c r="AW199" i="13"/>
  <c r="AL199" i="13"/>
  <c r="AW147" i="13"/>
  <c r="AL147" i="13"/>
  <c r="AW167" i="13"/>
  <c r="AL167" i="13"/>
  <c r="AW188" i="13"/>
  <c r="AL188" i="13"/>
  <c r="AW131" i="13"/>
  <c r="AL131" i="13"/>
  <c r="AW99" i="13"/>
  <c r="AL99" i="13"/>
  <c r="AW122" i="13"/>
  <c r="AL122" i="13"/>
  <c r="AW172" i="13"/>
  <c r="AL172" i="13"/>
  <c r="AW175" i="13"/>
  <c r="AL175" i="13"/>
  <c r="AW185" i="13"/>
  <c r="AL185" i="13"/>
  <c r="AW176" i="13"/>
  <c r="AL176" i="13"/>
  <c r="AW174" i="13"/>
  <c r="AL174" i="13"/>
  <c r="AW162" i="13"/>
  <c r="AL162" i="13"/>
  <c r="AW186" i="13"/>
  <c r="AL186" i="13"/>
  <c r="AW182" i="13"/>
  <c r="AL182" i="13"/>
  <c r="AW180" i="13"/>
  <c r="AL180" i="13"/>
  <c r="AW195" i="13"/>
  <c r="AL195" i="13"/>
  <c r="AW157" i="13"/>
  <c r="AL157" i="13"/>
  <c r="AW109" i="13"/>
  <c r="AL109" i="13"/>
  <c r="AB117" i="12"/>
  <c r="K237" i="12"/>
  <c r="K236" i="12"/>
  <c r="K235" i="12"/>
  <c r="K230" i="12"/>
  <c r="K231" i="12"/>
  <c r="K232" i="12"/>
  <c r="K229" i="12"/>
  <c r="U117" i="12"/>
  <c r="R200" i="12"/>
  <c r="R191" i="12"/>
  <c r="R194" i="12"/>
  <c r="R190" i="12"/>
  <c r="R192" i="12"/>
  <c r="R195" i="12"/>
  <c r="R159" i="12"/>
  <c r="U7" i="12"/>
  <c r="U4" i="12"/>
  <c r="U8" i="12"/>
  <c r="U9" i="12"/>
  <c r="U2" i="12"/>
  <c r="U5" i="12"/>
  <c r="U3" i="12"/>
  <c r="U10" i="12"/>
  <c r="U11" i="12"/>
  <c r="U13" i="12"/>
  <c r="U12" i="12"/>
  <c r="U14" i="12"/>
  <c r="U20" i="12"/>
  <c r="U19" i="12"/>
  <c r="U15" i="12"/>
  <c r="U17" i="12"/>
  <c r="U16" i="12"/>
  <c r="U18" i="12"/>
  <c r="U26" i="12"/>
  <c r="U22" i="12"/>
  <c r="U25" i="12"/>
  <c r="U23" i="12"/>
  <c r="U21" i="12"/>
  <c r="U24" i="12"/>
  <c r="U27" i="12"/>
  <c r="U31" i="12"/>
  <c r="U28" i="12"/>
  <c r="U29" i="12"/>
  <c r="U32" i="12"/>
  <c r="U30" i="12"/>
  <c r="U33" i="12"/>
  <c r="U39" i="12"/>
  <c r="U40" i="12"/>
  <c r="U34" i="12"/>
  <c r="U37" i="12"/>
  <c r="U35" i="12"/>
  <c r="U38" i="12"/>
  <c r="U36" i="12"/>
  <c r="U46" i="12"/>
  <c r="U44" i="12"/>
  <c r="U41" i="12"/>
  <c r="U45" i="12"/>
  <c r="U43" i="12"/>
  <c r="U47" i="12"/>
  <c r="U42" i="12"/>
  <c r="U53" i="12"/>
  <c r="U49" i="12"/>
  <c r="U50" i="12"/>
  <c r="U51" i="12"/>
  <c r="U54" i="12"/>
  <c r="U55" i="12"/>
  <c r="U52" i="12"/>
  <c r="U58" i="12"/>
  <c r="U57" i="12"/>
  <c r="U56" i="12"/>
  <c r="U60" i="12"/>
  <c r="U59" i="12"/>
  <c r="U62" i="12"/>
  <c r="U61" i="12"/>
  <c r="U65" i="12"/>
  <c r="U64" i="12"/>
  <c r="U63" i="12"/>
  <c r="U66" i="12"/>
  <c r="U69" i="12"/>
  <c r="U74" i="12"/>
  <c r="U73" i="12"/>
  <c r="U72" i="12"/>
  <c r="U68" i="12"/>
  <c r="U67" i="12"/>
  <c r="U75" i="12"/>
  <c r="U71" i="12"/>
  <c r="U70" i="12"/>
  <c r="U78" i="12"/>
  <c r="U80" i="12"/>
  <c r="U82" i="12"/>
  <c r="U77" i="12"/>
  <c r="U81" i="12"/>
  <c r="U79" i="12"/>
  <c r="U76" i="12"/>
  <c r="U83" i="12"/>
  <c r="U88" i="12"/>
  <c r="U89" i="12"/>
  <c r="U84" i="12"/>
  <c r="U87" i="12"/>
  <c r="U85" i="12"/>
  <c r="U86" i="12"/>
  <c r="U91" i="12"/>
  <c r="U90" i="12"/>
  <c r="U95" i="12"/>
  <c r="U93" i="12"/>
  <c r="U92" i="12"/>
  <c r="U96" i="12"/>
  <c r="U94" i="12"/>
  <c r="U97" i="12"/>
  <c r="U105" i="12"/>
  <c r="U99" i="12"/>
  <c r="U98" i="12"/>
  <c r="U103" i="12"/>
  <c r="U104" i="12"/>
  <c r="U101" i="12"/>
  <c r="U100" i="12"/>
  <c r="U102" i="12"/>
  <c r="U107" i="12"/>
  <c r="U112" i="12"/>
  <c r="U113" i="12"/>
  <c r="U108" i="12"/>
  <c r="U110" i="12"/>
  <c r="U114" i="12"/>
  <c r="U111" i="12"/>
  <c r="U109" i="12"/>
  <c r="U106" i="12"/>
  <c r="U115" i="12"/>
  <c r="U116" i="12"/>
  <c r="U121" i="12"/>
  <c r="U122" i="12"/>
  <c r="U120" i="12"/>
  <c r="U118" i="12"/>
  <c r="U119" i="12"/>
  <c r="U130" i="12"/>
  <c r="U128" i="12"/>
  <c r="U129" i="12"/>
  <c r="U123" i="12"/>
  <c r="U127" i="12"/>
  <c r="U126" i="12"/>
  <c r="U125" i="12"/>
  <c r="U124" i="12"/>
  <c r="U136" i="12"/>
  <c r="U133" i="12"/>
  <c r="U134" i="12"/>
  <c r="U135" i="12"/>
  <c r="U132" i="12"/>
  <c r="U131" i="12"/>
  <c r="U141" i="12"/>
  <c r="U139" i="12"/>
  <c r="U138" i="12"/>
  <c r="U140" i="12"/>
  <c r="U137" i="12"/>
  <c r="U145" i="12"/>
  <c r="U143" i="12"/>
  <c r="U144" i="12"/>
  <c r="U142" i="12"/>
  <c r="U146" i="12"/>
  <c r="U148" i="12"/>
  <c r="U151" i="12"/>
  <c r="U150" i="12"/>
  <c r="U147" i="12"/>
  <c r="U149" i="12"/>
  <c r="U153" i="12"/>
  <c r="U158" i="12"/>
  <c r="U152" i="12"/>
  <c r="U156" i="12"/>
  <c r="U154" i="12"/>
  <c r="U161" i="12"/>
  <c r="U157" i="12"/>
  <c r="U160" i="12"/>
  <c r="U159" i="12"/>
  <c r="U155" i="12"/>
  <c r="U163" i="12"/>
  <c r="U168" i="12"/>
  <c r="U169" i="12"/>
  <c r="U165" i="12"/>
  <c r="U167" i="12"/>
  <c r="U166" i="12"/>
  <c r="U162" i="12"/>
  <c r="U170" i="12"/>
  <c r="U164" i="12"/>
  <c r="U173" i="12"/>
  <c r="U171" i="12"/>
  <c r="U174" i="12"/>
  <c r="U175" i="12"/>
  <c r="U172" i="12"/>
  <c r="U182" i="12"/>
  <c r="U176" i="12"/>
  <c r="U177" i="12"/>
  <c r="U179" i="12"/>
  <c r="U180" i="12"/>
  <c r="U178" i="12"/>
  <c r="U181" i="12"/>
  <c r="U183" i="12"/>
  <c r="U187" i="12"/>
  <c r="U188" i="12"/>
  <c r="U184" i="12"/>
  <c r="U185" i="12"/>
  <c r="U189" i="12"/>
  <c r="U186" i="12"/>
  <c r="U191" i="12"/>
  <c r="U194" i="12"/>
  <c r="U190" i="12"/>
  <c r="U192" i="12"/>
  <c r="U193" i="12"/>
  <c r="U195" i="12"/>
  <c r="U196" i="12"/>
  <c r="U200" i="12"/>
  <c r="U197" i="12"/>
  <c r="U199" i="12"/>
  <c r="U198" i="12"/>
  <c r="U201" i="12"/>
  <c r="U6" i="12"/>
  <c r="AB7" i="12"/>
  <c r="AB4" i="12"/>
  <c r="AB8" i="12"/>
  <c r="AB9" i="12"/>
  <c r="AB2" i="12"/>
  <c r="AB5" i="12"/>
  <c r="AB3" i="12"/>
  <c r="AB10" i="12"/>
  <c r="AB11" i="12"/>
  <c r="AB13" i="12"/>
  <c r="AB12" i="12"/>
  <c r="AB14" i="12"/>
  <c r="AB20" i="12"/>
  <c r="AB19" i="12"/>
  <c r="AB15" i="12"/>
  <c r="AB17" i="12"/>
  <c r="AB16" i="12"/>
  <c r="AB18" i="12"/>
  <c r="AB26" i="12"/>
  <c r="AB22" i="12"/>
  <c r="AB25" i="12"/>
  <c r="AB23" i="12"/>
  <c r="AB21" i="12"/>
  <c r="AB24" i="12"/>
  <c r="AB27" i="12"/>
  <c r="AB31" i="12"/>
  <c r="AB28" i="12"/>
  <c r="AB29" i="12"/>
  <c r="AB32" i="12"/>
  <c r="AB30" i="12"/>
  <c r="AB33" i="12"/>
  <c r="AB39" i="12"/>
  <c r="AB40" i="12"/>
  <c r="AB34" i="12"/>
  <c r="AB37" i="12"/>
  <c r="AB35" i="12"/>
  <c r="AB38" i="12"/>
  <c r="AB36" i="12"/>
  <c r="AB46" i="12"/>
  <c r="AB44" i="12"/>
  <c r="AB41" i="12"/>
  <c r="AB45" i="12"/>
  <c r="AB43" i="12"/>
  <c r="AB47" i="12"/>
  <c r="AB42" i="12"/>
  <c r="AB53" i="12"/>
  <c r="AB49" i="12"/>
  <c r="AB50" i="12"/>
  <c r="AB51" i="12"/>
  <c r="AB54" i="12"/>
  <c r="AB55" i="12"/>
  <c r="AB52" i="12"/>
  <c r="AB58" i="12"/>
  <c r="AB57" i="12"/>
  <c r="AB56" i="12"/>
  <c r="AB60" i="12"/>
  <c r="AB59" i="12"/>
  <c r="AB62" i="12"/>
  <c r="AB61" i="12"/>
  <c r="AB65" i="12"/>
  <c r="AB64" i="12"/>
  <c r="AB63" i="12"/>
  <c r="AB66" i="12"/>
  <c r="AB69" i="12"/>
  <c r="AB74" i="12"/>
  <c r="AB73" i="12"/>
  <c r="AB72" i="12"/>
  <c r="AB68" i="12"/>
  <c r="AB67" i="12"/>
  <c r="AB75" i="12"/>
  <c r="AB71" i="12"/>
  <c r="AB70" i="12"/>
  <c r="AB78" i="12"/>
  <c r="AB80" i="12"/>
  <c r="AB82" i="12"/>
  <c r="AB77" i="12"/>
  <c r="AB81" i="12"/>
  <c r="AB79" i="12"/>
  <c r="AB76" i="12"/>
  <c r="AB83" i="12"/>
  <c r="AB88" i="12"/>
  <c r="AB89" i="12"/>
  <c r="AB84" i="12"/>
  <c r="AB87" i="12"/>
  <c r="AB85" i="12"/>
  <c r="AB86" i="12"/>
  <c r="AB91" i="12"/>
  <c r="AB90" i="12"/>
  <c r="AB95" i="12"/>
  <c r="AB93" i="12"/>
  <c r="AB92" i="12"/>
  <c r="AB96" i="12"/>
  <c r="AB94" i="12"/>
  <c r="AB97" i="12"/>
  <c r="AB105" i="12"/>
  <c r="AB99" i="12"/>
  <c r="AB98" i="12"/>
  <c r="AB103" i="12"/>
  <c r="AB104" i="12"/>
  <c r="AB101" i="12"/>
  <c r="AB100" i="12"/>
  <c r="AB102" i="12"/>
  <c r="AB107" i="12"/>
  <c r="AB112" i="12"/>
  <c r="AB113" i="12"/>
  <c r="AB108" i="12"/>
  <c r="AB110" i="12"/>
  <c r="AB114" i="12"/>
  <c r="AB111" i="12"/>
  <c r="AB109" i="12"/>
  <c r="AB106" i="12"/>
  <c r="AB115" i="12"/>
  <c r="AB116" i="12"/>
  <c r="AB121" i="12"/>
  <c r="AB122" i="12"/>
  <c r="AB120" i="12"/>
  <c r="AB118" i="12"/>
  <c r="AB119" i="12"/>
  <c r="AB130" i="12"/>
  <c r="AB128" i="12"/>
  <c r="AB129" i="12"/>
  <c r="AB123" i="12"/>
  <c r="AB127" i="12"/>
  <c r="AB126" i="12"/>
  <c r="AB125" i="12"/>
  <c r="AB124" i="12"/>
  <c r="AB136" i="12"/>
  <c r="AB133" i="12"/>
  <c r="AB134" i="12"/>
  <c r="AB135" i="12"/>
  <c r="AB132" i="12"/>
  <c r="AB131" i="12"/>
  <c r="AB141" i="12"/>
  <c r="AB140" i="12"/>
  <c r="AB137" i="12"/>
  <c r="AB145" i="12"/>
  <c r="AB143" i="12"/>
  <c r="AB144" i="12"/>
  <c r="AB142" i="12"/>
  <c r="AB146" i="12"/>
  <c r="AB148" i="12"/>
  <c r="AB151" i="12"/>
  <c r="AB150" i="12"/>
  <c r="AB147" i="12"/>
  <c r="AB149" i="12"/>
  <c r="AB153" i="12"/>
  <c r="AB158" i="12"/>
  <c r="AB152" i="12"/>
  <c r="AB156" i="12"/>
  <c r="AB154" i="12"/>
  <c r="AB161" i="12"/>
  <c r="AB157" i="12"/>
  <c r="AB160" i="12"/>
  <c r="AB159" i="12"/>
  <c r="AB155" i="12"/>
  <c r="AB163" i="12"/>
  <c r="AB168" i="12"/>
  <c r="AB169" i="12"/>
  <c r="AB165" i="12"/>
  <c r="AB167" i="12"/>
  <c r="AB166" i="12"/>
  <c r="AB162" i="12"/>
  <c r="AB170" i="12"/>
  <c r="AB164" i="12"/>
  <c r="AB173" i="12"/>
  <c r="AB171" i="12"/>
  <c r="AB174" i="12"/>
  <c r="AB175" i="12"/>
  <c r="AB172" i="12"/>
  <c r="AB182" i="12"/>
  <c r="AB176" i="12"/>
  <c r="AB177" i="12"/>
  <c r="AB179" i="12"/>
  <c r="AB180" i="12"/>
  <c r="AB178" i="12"/>
  <c r="AB181" i="12"/>
  <c r="AB183" i="12"/>
  <c r="AB187" i="12"/>
  <c r="AB188" i="12"/>
  <c r="AB184" i="12"/>
  <c r="AB185" i="12"/>
  <c r="AB189" i="12"/>
  <c r="AB186" i="12"/>
  <c r="AB191" i="12"/>
  <c r="AB194" i="12"/>
  <c r="AB190" i="12"/>
  <c r="AB192" i="12"/>
  <c r="AB193" i="12"/>
  <c r="AB195" i="12"/>
  <c r="AB196" i="12"/>
  <c r="AB200" i="12"/>
  <c r="AB197" i="12"/>
  <c r="AB199" i="12"/>
  <c r="AB198" i="12"/>
  <c r="AB201" i="12"/>
  <c r="AB6" i="12"/>
  <c r="AM201" i="12"/>
  <c r="AM198" i="12"/>
  <c r="AM199" i="12"/>
  <c r="AM197" i="12"/>
  <c r="AM200" i="12"/>
  <c r="AM196" i="12"/>
  <c r="AM195" i="12"/>
  <c r="AM193" i="12"/>
  <c r="AM192" i="12"/>
  <c r="AM190" i="12"/>
  <c r="AM194" i="12"/>
  <c r="AM191" i="12"/>
  <c r="AM186" i="12"/>
  <c r="AM189" i="12"/>
  <c r="AM185" i="12"/>
  <c r="AM184" i="12"/>
  <c r="AM188" i="12"/>
  <c r="AM187" i="12"/>
  <c r="AM183" i="12"/>
  <c r="AM181" i="12"/>
  <c r="AM178" i="12"/>
  <c r="AM180" i="12"/>
  <c r="AM179" i="12"/>
  <c r="AM177" i="12"/>
  <c r="AM176" i="12"/>
  <c r="AM182" i="12"/>
  <c r="AM172" i="12"/>
  <c r="AM175" i="12"/>
  <c r="AM174" i="12"/>
  <c r="AM171" i="12"/>
  <c r="AM173" i="12"/>
  <c r="AM164" i="12"/>
  <c r="AM170" i="12"/>
  <c r="AM162" i="12"/>
  <c r="AM166" i="12"/>
  <c r="AM167" i="12"/>
  <c r="AM165" i="12"/>
  <c r="AM169" i="12"/>
  <c r="AM168" i="12"/>
  <c r="AM163" i="12"/>
  <c r="AM155" i="12"/>
  <c r="AM159" i="12"/>
  <c r="AM160" i="12"/>
  <c r="AM157" i="12"/>
  <c r="AM161" i="12"/>
  <c r="AM154" i="12"/>
  <c r="AM156" i="12"/>
  <c r="AM152" i="12"/>
  <c r="AM158" i="12"/>
  <c r="AM153" i="12"/>
  <c r="AM149" i="12"/>
  <c r="AM147" i="12"/>
  <c r="AM150" i="12"/>
  <c r="AM151" i="12"/>
  <c r="AM148" i="12"/>
  <c r="AM146" i="12"/>
  <c r="AM142" i="12"/>
  <c r="AM144" i="12"/>
  <c r="AM143" i="12"/>
  <c r="AM145" i="12"/>
  <c r="AM137" i="12"/>
  <c r="AM140" i="12"/>
  <c r="AM138" i="12"/>
  <c r="AM139" i="12"/>
  <c r="AM141" i="12"/>
  <c r="AM131" i="12"/>
  <c r="AM132" i="12"/>
  <c r="AM135" i="12"/>
  <c r="AM134" i="12"/>
  <c r="AM133" i="12"/>
  <c r="AM136" i="12"/>
  <c r="AM124" i="12"/>
  <c r="AM125" i="12"/>
  <c r="AM126" i="12"/>
  <c r="AM127" i="12"/>
  <c r="AM123" i="12"/>
  <c r="AM129" i="12"/>
  <c r="AM128" i="12"/>
  <c r="AM130" i="12"/>
  <c r="AM117" i="12"/>
  <c r="AM119" i="12"/>
  <c r="AM118" i="12"/>
  <c r="AM120" i="12"/>
  <c r="AM122" i="12"/>
  <c r="AM121" i="12"/>
  <c r="AM116" i="12"/>
  <c r="AM115" i="12"/>
  <c r="AM106" i="12"/>
  <c r="AM109" i="12"/>
  <c r="AM111" i="12"/>
  <c r="AM114" i="12"/>
  <c r="AM110" i="12"/>
  <c r="AM108" i="12"/>
  <c r="AM113" i="12"/>
  <c r="AM112" i="12"/>
  <c r="AM107" i="12"/>
  <c r="AM102" i="12"/>
  <c r="AM100" i="12"/>
  <c r="AM101" i="12"/>
  <c r="AM104" i="12"/>
  <c r="AM103" i="12"/>
  <c r="AM98" i="12"/>
  <c r="AM99" i="12"/>
  <c r="AM105" i="12"/>
  <c r="AM97" i="12"/>
  <c r="AM94" i="12"/>
  <c r="AM96" i="12"/>
  <c r="AM92" i="12"/>
  <c r="AM93" i="12"/>
  <c r="AM95" i="12"/>
  <c r="AM90" i="12"/>
  <c r="AM91" i="12"/>
  <c r="AM86" i="12"/>
  <c r="AM85" i="12"/>
  <c r="AM87" i="12"/>
  <c r="AM84" i="12"/>
  <c r="AM89" i="12"/>
  <c r="AM88" i="12"/>
  <c r="AM83" i="12"/>
  <c r="AM76" i="12"/>
  <c r="AM79" i="12"/>
  <c r="AM81" i="12"/>
  <c r="AM77" i="12"/>
  <c r="AM82" i="12"/>
  <c r="AM80" i="12"/>
  <c r="AM78" i="12"/>
  <c r="AM70" i="12"/>
  <c r="AM71" i="12"/>
  <c r="AM75" i="12"/>
  <c r="AM67" i="12"/>
  <c r="AM68" i="12"/>
  <c r="AM72" i="12"/>
  <c r="AM73" i="12"/>
  <c r="AM74" i="12"/>
  <c r="AM69" i="12"/>
  <c r="AM66" i="12"/>
  <c r="AM63" i="12"/>
  <c r="AM64" i="12"/>
  <c r="AM65" i="12"/>
  <c r="AM61" i="12"/>
  <c r="AM62" i="12"/>
  <c r="AM59" i="12"/>
  <c r="AM60" i="12"/>
  <c r="AM56" i="12"/>
  <c r="AM57" i="12"/>
  <c r="AM58" i="12"/>
  <c r="AM52" i="12"/>
  <c r="AM55" i="12"/>
  <c r="AM54" i="12"/>
  <c r="AM48" i="12"/>
  <c r="AC48" i="12"/>
  <c r="AB48" i="12"/>
  <c r="X48" i="12"/>
  <c r="V48" i="12"/>
  <c r="U48" i="12"/>
  <c r="AM51" i="12"/>
  <c r="AM50" i="12"/>
  <c r="AM49" i="12"/>
  <c r="AM53" i="12"/>
  <c r="AM42" i="12"/>
  <c r="AM47" i="12"/>
  <c r="AM43" i="12"/>
  <c r="AM45" i="12"/>
  <c r="AM41" i="12"/>
  <c r="AM44" i="12"/>
  <c r="AM46" i="12"/>
  <c r="AM36" i="12"/>
  <c r="AM38" i="12"/>
  <c r="AM35" i="12"/>
  <c r="AM37" i="12"/>
  <c r="AM34" i="12"/>
  <c r="AM40" i="12"/>
  <c r="AM39" i="12"/>
  <c r="AM33" i="12"/>
  <c r="AM30" i="12"/>
  <c r="AM32" i="12"/>
  <c r="AM29" i="12"/>
  <c r="AM28" i="12"/>
  <c r="AM31" i="12"/>
  <c r="AM27" i="12"/>
  <c r="AM24" i="12"/>
  <c r="AM21" i="12"/>
  <c r="AM23" i="12"/>
  <c r="AM25" i="12"/>
  <c r="AM22" i="12"/>
  <c r="AM26" i="12"/>
  <c r="AM18" i="12"/>
  <c r="AM16" i="12"/>
  <c r="AM17" i="12"/>
  <c r="AM15" i="12"/>
  <c r="AM19" i="12"/>
  <c r="AM20" i="12"/>
  <c r="AM14" i="12"/>
  <c r="AM12" i="12"/>
  <c r="AM13" i="12"/>
  <c r="AM11" i="12"/>
  <c r="AM10" i="12"/>
  <c r="AM3" i="12"/>
  <c r="AM5" i="12"/>
  <c r="AM2" i="12"/>
  <c r="AM9" i="12"/>
  <c r="AM8" i="12"/>
  <c r="AM4" i="12"/>
  <c r="AM7" i="12"/>
  <c r="AM6" i="12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K4" i="11"/>
  <c r="K7" i="11"/>
  <c r="K9" i="11"/>
  <c r="K10" i="11"/>
  <c r="K15" i="11"/>
  <c r="K17" i="11"/>
  <c r="K19" i="11"/>
  <c r="K20" i="11"/>
  <c r="K22" i="11"/>
  <c r="K25" i="11"/>
  <c r="K27" i="11"/>
  <c r="K28" i="11"/>
  <c r="K29" i="11"/>
  <c r="K2" i="11"/>
  <c r="G8" i="11"/>
  <c r="AD201" i="10"/>
  <c r="AD200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" i="10"/>
  <c r="AD5" i="10"/>
  <c r="AD6" i="10"/>
  <c r="AD7" i="10"/>
  <c r="AD8" i="10"/>
  <c r="AD9" i="10"/>
  <c r="AD10" i="10"/>
  <c r="AD11" i="10"/>
  <c r="AD12" i="10"/>
  <c r="AD13" i="10"/>
  <c r="AD3" i="10"/>
  <c r="AD2" i="10"/>
  <c r="K181" i="10"/>
  <c r="T177" i="10"/>
  <c r="P177" i="10"/>
  <c r="N177" i="10"/>
  <c r="K114" i="10"/>
  <c r="K85" i="10"/>
  <c r="K54" i="10"/>
  <c r="K48" i="10"/>
  <c r="K35" i="10"/>
  <c r="K31" i="10"/>
  <c r="K237" i="9"/>
  <c r="J67" i="9"/>
  <c r="AE31" i="9"/>
  <c r="J31" i="9"/>
  <c r="J141" i="9"/>
  <c r="J142" i="9"/>
  <c r="J66" i="9"/>
  <c r="AE114" i="9"/>
  <c r="J114" i="9"/>
  <c r="J147" i="9"/>
  <c r="AE48" i="9"/>
  <c r="J48" i="9"/>
  <c r="AE85" i="9"/>
  <c r="J85" i="9"/>
  <c r="J90" i="9"/>
  <c r="AE35" i="9"/>
  <c r="J35" i="9"/>
  <c r="AE54" i="9"/>
  <c r="J54" i="9"/>
  <c r="J21" i="9"/>
  <c r="J29" i="9"/>
  <c r="J169" i="9"/>
  <c r="J195" i="9"/>
  <c r="J126" i="9"/>
  <c r="J89" i="9"/>
  <c r="J201" i="9"/>
  <c r="J107" i="9"/>
  <c r="J2" i="9"/>
  <c r="J190" i="9"/>
  <c r="J101" i="9"/>
  <c r="J183" i="9"/>
  <c r="J16" i="9"/>
  <c r="J65" i="9"/>
  <c r="J130" i="9"/>
  <c r="J123" i="9"/>
  <c r="J78" i="9"/>
  <c r="J74" i="9"/>
  <c r="J139" i="9"/>
  <c r="J161" i="9"/>
  <c r="J20" i="9"/>
  <c r="J25" i="9"/>
  <c r="J157" i="9"/>
  <c r="J144" i="9"/>
  <c r="J163" i="9"/>
  <c r="J117" i="9"/>
  <c r="J8" i="9"/>
  <c r="J158" i="9"/>
  <c r="J80" i="9"/>
  <c r="J86" i="9"/>
  <c r="J46" i="9"/>
  <c r="J162" i="9"/>
  <c r="AE181" i="9"/>
  <c r="J181" i="9"/>
  <c r="J15" i="9"/>
  <c r="J50" i="9"/>
  <c r="J197" i="9"/>
  <c r="J9" i="9"/>
  <c r="J33" i="9"/>
  <c r="J106" i="9"/>
  <c r="J100" i="9"/>
  <c r="J186" i="9"/>
  <c r="J51" i="9"/>
  <c r="J165" i="9"/>
  <c r="J174" i="9"/>
  <c r="J53" i="9"/>
  <c r="J128" i="9"/>
  <c r="J108" i="9"/>
  <c r="J136" i="9"/>
  <c r="J22" i="9"/>
  <c r="J131" i="9"/>
  <c r="J37" i="9"/>
  <c r="J102" i="9"/>
  <c r="J134" i="9"/>
  <c r="J88" i="9"/>
  <c r="J104" i="9"/>
  <c r="J19" i="9"/>
  <c r="J193" i="9"/>
  <c r="J115" i="9"/>
  <c r="J73" i="9"/>
  <c r="J26" i="9"/>
  <c r="J133" i="9"/>
  <c r="J28" i="9"/>
  <c r="J198" i="9"/>
  <c r="J41" i="9"/>
  <c r="J182" i="9"/>
  <c r="J110" i="9"/>
  <c r="J93" i="9"/>
  <c r="J40" i="9"/>
  <c r="J56" i="9"/>
  <c r="J64" i="9"/>
  <c r="J92" i="9"/>
  <c r="J122" i="9"/>
  <c r="J159" i="9"/>
  <c r="J6" i="9"/>
  <c r="J4" i="9"/>
  <c r="J52" i="9"/>
  <c r="J105" i="9"/>
  <c r="J49" i="9"/>
  <c r="J83" i="9"/>
  <c r="J124" i="9"/>
  <c r="J135" i="9"/>
  <c r="J75" i="9"/>
  <c r="J11" i="9"/>
  <c r="J150" i="9"/>
  <c r="J60" i="9"/>
  <c r="J45" i="9"/>
  <c r="J23" i="9"/>
  <c r="J121" i="9"/>
  <c r="J170" i="9"/>
  <c r="J153" i="9"/>
  <c r="J30" i="9"/>
  <c r="J34" i="9"/>
  <c r="J120" i="9"/>
  <c r="J152" i="9"/>
  <c r="J84" i="9"/>
  <c r="J103" i="9"/>
  <c r="J145" i="9"/>
  <c r="J61" i="9"/>
  <c r="J62" i="9"/>
  <c r="J109" i="9"/>
  <c r="J96" i="9"/>
  <c r="J151" i="9"/>
  <c r="J140" i="9"/>
  <c r="J129" i="9"/>
  <c r="J164" i="9"/>
  <c r="J137" i="9"/>
  <c r="J72" i="9"/>
  <c r="J172" i="9"/>
  <c r="J91" i="9"/>
  <c r="J185" i="9"/>
  <c r="J44" i="9"/>
  <c r="J125" i="9"/>
  <c r="J38" i="9"/>
  <c r="J188" i="9"/>
  <c r="J32" i="9"/>
  <c r="J166" i="9"/>
  <c r="J5" i="9"/>
  <c r="J24" i="9"/>
  <c r="J184" i="9"/>
  <c r="J171" i="9"/>
  <c r="J3" i="9"/>
  <c r="J59" i="9"/>
  <c r="J69" i="9"/>
  <c r="J160" i="9"/>
  <c r="J39" i="9"/>
  <c r="J132" i="9"/>
  <c r="J149" i="9"/>
  <c r="J97" i="9"/>
  <c r="J58" i="9"/>
  <c r="J119" i="9"/>
  <c r="J87" i="9"/>
  <c r="J17" i="9"/>
  <c r="J57" i="9"/>
  <c r="J191" i="9"/>
  <c r="J178" i="9"/>
  <c r="J179" i="9"/>
  <c r="J77" i="9"/>
  <c r="J156" i="9"/>
  <c r="J187" i="9"/>
  <c r="J118" i="9"/>
  <c r="J113" i="9"/>
  <c r="AN177" i="9"/>
  <c r="AJ177" i="9"/>
  <c r="AH177" i="9"/>
  <c r="J177" i="9"/>
  <c r="J176" i="9"/>
  <c r="J70" i="9"/>
  <c r="J82" i="9"/>
  <c r="J79" i="9"/>
  <c r="J99" i="9"/>
  <c r="J192" i="9"/>
  <c r="J81" i="9"/>
  <c r="J13" i="9"/>
  <c r="J7" i="9"/>
  <c r="J155" i="9"/>
  <c r="J76" i="9"/>
  <c r="J194" i="9"/>
  <c r="J71" i="9"/>
  <c r="J127" i="9"/>
  <c r="J180" i="9"/>
  <c r="J200" i="9"/>
  <c r="J63" i="9"/>
  <c r="J196" i="9"/>
  <c r="J112" i="9"/>
  <c r="J94" i="9"/>
  <c r="J18" i="9"/>
  <c r="J12" i="9"/>
  <c r="J55" i="9"/>
  <c r="J146" i="9"/>
  <c r="J27" i="9"/>
  <c r="J68" i="9"/>
  <c r="J168" i="9"/>
  <c r="J148" i="9"/>
  <c r="J36" i="9"/>
  <c r="J138" i="9"/>
  <c r="J189" i="9"/>
  <c r="J167" i="9"/>
  <c r="J143" i="9"/>
  <c r="J10" i="9"/>
  <c r="J95" i="9"/>
  <c r="J14" i="9"/>
  <c r="J173" i="9"/>
  <c r="J42" i="9"/>
  <c r="J116" i="9"/>
  <c r="J111" i="9"/>
  <c r="J47" i="9"/>
  <c r="J43" i="9"/>
  <c r="J98" i="9"/>
  <c r="J175" i="9"/>
  <c r="J199" i="9"/>
  <c r="J154" i="9"/>
  <c r="J122" i="3"/>
  <c r="J217" i="3"/>
  <c r="J229" i="3"/>
  <c r="J238" i="3"/>
  <c r="AF68" i="3"/>
  <c r="AF41" i="3"/>
  <c r="AF144" i="3"/>
  <c r="AF60" i="3"/>
  <c r="AF108" i="3"/>
  <c r="AF45" i="3"/>
  <c r="AF222" i="3"/>
  <c r="AK218" i="3"/>
  <c r="AO218" i="3"/>
  <c r="AI218" i="3"/>
  <c r="K250" i="3"/>
  <c r="J90" i="3"/>
  <c r="J143" i="3"/>
  <c r="J137" i="3"/>
  <c r="J196" i="3"/>
  <c r="J119" i="3"/>
  <c r="J85" i="3"/>
  <c r="J93" i="3"/>
  <c r="J213" i="3"/>
  <c r="J107" i="3"/>
  <c r="J164" i="3"/>
  <c r="J231" i="3"/>
  <c r="J34" i="3"/>
  <c r="J113" i="3"/>
  <c r="J141" i="3"/>
  <c r="J186" i="3"/>
  <c r="J177" i="3"/>
  <c r="J35" i="3"/>
  <c r="J210" i="3"/>
  <c r="J51" i="3"/>
  <c r="J168" i="3"/>
  <c r="J45" i="3"/>
  <c r="J58" i="3"/>
  <c r="J38" i="3"/>
  <c r="J189" i="3"/>
  <c r="J53" i="3"/>
  <c r="J88" i="3"/>
  <c r="J203" i="3"/>
  <c r="J24" i="3"/>
  <c r="J75" i="3"/>
  <c r="J104" i="3"/>
  <c r="J79" i="3"/>
  <c r="J29" i="3"/>
  <c r="J247" i="3"/>
  <c r="J123" i="3"/>
  <c r="J160" i="3"/>
  <c r="J146" i="3"/>
  <c r="J216" i="3"/>
  <c r="J233" i="3"/>
  <c r="J52" i="3"/>
  <c r="J215" i="3"/>
  <c r="J140" i="3"/>
  <c r="J59" i="3"/>
  <c r="J158" i="3"/>
  <c r="J241" i="3"/>
  <c r="J17" i="3"/>
  <c r="J98" i="3"/>
  <c r="J193" i="3"/>
  <c r="J206" i="3"/>
  <c r="J212" i="3"/>
  <c r="J13" i="3"/>
  <c r="J9" i="3"/>
  <c r="J183" i="3"/>
  <c r="J130" i="3"/>
  <c r="J118" i="3"/>
  <c r="J25" i="3"/>
  <c r="J205" i="3"/>
  <c r="J69" i="3"/>
  <c r="J86" i="3"/>
  <c r="J15" i="3"/>
  <c r="J172" i="3"/>
  <c r="J178" i="3"/>
  <c r="J234" i="3"/>
  <c r="J117" i="3"/>
  <c r="J64" i="3"/>
  <c r="J46" i="3"/>
  <c r="J78" i="3"/>
  <c r="J142" i="3"/>
  <c r="J39" i="3"/>
  <c r="J207" i="3"/>
  <c r="J248" i="3"/>
  <c r="J190" i="3"/>
  <c r="J221" i="3"/>
  <c r="J243" i="3"/>
  <c r="J103" i="3"/>
  <c r="J237" i="3"/>
  <c r="J157" i="3"/>
  <c r="J102" i="3"/>
  <c r="J100" i="3"/>
  <c r="J96" i="3"/>
  <c r="J21" i="3"/>
  <c r="J218" i="3"/>
  <c r="J148" i="3"/>
  <c r="J191" i="3"/>
  <c r="J16" i="3"/>
  <c r="J228" i="3"/>
  <c r="J220" i="3"/>
  <c r="J97" i="3"/>
  <c r="J124" i="3"/>
  <c r="J8" i="3"/>
  <c r="J181" i="3"/>
  <c r="J71" i="3"/>
  <c r="J235" i="3"/>
  <c r="J20" i="3"/>
  <c r="J219" i="3"/>
  <c r="J89" i="3"/>
  <c r="J110" i="3"/>
  <c r="J72" i="3"/>
  <c r="J236" i="3"/>
  <c r="J239" i="3"/>
  <c r="J121" i="3"/>
  <c r="J66" i="3"/>
  <c r="J184" i="3"/>
  <c r="J197" i="3"/>
  <c r="J49" i="3"/>
  <c r="J134" i="3"/>
  <c r="J28" i="3"/>
  <c r="J176" i="3"/>
  <c r="J149" i="3"/>
  <c r="J225" i="3"/>
  <c r="J87" i="3"/>
  <c r="J73" i="3"/>
  <c r="J42" i="3"/>
  <c r="J165" i="3"/>
  <c r="J204" i="3"/>
  <c r="J6" i="3"/>
  <c r="J211" i="3"/>
  <c r="J54" i="3"/>
  <c r="J230" i="3"/>
  <c r="J226" i="3"/>
  <c r="J114" i="3"/>
  <c r="J31" i="3"/>
  <c r="J4" i="3"/>
  <c r="J48" i="3"/>
  <c r="J171" i="3"/>
  <c r="J91" i="3"/>
  <c r="J161" i="3"/>
  <c r="J174" i="3"/>
  <c r="J2" i="3"/>
  <c r="J56" i="3"/>
  <c r="J120" i="3"/>
  <c r="J76" i="3"/>
  <c r="J128" i="3"/>
  <c r="J180" i="3"/>
  <c r="J187" i="3"/>
  <c r="J201" i="3"/>
  <c r="J155" i="3"/>
  <c r="J77" i="3"/>
  <c r="J151" i="3"/>
  <c r="J150" i="3"/>
  <c r="J40" i="3"/>
  <c r="J188" i="3"/>
  <c r="J74" i="3"/>
  <c r="J185" i="3"/>
  <c r="J14" i="3"/>
  <c r="J95" i="3"/>
  <c r="J105" i="3"/>
  <c r="J169" i="3"/>
  <c r="J154" i="3"/>
  <c r="J65" i="3"/>
  <c r="J131" i="3"/>
  <c r="J44" i="3"/>
  <c r="J55" i="3"/>
  <c r="J30" i="3"/>
  <c r="J92" i="3"/>
  <c r="J106" i="3"/>
  <c r="J61" i="3"/>
  <c r="J7" i="3"/>
  <c r="J5" i="3"/>
  <c r="J152" i="3"/>
  <c r="J70" i="3"/>
  <c r="J163" i="3"/>
  <c r="J209" i="3"/>
  <c r="J50" i="3"/>
  <c r="J167" i="3"/>
  <c r="J81" i="3"/>
  <c r="J246" i="3"/>
  <c r="J166" i="3"/>
  <c r="J116" i="3"/>
  <c r="J139" i="3"/>
  <c r="J223" i="3"/>
  <c r="J33" i="3"/>
  <c r="J36" i="3"/>
  <c r="J115" i="3"/>
  <c r="J11" i="3"/>
  <c r="J111" i="3"/>
  <c r="J22" i="3"/>
  <c r="J145" i="3"/>
  <c r="J242" i="3"/>
  <c r="J244" i="3"/>
  <c r="J129" i="3"/>
  <c r="J127" i="3"/>
  <c r="J47" i="3"/>
  <c r="J80" i="3"/>
  <c r="J170" i="3"/>
  <c r="J135" i="3"/>
  <c r="J159" i="3"/>
  <c r="J27" i="3"/>
  <c r="J136" i="3"/>
  <c r="J138" i="3"/>
  <c r="J67" i="3"/>
  <c r="J202" i="3"/>
  <c r="J125" i="3"/>
  <c r="J132" i="3"/>
  <c r="J227" i="3"/>
  <c r="J63" i="3"/>
  <c r="J195" i="3"/>
  <c r="J214" i="3"/>
  <c r="J18" i="3"/>
  <c r="J43" i="3"/>
  <c r="J245" i="3"/>
  <c r="J109" i="3"/>
  <c r="J57" i="3"/>
  <c r="J12" i="3"/>
  <c r="J62" i="3"/>
  <c r="J222" i="3"/>
  <c r="J32" i="3"/>
  <c r="J10" i="3"/>
  <c r="J192" i="3"/>
  <c r="J194" i="3"/>
  <c r="J179" i="3"/>
  <c r="J198" i="3"/>
  <c r="J199" i="3"/>
  <c r="J101" i="3"/>
  <c r="J200" i="3"/>
  <c r="J147" i="3"/>
  <c r="J23" i="3"/>
  <c r="J99" i="3"/>
  <c r="J162" i="3"/>
  <c r="J94" i="3"/>
  <c r="J173" i="3"/>
  <c r="J153" i="3"/>
  <c r="J133" i="3"/>
  <c r="J224" i="3"/>
  <c r="J19" i="3"/>
  <c r="J126" i="3"/>
  <c r="J82" i="3"/>
  <c r="J3" i="3"/>
  <c r="J249" i="3"/>
  <c r="J232" i="3"/>
  <c r="J112" i="3"/>
  <c r="J156" i="3"/>
  <c r="J208" i="3"/>
  <c r="J240" i="3"/>
  <c r="J182" i="3"/>
  <c r="J108" i="3"/>
  <c r="J26" i="3"/>
  <c r="J60" i="3"/>
  <c r="J68" i="3"/>
  <c r="J144" i="3"/>
  <c r="J37" i="3"/>
  <c r="J83" i="3"/>
  <c r="J84" i="3"/>
  <c r="J175" i="3"/>
  <c r="J41" i="3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F79" i="13"/>
  <c r="E202" i="12"/>
  <c r="E203" i="12"/>
</calcChain>
</file>

<file path=xl/comments1.xml><?xml version="1.0" encoding="utf-8"?>
<comments xmlns="http://schemas.openxmlformats.org/spreadsheetml/2006/main">
  <authors>
    <author>Benjamin Kumpf</author>
    <author>Microsoft Office User</author>
  </authors>
  <commentList>
    <comment ref="B35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Jacksonville Stats
</t>
        </r>
        <r>
          <rPr>
            <sz val="10"/>
            <color rgb="FF000000"/>
            <rFont val="Tahoma"/>
            <family val="2"/>
          </rPr>
          <t xml:space="preserve">for coaching factors
</t>
        </r>
      </text>
    </comment>
    <comment ref="B36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Redskin Stats prior to 1997 since he didnt start until then 
</t>
        </r>
      </text>
    </comment>
    <comment ref="B47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Jax Stats
</t>
        </r>
      </text>
    </comment>
    <comment ref="A13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Social Media
</t>
        </r>
      </text>
    </comment>
  </commentList>
</comments>
</file>

<file path=xl/comments2.xml><?xml version="1.0" encoding="utf-8"?>
<comments xmlns="http://schemas.openxmlformats.org/spreadsheetml/2006/main">
  <authors>
    <author>Benjamin Kumpf</author>
    <author>Microsoft Office User</author>
  </authors>
  <commentList>
    <comment ref="D1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Has the head coach won a super bowl before this player was drafted and if so, how many</t>
        </r>
      </text>
    </comment>
    <comment ref="E1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many years prior has the head coach served as a head coach in the NFL</t>
        </r>
      </text>
    </comment>
    <comment ref="F1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Head Coach winning percentage to guage skill of coach
</t>
        </r>
      </text>
    </comment>
    <comment ref="G1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What is the winning percentage of the coach from games prior, just a formula thats calcualted based on the win loss imput. </t>
        </r>
      </text>
    </comment>
    <comment ref="I1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Head coach winning percentage </t>
        </r>
      </text>
    </comment>
    <comment ref="K1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Head Coach winning percentage to guage skill of coach
</t>
        </r>
      </text>
    </comment>
    <comment ref="M1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Head Coach winning percentage to guage skill of coach. Average of WL% on the profootball reference from years prior to the draft. 
</t>
        </r>
      </text>
    </comment>
    <comment ref="Q35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Jacksonville Stats
</t>
        </r>
        <r>
          <rPr>
            <sz val="10"/>
            <color rgb="FF000000"/>
            <rFont val="Tahoma"/>
            <family val="2"/>
          </rPr>
          <t xml:space="preserve">for coaching factors
</t>
        </r>
      </text>
    </comment>
    <comment ref="Q36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Redskin Stats prior to 1997 since he didnt start until then 
</t>
        </r>
      </text>
    </comment>
    <comment ref="Q47" authorId="0">
      <text>
        <r>
          <rPr>
            <b/>
            <sz val="10"/>
            <color rgb="FF000000"/>
            <rFont val="Tahoma"/>
            <family val="2"/>
          </rPr>
          <t>Benjamin Kumpf: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Jax Stats
</t>
        </r>
      </text>
    </comment>
    <comment ref="Q94" authorId="1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First year in NFL
</t>
        </r>
      </text>
    </comment>
    <comment ref="Q96" authorId="1">
      <text>
        <r>
          <rPr>
            <b/>
            <sz val="10"/>
            <color rgb="FF000000"/>
            <rFont val="Calibri"/>
            <family val="2"/>
          </rPr>
          <t xml:space="preserve">Microsoft Office User:Not a HC till 2002
</t>
        </r>
      </text>
    </comment>
    <comment ref="Q98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first year as coach Defensive Coordinator</t>
        </r>
      </text>
    </comment>
    <comment ref="Q9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first year as coach
</t>
        </r>
      </text>
    </comment>
    <comment ref="O10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 as hc
</t>
        </r>
      </text>
    </comment>
    <comment ref="O110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 as hc</t>
        </r>
      </text>
    </comment>
    <comment ref="O112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</t>
        </r>
      </text>
    </comment>
    <comment ref="O116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 as hc
</t>
        </r>
      </text>
    </comment>
    <comment ref="O12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
</t>
        </r>
      </text>
    </comment>
    <comment ref="O12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 yr hc</t>
        </r>
      </text>
    </comment>
    <comment ref="O127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
</t>
        </r>
      </text>
    </comment>
    <comment ref="O13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</t>
        </r>
      </text>
    </comment>
    <comment ref="O134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</t>
        </r>
      </text>
    </comment>
    <comment ref="O13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</t>
        </r>
      </text>
    </comment>
    <comment ref="O137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ỷ
</t>
        </r>
      </text>
    </comment>
    <comment ref="O138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
</t>
        </r>
      </text>
    </comment>
    <comment ref="O13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</t>
        </r>
      </text>
    </comment>
    <comment ref="O142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</t>
        </r>
      </text>
    </comment>
    <comment ref="O14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no stat</t>
        </r>
      </text>
    </comment>
    <comment ref="Q14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dont know why they dont have stat</t>
        </r>
      </text>
    </comment>
    <comment ref="O144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no stat
</t>
        </r>
      </text>
    </comment>
    <comment ref="O147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</t>
        </r>
      </text>
    </comment>
    <comment ref="O148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</t>
        </r>
      </text>
    </comment>
    <comment ref="O152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ỷ</t>
        </r>
      </text>
    </comment>
    <comment ref="O154" authorId="1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1st yr</t>
        </r>
      </text>
    </comment>
    <comment ref="O156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
</t>
        </r>
      </text>
    </comment>
    <comment ref="O157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
</t>
        </r>
      </text>
    </comment>
    <comment ref="O158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</t>
        </r>
      </text>
    </comment>
    <comment ref="O16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no stat
</t>
        </r>
      </text>
    </comment>
    <comment ref="O164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serve as tight/ends</t>
        </r>
      </text>
    </comment>
    <comment ref="O172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</t>
        </r>
      </text>
    </comment>
    <comment ref="O17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</t>
        </r>
      </text>
    </comment>
    <comment ref="O17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</t>
        </r>
      </text>
    </comment>
    <comment ref="O178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</t>
        </r>
      </text>
    </comment>
    <comment ref="O180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</t>
        </r>
      </text>
    </comment>
    <comment ref="O18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st</t>
        </r>
      </text>
    </comment>
    <comment ref="O19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</t>
        </r>
      </text>
    </comment>
    <comment ref="O192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year</t>
        </r>
      </text>
    </comment>
    <comment ref="O200" authorId="1">
      <text>
        <r>
          <rPr>
            <b/>
            <sz val="10"/>
            <color rgb="FF000000"/>
            <rFont val="Calibri"/>
            <family val="2"/>
          </rPr>
          <t>Microsoft Office User:1st yr</t>
        </r>
      </text>
    </comment>
    <comment ref="O20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1st yr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BData1" description="Connection to the 'QBData1' query in the workbook." type="5" refreshedVersion="6" background="1" saveData="1">
    <dbPr connection="Provider=Microsoft.Mashup.OleDb.1;Data Source=$Workbook$;Location=QBData1;Extended Properties=&quot;&quot;" command="SELECT * FROM [QBData1]"/>
  </connection>
  <connection id="2" keepAlive="1" name="Query - QBData2" description="Connection to the 'QBData2' query in the workbook." type="5" refreshedVersion="0" background="1">
    <dbPr connection="Provider=Microsoft.Mashup.OleDb.1;Data Source=$Workbook$;Location=QBData2;Extended Properties=&quot;&quot;" command="SELECT * FROM [QBData2]"/>
  </connection>
  <connection id="3" keepAlive="1" name="Query - QBData3" description="Connection to the 'QBData3' query in the workbook." type="5" refreshedVersion="0" background="1">
    <dbPr connection="Provider=Microsoft.Mashup.OleDb.1;Data Source=$Workbook$;Location=QBData3;Extended Properties=&quot;&quot;" command="SELECT * FROM [QBData3]"/>
  </connection>
</connections>
</file>

<file path=xl/sharedStrings.xml><?xml version="1.0" encoding="utf-8"?>
<sst xmlns="http://schemas.openxmlformats.org/spreadsheetml/2006/main" count="29343" uniqueCount="4257">
  <si>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</si>
  <si>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</si>
  <si>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</si>
  <si>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</si>
  <si>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</si>
  <si>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</si>
  <si>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</si>
  <si>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</si>
  <si>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</si>
  <si>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</si>
  <si>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</si>
  <si>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</si>
  <si>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</si>
  <si>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</si>
  <si>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</si>
  <si>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</si>
  <si>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</si>
  <si>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</si>
  <si>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</si>
  <si>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</si>
  <si>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</si>
  <si>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</si>
  <si>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</si>
  <si>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</si>
  <si>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</si>
  <si>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</si>
  <si>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</si>
  <si>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Rk</t>
  </si>
  <si>
    <t>Year</t>
  </si>
  <si>
    <t>Rnd</t>
  </si>
  <si>
    <t>Pick</t>
  </si>
  <si>
    <t/>
  </si>
  <si>
    <t>Pos</t>
  </si>
  <si>
    <t>DrAge</t>
  </si>
  <si>
    <t>Tm</t>
  </si>
  <si>
    <t>From</t>
  </si>
  <si>
    <t>To</t>
  </si>
  <si>
    <t>AP1</t>
  </si>
  <si>
    <t>PB</t>
  </si>
  <si>
    <t>St</t>
  </si>
  <si>
    <t>CarAV</t>
  </si>
  <si>
    <t>G</t>
  </si>
  <si>
    <t>GS</t>
  </si>
  <si>
    <t>QBrec</t>
  </si>
  <si>
    <t>Cmp</t>
  </si>
  <si>
    <t>Att</t>
  </si>
  <si>
    <t>Yds</t>
  </si>
  <si>
    <t>TD</t>
  </si>
  <si>
    <t>Int</t>
  </si>
  <si>
    <t>College/Univ</t>
  </si>
  <si>
    <t>1</t>
  </si>
  <si>
    <t>2017</t>
  </si>
  <si>
    <t>2</t>
  </si>
  <si>
    <t>Mitch Trubisky\TrubMi00</t>
  </si>
  <si>
    <t>QB</t>
  </si>
  <si>
    <t>23</t>
  </si>
  <si>
    <t>CHI</t>
  </si>
  <si>
    <t>0</t>
  </si>
  <si>
    <t>7</t>
  </si>
  <si>
    <t>12</t>
  </si>
  <si>
    <t>4-8-0</t>
  </si>
  <si>
    <t>196</t>
  </si>
  <si>
    <t>330</t>
  </si>
  <si>
    <t>2193</t>
  </si>
  <si>
    <t>41</t>
  </si>
  <si>
    <t>248</t>
  </si>
  <si>
    <t>North Carolina</t>
  </si>
  <si>
    <t>College Stats</t>
  </si>
  <si>
    <t>10</t>
  </si>
  <si>
    <t>Patrick Mahomes\MahoPa00</t>
  </si>
  <si>
    <t>21</t>
  </si>
  <si>
    <t>KAN</t>
  </si>
  <si>
    <t>1-0-0</t>
  </si>
  <si>
    <t>22</t>
  </si>
  <si>
    <t>35</t>
  </si>
  <si>
    <t>284</t>
  </si>
  <si>
    <t>Texas Tech</t>
  </si>
  <si>
    <t>3</t>
  </si>
  <si>
    <t>Deshaun Watson\WatsDe00</t>
  </si>
  <si>
    <t>HOU</t>
  </si>
  <si>
    <t>6</t>
  </si>
  <si>
    <t>3-3-0</t>
  </si>
  <si>
    <t>126</t>
  </si>
  <si>
    <t>204</t>
  </si>
  <si>
    <t>1699</t>
  </si>
  <si>
    <t>19</t>
  </si>
  <si>
    <t>8</t>
  </si>
  <si>
    <t>36</t>
  </si>
  <si>
    <t>269</t>
  </si>
  <si>
    <t>Clemson</t>
  </si>
  <si>
    <t>4</t>
  </si>
  <si>
    <t>52</t>
  </si>
  <si>
    <t>DeShone Kizer\KizeDe00</t>
  </si>
  <si>
    <t>CLE</t>
  </si>
  <si>
    <t>5</t>
  </si>
  <si>
    <t>15</t>
  </si>
  <si>
    <t>0-15-0</t>
  </si>
  <si>
    <t>255</t>
  </si>
  <si>
    <t>476</t>
  </si>
  <si>
    <t>2894</t>
  </si>
  <si>
    <t>11</t>
  </si>
  <si>
    <t>77</t>
  </si>
  <si>
    <t>419</t>
  </si>
  <si>
    <t>Notre Dame</t>
  </si>
  <si>
    <t>87</t>
  </si>
  <si>
    <t>Davis Webb\WebbDa00</t>
  </si>
  <si>
    <t>NYG</t>
  </si>
  <si>
    <t>California</t>
  </si>
  <si>
    <t>104</t>
  </si>
  <si>
    <t>C.J. Beathard\BeatC.00</t>
  </si>
  <si>
    <t>SFO</t>
  </si>
  <si>
    <t>1-4-0</t>
  </si>
  <si>
    <t>123</t>
  </si>
  <si>
    <t>224</t>
  </si>
  <si>
    <t>1430</t>
  </si>
  <si>
    <t>26</t>
  </si>
  <si>
    <t>136</t>
  </si>
  <si>
    <t>Iowa</t>
  </si>
  <si>
    <t>135</t>
  </si>
  <si>
    <t>Joshua Dobbs\DobbJo00</t>
  </si>
  <si>
    <t>PIT</t>
  </si>
  <si>
    <t>Tennessee</t>
  </si>
  <si>
    <t>171</t>
  </si>
  <si>
    <t>Nathan Peterman\PeteNa00</t>
  </si>
  <si>
    <t>BUF</t>
  </si>
  <si>
    <t>1-1-0</t>
  </si>
  <si>
    <t>24</t>
  </si>
  <si>
    <t>49</t>
  </si>
  <si>
    <t>252</t>
  </si>
  <si>
    <t>Pittsburgh</t>
  </si>
  <si>
    <t>9</t>
  </si>
  <si>
    <t>215</t>
  </si>
  <si>
    <t>Brad Kaaya\KaayBr00</t>
  </si>
  <si>
    <t>DET</t>
  </si>
  <si>
    <t>Miami (FL)</t>
  </si>
  <si>
    <t>253</t>
  </si>
  <si>
    <t>Chad Kelly\KellCh00</t>
  </si>
  <si>
    <t>DEN</t>
  </si>
  <si>
    <t>Mississippi</t>
  </si>
  <si>
    <t>2016</t>
  </si>
  <si>
    <t>Jared Goff\GoffJa00</t>
  </si>
  <si>
    <t>LAR</t>
  </si>
  <si>
    <t>13</t>
  </si>
  <si>
    <t>11-11-0</t>
  </si>
  <si>
    <t>408</t>
  </si>
  <si>
    <t>682</t>
  </si>
  <si>
    <t>4893</t>
  </si>
  <si>
    <t>33</t>
  </si>
  <si>
    <t>14</t>
  </si>
  <si>
    <t>67</t>
  </si>
  <si>
    <t>Carson Wentz\WentCa00</t>
  </si>
  <si>
    <t>PHI</t>
  </si>
  <si>
    <t>29</t>
  </si>
  <si>
    <t>18-11-0</t>
  </si>
  <si>
    <t>644</t>
  </si>
  <si>
    <t>1047</t>
  </si>
  <si>
    <t>7078</t>
  </si>
  <si>
    <t>110</t>
  </si>
  <si>
    <t>449</t>
  </si>
  <si>
    <t>North Dakota St.</t>
  </si>
  <si>
    <t>Paxton Lynch\LyncPa00</t>
  </si>
  <si>
    <t>1-3-0</t>
  </si>
  <si>
    <t>79</t>
  </si>
  <si>
    <t>128</t>
  </si>
  <si>
    <t>792</t>
  </si>
  <si>
    <t>16</t>
  </si>
  <si>
    <t>55</t>
  </si>
  <si>
    <t>Memphis</t>
  </si>
  <si>
    <t>51</t>
  </si>
  <si>
    <t>Christian Hackenberg\HackCh01</t>
  </si>
  <si>
    <t>NYJ</t>
  </si>
  <si>
    <t>Penn St.</t>
  </si>
  <si>
    <t>91</t>
  </si>
  <si>
    <t>Jacoby Brissett\BrisJa00</t>
  </si>
  <si>
    <t>NWE</t>
  </si>
  <si>
    <t>17</t>
  </si>
  <si>
    <t>5-12-0</t>
  </si>
  <si>
    <t>310</t>
  </si>
  <si>
    <t>524</t>
  </si>
  <si>
    <t>3498</t>
  </si>
  <si>
    <t>343</t>
  </si>
  <si>
    <t>North Carolina St.</t>
  </si>
  <si>
    <t>93</t>
  </si>
  <si>
    <t>Cody Kessler\KessCo00</t>
  </si>
  <si>
    <t>0-8-0</t>
  </si>
  <si>
    <t>139</t>
  </si>
  <si>
    <t>218</t>
  </si>
  <si>
    <t>1506</t>
  </si>
  <si>
    <t>USC</t>
  </si>
  <si>
    <t>100</t>
  </si>
  <si>
    <t>Connor Cook\CookCo00</t>
  </si>
  <si>
    <t>OAK</t>
  </si>
  <si>
    <t>150</t>
  </si>
  <si>
    <t>Michigan St.</t>
  </si>
  <si>
    <t>18</t>
  </si>
  <si>
    <t>Dak Prescott\PresDa01</t>
  </si>
  <si>
    <t>DAL</t>
  </si>
  <si>
    <t>32</t>
  </si>
  <si>
    <t>22-10-0</t>
  </si>
  <si>
    <t>619</t>
  </si>
  <si>
    <t>949</t>
  </si>
  <si>
    <t>6991</t>
  </si>
  <si>
    <t>45</t>
  </si>
  <si>
    <t>114</t>
  </si>
  <si>
    <t>639</t>
  </si>
  <si>
    <t>Mississippi St.</t>
  </si>
  <si>
    <t>Cardale Jones\JoneCa01</t>
  </si>
  <si>
    <t>96</t>
  </si>
  <si>
    <t>-1</t>
  </si>
  <si>
    <t>Ohio St.</t>
  </si>
  <si>
    <t>20</t>
  </si>
  <si>
    <t>162</t>
  </si>
  <si>
    <t>Kevin Hogan\HogaKe00</t>
  </si>
  <si>
    <t>0-1-0</t>
  </si>
  <si>
    <t>60</t>
  </si>
  <si>
    <t>101</t>
  </si>
  <si>
    <t>621</t>
  </si>
  <si>
    <t>176</t>
  </si>
  <si>
    <t>Stanford</t>
  </si>
  <si>
    <t>187</t>
  </si>
  <si>
    <t>Nate Sudfeld\SudfNa00</t>
  </si>
  <si>
    <t>WAS</t>
  </si>
  <si>
    <t>134</t>
  </si>
  <si>
    <t>Indiana</t>
  </si>
  <si>
    <t>191</t>
  </si>
  <si>
    <t>Jake Rudock\RudoJa00</t>
  </si>
  <si>
    <t>Michigan</t>
  </si>
  <si>
    <t>201</t>
  </si>
  <si>
    <t>Brandon Allen\AlleBr00</t>
  </si>
  <si>
    <t>JAX</t>
  </si>
  <si>
    <t>Arkansas</t>
  </si>
  <si>
    <t>207</t>
  </si>
  <si>
    <t>Jeff Driskel\DrisJe00</t>
  </si>
  <si>
    <t>Louisiana Tech</t>
  </si>
  <si>
    <t>25</t>
  </si>
  <si>
    <t>223</t>
  </si>
  <si>
    <t>Brandon Doughty\DougBr00</t>
  </si>
  <si>
    <t>MIA</t>
  </si>
  <si>
    <t>West. Kentucky</t>
  </si>
  <si>
    <t>2015</t>
  </si>
  <si>
    <t>Jameis Winston\WinsJa00</t>
  </si>
  <si>
    <t>TAM</t>
  </si>
  <si>
    <t>18-27-0</t>
  </si>
  <si>
    <t>939</t>
  </si>
  <si>
    <t>1544</t>
  </si>
  <si>
    <t>11636</t>
  </si>
  <si>
    <t>69</t>
  </si>
  <si>
    <t>44</t>
  </si>
  <si>
    <t>140</t>
  </si>
  <si>
    <t>513</t>
  </si>
  <si>
    <t>Florida St.</t>
  </si>
  <si>
    <t>27</t>
  </si>
  <si>
    <t>Marcus Mariota\MariMa01</t>
  </si>
  <si>
    <t>TEN</t>
  </si>
  <si>
    <t>42</t>
  </si>
  <si>
    <t>20-22-0</t>
  </si>
  <si>
    <t>787</t>
  </si>
  <si>
    <t>1274</t>
  </si>
  <si>
    <t>9476</t>
  </si>
  <si>
    <t>58</t>
  </si>
  <si>
    <t>34</t>
  </si>
  <si>
    <t>154</t>
  </si>
  <si>
    <t>913</t>
  </si>
  <si>
    <t>Oregon</t>
  </si>
  <si>
    <t>28</t>
  </si>
  <si>
    <t>75</t>
  </si>
  <si>
    <t>Garrett Grayson\GrayGa00</t>
  </si>
  <si>
    <t>NOR</t>
  </si>
  <si>
    <t>Colorado St.</t>
  </si>
  <si>
    <t>89</t>
  </si>
  <si>
    <t>Sean Mannion\MannSe00</t>
  </si>
  <si>
    <t>STL</t>
  </si>
  <si>
    <t>31</t>
  </si>
  <si>
    <t>50</t>
  </si>
  <si>
    <t>235</t>
  </si>
  <si>
    <t>-3</t>
  </si>
  <si>
    <t>Oregon St.</t>
  </si>
  <si>
    <t>30</t>
  </si>
  <si>
    <t>103</t>
  </si>
  <si>
    <t>Bryce Petty\PettBr01</t>
  </si>
  <si>
    <t>1-6-0</t>
  </si>
  <si>
    <t>130</t>
  </si>
  <si>
    <t>245</t>
  </si>
  <si>
    <t>1353</t>
  </si>
  <si>
    <t>74</t>
  </si>
  <si>
    <t>Baylor</t>
  </si>
  <si>
    <t>147</t>
  </si>
  <si>
    <t>Brett Hundley\HundBr00</t>
  </si>
  <si>
    <t>GNB</t>
  </si>
  <si>
    <t>3-6-0</t>
  </si>
  <si>
    <t>194</t>
  </si>
  <si>
    <t>326</t>
  </si>
  <si>
    <t>1853</t>
  </si>
  <si>
    <t>39</t>
  </si>
  <si>
    <t>268</t>
  </si>
  <si>
    <t>UCLA</t>
  </si>
  <si>
    <t>250</t>
  </si>
  <si>
    <t>Trevor Siemian\SiemTr00</t>
  </si>
  <si>
    <t>13-11-0</t>
  </si>
  <si>
    <t>495</t>
  </si>
  <si>
    <t>835</t>
  </si>
  <si>
    <t>5686</t>
  </si>
  <si>
    <t>183</t>
  </si>
  <si>
    <t>Northwestern</t>
  </si>
  <si>
    <t>2014</t>
  </si>
  <si>
    <t>Blake Bortles\BortBl00</t>
  </si>
  <si>
    <t>40</t>
  </si>
  <si>
    <t>62</t>
  </si>
  <si>
    <t>61</t>
  </si>
  <si>
    <t>21-40-0</t>
  </si>
  <si>
    <t>1318</t>
  </si>
  <si>
    <t>2229</t>
  </si>
  <si>
    <t>14928</t>
  </si>
  <si>
    <t>90</t>
  </si>
  <si>
    <t>64</t>
  </si>
  <si>
    <t>1410</t>
  </si>
  <si>
    <t>Central Florida</t>
  </si>
  <si>
    <t>Johnny Manziel\ManzJo00</t>
  </si>
  <si>
    <t>2-6-0</t>
  </si>
  <si>
    <t>258</t>
  </si>
  <si>
    <t>1675</t>
  </si>
  <si>
    <t>46</t>
  </si>
  <si>
    <t>259</t>
  </si>
  <si>
    <t>Texas A&amp;M</t>
  </si>
  <si>
    <t>Teddy Bridgewater\BridTe00</t>
  </si>
  <si>
    <t>MIN</t>
  </si>
  <si>
    <t>17-11-0</t>
  </si>
  <si>
    <t>551</t>
  </si>
  <si>
    <t>851</t>
  </si>
  <si>
    <t>6150</t>
  </si>
  <si>
    <t>94</t>
  </si>
  <si>
    <t>398</t>
  </si>
  <si>
    <t>Louisville</t>
  </si>
  <si>
    <t>Derek Carr\CarrDe02</t>
  </si>
  <si>
    <t>38</t>
  </si>
  <si>
    <t>28-34-0</t>
  </si>
  <si>
    <t>1378</t>
  </si>
  <si>
    <t>2247</t>
  </si>
  <si>
    <t>14690</t>
  </si>
  <si>
    <t>124</t>
  </si>
  <si>
    <t>366</t>
  </si>
  <si>
    <t>Fresno St.</t>
  </si>
  <si>
    <t>37</t>
  </si>
  <si>
    <t>Jimmy Garoppolo\GaroJi00</t>
  </si>
  <si>
    <t>7-0-0</t>
  </si>
  <si>
    <t>272</t>
  </si>
  <si>
    <t>2250</t>
  </si>
  <si>
    <t>East. Illinois</t>
  </si>
  <si>
    <t>120</t>
  </si>
  <si>
    <t>Logan Thomas\ThomLo00</t>
  </si>
  <si>
    <t>ARI</t>
  </si>
  <si>
    <t>81</t>
  </si>
  <si>
    <t>Virginia Tech</t>
  </si>
  <si>
    <t>Tom Savage\SavaTo00</t>
  </si>
  <si>
    <t>2-7-0</t>
  </si>
  <si>
    <t>181</t>
  </si>
  <si>
    <t>315</t>
  </si>
  <si>
    <t>2000</t>
  </si>
  <si>
    <t>163</t>
  </si>
  <si>
    <t>Aaron Murray\MurrAa00</t>
  </si>
  <si>
    <t>Georgia</t>
  </si>
  <si>
    <t>164</t>
  </si>
  <si>
    <t>A.J. McCarron\McCaA.00</t>
  </si>
  <si>
    <t>CIN</t>
  </si>
  <si>
    <t>2-1-0</t>
  </si>
  <si>
    <t>86</t>
  </si>
  <si>
    <t>133</t>
  </si>
  <si>
    <t>920</t>
  </si>
  <si>
    <t>Alabama</t>
  </si>
  <si>
    <t>178</t>
  </si>
  <si>
    <t>Zach Mettenberger\MettZa00</t>
  </si>
  <si>
    <t>0-10-0</t>
  </si>
  <si>
    <t>208</t>
  </si>
  <si>
    <t>345</t>
  </si>
  <si>
    <t>2347</t>
  </si>
  <si>
    <t>LSU</t>
  </si>
  <si>
    <t>43</t>
  </si>
  <si>
    <t>David Fales\FaleDa00</t>
  </si>
  <si>
    <t>48</t>
  </si>
  <si>
    <t>287</t>
  </si>
  <si>
    <t>San Jose St.</t>
  </si>
  <si>
    <t>Keith Wenning\WennKe00</t>
  </si>
  <si>
    <t>BAL</t>
  </si>
  <si>
    <t>Ball St.</t>
  </si>
  <si>
    <t>213</t>
  </si>
  <si>
    <t>Tajh Boyd\BoydTa00</t>
  </si>
  <si>
    <t>214</t>
  </si>
  <si>
    <t>Garrett Gilbert\GilbGa01</t>
  </si>
  <si>
    <t>SMU</t>
  </si>
  <si>
    <t>47</t>
  </si>
  <si>
    <t>2013</t>
  </si>
  <si>
    <t>EJ Manuel\ManuEJ00</t>
  </si>
  <si>
    <t>6-12-0</t>
  </si>
  <si>
    <t>590</t>
  </si>
  <si>
    <t>3767</t>
  </si>
  <si>
    <t>339</t>
  </si>
  <si>
    <t>Geno Smith\SmitGe00</t>
  </si>
  <si>
    <t>12-19-0</t>
  </si>
  <si>
    <t>522</t>
  </si>
  <si>
    <t>902</t>
  </si>
  <si>
    <t>6174</t>
  </si>
  <si>
    <t>659</t>
  </si>
  <si>
    <t>West Virginia</t>
  </si>
  <si>
    <t>73</t>
  </si>
  <si>
    <t>Mike Glennon\GlenMi00</t>
  </si>
  <si>
    <t>6-16-0</t>
  </si>
  <si>
    <t>467</t>
  </si>
  <si>
    <t>770</t>
  </si>
  <si>
    <t>4933</t>
  </si>
  <si>
    <t>98</t>
  </si>
  <si>
    <t>Matt Barkley\BarkMa00</t>
  </si>
  <si>
    <t>1-5-0</t>
  </si>
  <si>
    <t>159</t>
  </si>
  <si>
    <t>266</t>
  </si>
  <si>
    <t>1911</t>
  </si>
  <si>
    <t>Ryan Nassib\NassRy00</t>
  </si>
  <si>
    <t>Syracuse</t>
  </si>
  <si>
    <t>112</t>
  </si>
  <si>
    <t>Tyler Wilson\WilsTy00</t>
  </si>
  <si>
    <t>53</t>
  </si>
  <si>
    <t>115</t>
  </si>
  <si>
    <t>Landry Jones\JoneLa02</t>
  </si>
  <si>
    <t>3-2-0</t>
  </si>
  <si>
    <t>108</t>
  </si>
  <si>
    <t>169</t>
  </si>
  <si>
    <t>1310</t>
  </si>
  <si>
    <t>-19</t>
  </si>
  <si>
    <t>Oklahoma</t>
  </si>
  <si>
    <t>54</t>
  </si>
  <si>
    <t>221</t>
  </si>
  <si>
    <t>Brad Sorensen\SoreBr00</t>
  </si>
  <si>
    <t>SDG</t>
  </si>
  <si>
    <t>Southern Utah</t>
  </si>
  <si>
    <t>234</t>
  </si>
  <si>
    <t>Zac Dysert\DyseZa00</t>
  </si>
  <si>
    <t>Miami (OH)</t>
  </si>
  <si>
    <t>56</t>
  </si>
  <si>
    <t>237</t>
  </si>
  <si>
    <t>B.J. Daniels\DaniB.00</t>
  </si>
  <si>
    <t>South Florida</t>
  </si>
  <si>
    <t>57</t>
  </si>
  <si>
    <t>249</t>
  </si>
  <si>
    <t>Sean Renfree\RenfSe00</t>
  </si>
  <si>
    <t>ATL</t>
  </si>
  <si>
    <t>-4</t>
  </si>
  <si>
    <t>Duke</t>
  </si>
  <si>
    <t>2012</t>
  </si>
  <si>
    <t>Andrew Luck\LuckAn00</t>
  </si>
  <si>
    <t>IND</t>
  </si>
  <si>
    <t>59</t>
  </si>
  <si>
    <t>70</t>
  </si>
  <si>
    <t>43-27-0</t>
  </si>
  <si>
    <t>1570</t>
  </si>
  <si>
    <t>2651</t>
  </si>
  <si>
    <t>19078</t>
  </si>
  <si>
    <t>132</t>
  </si>
  <si>
    <t>68</t>
  </si>
  <si>
    <t>286</t>
  </si>
  <si>
    <t>1442</t>
  </si>
  <si>
    <t>Robert Griffin\GrifRo01</t>
  </si>
  <si>
    <t>15-25-0</t>
  </si>
  <si>
    <t>766</t>
  </si>
  <si>
    <t>1210</t>
  </si>
  <si>
    <t>8983</t>
  </si>
  <si>
    <t>275</t>
  </si>
  <si>
    <t>1670</t>
  </si>
  <si>
    <t>Ryan Tannehill\TannRy00</t>
  </si>
  <si>
    <t>37-40-0</t>
  </si>
  <si>
    <t>1653</t>
  </si>
  <si>
    <t>2637</t>
  </si>
  <si>
    <t>18455</t>
  </si>
  <si>
    <t>106</t>
  </si>
  <si>
    <t>66</t>
  </si>
  <si>
    <t>216</t>
  </si>
  <si>
    <t>1065</t>
  </si>
  <si>
    <t>Brandon Weeden\WeedBr00</t>
  </si>
  <si>
    <t>6-19-0</t>
  </si>
  <si>
    <t>559</t>
  </si>
  <si>
    <t>965</t>
  </si>
  <si>
    <t>6462</t>
  </si>
  <si>
    <t>Oklahoma St.</t>
  </si>
  <si>
    <t>Brock Osweiler\OsweBr00</t>
  </si>
  <si>
    <t>13-12-0</t>
  </si>
  <si>
    <t>584</t>
  </si>
  <si>
    <t>987</t>
  </si>
  <si>
    <t>6171</t>
  </si>
  <si>
    <t>84</t>
  </si>
  <si>
    <t>Arizona St.</t>
  </si>
  <si>
    <t>63</t>
  </si>
  <si>
    <t>Russell Wilson\WilsRu00</t>
  </si>
  <si>
    <t>SEA</t>
  </si>
  <si>
    <t>88</t>
  </si>
  <si>
    <t>65-30-1</t>
  </si>
  <si>
    <t>1815</t>
  </si>
  <si>
    <t>2834</t>
  </si>
  <si>
    <t>22176</t>
  </si>
  <si>
    <t>161</t>
  </si>
  <si>
    <t>578</t>
  </si>
  <si>
    <t>3275</t>
  </si>
  <si>
    <t>Wisconsin</t>
  </si>
  <si>
    <t>Nick Foles\FoleNi00</t>
  </si>
  <si>
    <t>22-17-0</t>
  </si>
  <si>
    <t>833</t>
  </si>
  <si>
    <t>1386</t>
  </si>
  <si>
    <t>9752</t>
  </si>
  <si>
    <t>116</t>
  </si>
  <si>
    <t>350</t>
  </si>
  <si>
    <t>Arizona</t>
  </si>
  <si>
    <t>65</t>
  </si>
  <si>
    <t>102</t>
  </si>
  <si>
    <t>Kirk Cousins\CousKi00</t>
  </si>
  <si>
    <t>26-30-1</t>
  </si>
  <si>
    <t>1372</t>
  </si>
  <si>
    <t>2096</t>
  </si>
  <si>
    <t>16206</t>
  </si>
  <si>
    <t>99</t>
  </si>
  <si>
    <t>379</t>
  </si>
  <si>
    <t>185</t>
  </si>
  <si>
    <t>Ryan Lindley\LindRy00</t>
  </si>
  <si>
    <t>274</t>
  </si>
  <si>
    <t>San Diego St.</t>
  </si>
  <si>
    <t>243</t>
  </si>
  <si>
    <t>B.J. Coleman\ColeB.00</t>
  </si>
  <si>
    <t>Tenn-Chattanooga</t>
  </si>
  <si>
    <t>Chandler Harnish\HarnCh00</t>
  </si>
  <si>
    <t>Northern Illinois</t>
  </si>
  <si>
    <t>2011</t>
  </si>
  <si>
    <t>Cam Newton\NewtCa00</t>
  </si>
  <si>
    <t>CAR</t>
  </si>
  <si>
    <t>95</t>
  </si>
  <si>
    <t>109</t>
  </si>
  <si>
    <t>62-45-1</t>
  </si>
  <si>
    <t>2001</t>
  </si>
  <si>
    <t>3420</t>
  </si>
  <si>
    <t>25074</t>
  </si>
  <si>
    <t>158</t>
  </si>
  <si>
    <t>828</t>
  </si>
  <si>
    <t>4320</t>
  </si>
  <si>
    <t>Auburn</t>
  </si>
  <si>
    <t>Jake Locker\LockJa00</t>
  </si>
  <si>
    <t>9-14-0</t>
  </si>
  <si>
    <t>709</t>
  </si>
  <si>
    <t>4967</t>
  </si>
  <si>
    <t>Washington</t>
  </si>
  <si>
    <t>71</t>
  </si>
  <si>
    <t>Blaine Gabbert\GabbBl00</t>
  </si>
  <si>
    <t>11-34-0</t>
  </si>
  <si>
    <t>781</t>
  </si>
  <si>
    <t>1397</t>
  </si>
  <si>
    <t>8437</t>
  </si>
  <si>
    <t>631</t>
  </si>
  <si>
    <t>Missouri</t>
  </si>
  <si>
    <t>72</t>
  </si>
  <si>
    <t>Christian Ponder\PondCh00</t>
  </si>
  <si>
    <t>14-21-1</t>
  </si>
  <si>
    <t>632</t>
  </si>
  <si>
    <t>1057</t>
  </si>
  <si>
    <t>6658</t>
  </si>
  <si>
    <t>Andy Dalton\DaltAn00</t>
  </si>
  <si>
    <t>63-44-2</t>
  </si>
  <si>
    <t>2217</t>
  </si>
  <si>
    <t>3556</t>
  </si>
  <si>
    <t>25534</t>
  </si>
  <si>
    <t>167</t>
  </si>
  <si>
    <t>346</t>
  </si>
  <si>
    <t>1049</t>
  </si>
  <si>
    <t>TCU</t>
  </si>
  <si>
    <t>Colin Kaepernick\KaepCo00</t>
  </si>
  <si>
    <t>28-30-0</t>
  </si>
  <si>
    <t>1011</t>
  </si>
  <si>
    <t>1692</t>
  </si>
  <si>
    <t>12271</t>
  </si>
  <si>
    <t>375</t>
  </si>
  <si>
    <t>2300</t>
  </si>
  <si>
    <t>Nevada</t>
  </si>
  <si>
    <t>Ryan Mallett\MallRy00</t>
  </si>
  <si>
    <t>3-5-0</t>
  </si>
  <si>
    <t>190</t>
  </si>
  <si>
    <t>1835</t>
  </si>
  <si>
    <t>-5</t>
  </si>
  <si>
    <t>76</t>
  </si>
  <si>
    <t>Ricky Stanzi\StanRi00</t>
  </si>
  <si>
    <t>152</t>
  </si>
  <si>
    <t>T.J. Yates\YateT.00</t>
  </si>
  <si>
    <t>4-6-0</t>
  </si>
  <si>
    <t>179</t>
  </si>
  <si>
    <t>324</t>
  </si>
  <si>
    <t>2057</t>
  </si>
  <si>
    <t>107</t>
  </si>
  <si>
    <t>78</t>
  </si>
  <si>
    <t>160</t>
  </si>
  <si>
    <t>Nathan Enderle\EndeNa00</t>
  </si>
  <si>
    <t>Idaho</t>
  </si>
  <si>
    <t>180</t>
  </si>
  <si>
    <t>Tyrod Taylor\TaylTy00</t>
  </si>
  <si>
    <t>22-20-0</t>
  </si>
  <si>
    <t>793</t>
  </si>
  <si>
    <t>1271</t>
  </si>
  <si>
    <t>9056</t>
  </si>
  <si>
    <t>1711</t>
  </si>
  <si>
    <t>80</t>
  </si>
  <si>
    <t>Greg McElroy\McElGr00</t>
  </si>
  <si>
    <t>2010</t>
  </si>
  <si>
    <t>Sam Bradford\BradSa00</t>
  </si>
  <si>
    <t>34-45-1</t>
  </si>
  <si>
    <t>1805</t>
  </si>
  <si>
    <t>2887</t>
  </si>
  <si>
    <t>19049</t>
  </si>
  <si>
    <t>144</t>
  </si>
  <si>
    <t>333</t>
  </si>
  <si>
    <t>82</t>
  </si>
  <si>
    <t>Tim Tebow\TeboTi00</t>
  </si>
  <si>
    <t>8-6-0</t>
  </si>
  <si>
    <t>173</t>
  </si>
  <si>
    <t>361</t>
  </si>
  <si>
    <t>2422</t>
  </si>
  <si>
    <t>197</t>
  </si>
  <si>
    <t>989</t>
  </si>
  <si>
    <t>Florida</t>
  </si>
  <si>
    <t>83</t>
  </si>
  <si>
    <t>Jimmy Clausen\ClauJi00</t>
  </si>
  <si>
    <t>1-13-0</t>
  </si>
  <si>
    <t>472</t>
  </si>
  <si>
    <t>2520</t>
  </si>
  <si>
    <t>85</t>
  </si>
  <si>
    <t>Colt McCoy\McCoCo00</t>
  </si>
  <si>
    <t>7-18-0</t>
  </si>
  <si>
    <t>508</t>
  </si>
  <si>
    <t>842</t>
  </si>
  <si>
    <t>5586</t>
  </si>
  <si>
    <t>118</t>
  </si>
  <si>
    <t>420</t>
  </si>
  <si>
    <t>Texas</t>
  </si>
  <si>
    <t>122</t>
  </si>
  <si>
    <t>Mike Kafka\KafkMi00</t>
  </si>
  <si>
    <t>155</t>
  </si>
  <si>
    <t>John Skelton\SkelJo00</t>
  </si>
  <si>
    <t>8-9-0</t>
  </si>
  <si>
    <t>320</t>
  </si>
  <si>
    <t>602</t>
  </si>
  <si>
    <t>3707</t>
  </si>
  <si>
    <t>182</t>
  </si>
  <si>
    <t>Fordham</t>
  </si>
  <si>
    <t>168</t>
  </si>
  <si>
    <t>Jonathan Crompton\CromJo00</t>
  </si>
  <si>
    <t>Rusty Smith\SmitRu01</t>
  </si>
  <si>
    <t>Florida Atlantic</t>
  </si>
  <si>
    <t>Dan LeFevour\LeFeDa00</t>
  </si>
  <si>
    <t>Central Michigan</t>
  </si>
  <si>
    <t>Tony Pike\PikeTo00</t>
  </si>
  <si>
    <t>Cincinnati</t>
  </si>
  <si>
    <t>209</t>
  </si>
  <si>
    <t>Levi Brown\BrowLe00</t>
  </si>
  <si>
    <t>Troy</t>
  </si>
  <si>
    <t>92</t>
  </si>
  <si>
    <t>239</t>
  </si>
  <si>
    <t>Sean Canfield\CanfSe00</t>
  </si>
  <si>
    <t>Zac Robinson\RobiZa00</t>
  </si>
  <si>
    <t>2009</t>
  </si>
  <si>
    <t>Matthew Stafford\StafMa00</t>
  </si>
  <si>
    <t>125</t>
  </si>
  <si>
    <t>60-65-0</t>
  </si>
  <si>
    <t>3005</t>
  </si>
  <si>
    <t>4850</t>
  </si>
  <si>
    <t>34749</t>
  </si>
  <si>
    <t>271</t>
  </si>
  <si>
    <t>Mark Sanchez\SancMa00</t>
  </si>
  <si>
    <t>37-35-0</t>
  </si>
  <si>
    <t>1295</t>
  </si>
  <si>
    <t>2285</t>
  </si>
  <si>
    <t>15219</t>
  </si>
  <si>
    <t>Josh Freeman\FreeJo00</t>
  </si>
  <si>
    <t>25-36-0</t>
  </si>
  <si>
    <t>1179</t>
  </si>
  <si>
    <t>2048</t>
  </si>
  <si>
    <t>13873</t>
  </si>
  <si>
    <t>205</t>
  </si>
  <si>
    <t>946</t>
  </si>
  <si>
    <t>Kansas St.</t>
  </si>
  <si>
    <t>97</t>
  </si>
  <si>
    <t>Pat White\WhitPa01</t>
  </si>
  <si>
    <t>Stephen McGee\McGeSt00</t>
  </si>
  <si>
    <t>151</t>
  </si>
  <si>
    <t>Rhett Bomar\BomaRh00</t>
  </si>
  <si>
    <t>Sam Houston St.</t>
  </si>
  <si>
    <t>Nate Davis\DaviNa00</t>
  </si>
  <si>
    <t>174</t>
  </si>
  <si>
    <t>Tom Brandstater\BranTo00</t>
  </si>
  <si>
    <t>Mike Teel\TeelMi00</t>
  </si>
  <si>
    <t>Rutgers</t>
  </si>
  <si>
    <t>Keith Null\NullKe00</t>
  </si>
  <si>
    <t>0-4-0</t>
  </si>
  <si>
    <t>119</t>
  </si>
  <si>
    <t>566</t>
  </si>
  <si>
    <t>West Texas A&amp;M</t>
  </si>
  <si>
    <t>Curtis Painter\PainCu00</t>
  </si>
  <si>
    <t>148</t>
  </si>
  <si>
    <t>1681</t>
  </si>
  <si>
    <t>Purdue</t>
  </si>
  <si>
    <t>105</t>
  </si>
  <si>
    <t>2008</t>
  </si>
  <si>
    <t>Matt Ryan\RyanMa00</t>
  </si>
  <si>
    <t>95-63-0</t>
  </si>
  <si>
    <t>3630</t>
  </si>
  <si>
    <t>5593</t>
  </si>
  <si>
    <t>41796</t>
  </si>
  <si>
    <t>260</t>
  </si>
  <si>
    <t>351</t>
  </si>
  <si>
    <t>1023</t>
  </si>
  <si>
    <t>Boston Col.</t>
  </si>
  <si>
    <t>Joe Flacco\FlacJo00</t>
  </si>
  <si>
    <t>92-62-0</t>
  </si>
  <si>
    <t>3267</t>
  </si>
  <si>
    <t>5291</t>
  </si>
  <si>
    <t>35780</t>
  </si>
  <si>
    <t>200</t>
  </si>
  <si>
    <t>Delaware</t>
  </si>
  <si>
    <t>Brian Brohm\BrohBr00</t>
  </si>
  <si>
    <t>0-2-0</t>
  </si>
  <si>
    <t>Chad Henne\HennCh01</t>
  </si>
  <si>
    <t>18-35-0</t>
  </si>
  <si>
    <t>1159</t>
  </si>
  <si>
    <t>1956</t>
  </si>
  <si>
    <t>12931</t>
  </si>
  <si>
    <t>355</t>
  </si>
  <si>
    <t>Kevin O'Connell\OConKe00</t>
  </si>
  <si>
    <t>-6</t>
  </si>
  <si>
    <t>137</t>
  </si>
  <si>
    <t>John David Booty</t>
  </si>
  <si>
    <t>111</t>
  </si>
  <si>
    <t>156</t>
  </si>
  <si>
    <t>Dennis Dixon\DixoDe00</t>
  </si>
  <si>
    <t>402</t>
  </si>
  <si>
    <t>Josh Johnson\JohnJo05</t>
  </si>
  <si>
    <t>0-5-0</t>
  </si>
  <si>
    <t>177</t>
  </si>
  <si>
    <t>1042</t>
  </si>
  <si>
    <t>San Diego</t>
  </si>
  <si>
    <t>113</t>
  </si>
  <si>
    <t>Erik Ainge\AingEr00</t>
  </si>
  <si>
    <t>186</t>
  </si>
  <si>
    <t>Colt Brennan\BrenCo00</t>
  </si>
  <si>
    <t>Hawaii</t>
  </si>
  <si>
    <t>198</t>
  </si>
  <si>
    <t>Andre Woodson\WoodAn00</t>
  </si>
  <si>
    <t>Kentucky</t>
  </si>
  <si>
    <t>Matt Flynn\FlynMa00</t>
  </si>
  <si>
    <t>3-4-0</t>
  </si>
  <si>
    <t>219</t>
  </si>
  <si>
    <t>357</t>
  </si>
  <si>
    <t>2541</t>
  </si>
  <si>
    <t>117</t>
  </si>
  <si>
    <t>Alex Brink\BrinAl00</t>
  </si>
  <si>
    <t>Washington St.</t>
  </si>
  <si>
    <t>2007</t>
  </si>
  <si>
    <t>JaMarcus Russell\RussJa00</t>
  </si>
  <si>
    <t>354</t>
  </si>
  <si>
    <t>680</t>
  </si>
  <si>
    <t>4083</t>
  </si>
  <si>
    <t>175</t>
  </si>
  <si>
    <t>Brady Quinn\QuinBr00</t>
  </si>
  <si>
    <t>4-16-0</t>
  </si>
  <si>
    <t>296</t>
  </si>
  <si>
    <t>550</t>
  </si>
  <si>
    <t>3043</t>
  </si>
  <si>
    <t>Kevin Kolb\KolbKe00</t>
  </si>
  <si>
    <t>9-12-0</t>
  </si>
  <si>
    <t>755</t>
  </si>
  <si>
    <t>5206</t>
  </si>
  <si>
    <t>229</t>
  </si>
  <si>
    <t>Houston</t>
  </si>
  <si>
    <t>121</t>
  </si>
  <si>
    <t>John Beck\BeckJo00</t>
  </si>
  <si>
    <t>0-7-0</t>
  </si>
  <si>
    <t>1417</t>
  </si>
  <si>
    <t>BYU</t>
  </si>
  <si>
    <t>Drew Stanton\StanDr00</t>
  </si>
  <si>
    <t>11-6-0</t>
  </si>
  <si>
    <t>4059</t>
  </si>
  <si>
    <t>220</t>
  </si>
  <si>
    <t>Trent Edwards\EdwaTr01</t>
  </si>
  <si>
    <t>14-19-0</t>
  </si>
  <si>
    <t>563</t>
  </si>
  <si>
    <t>929</t>
  </si>
  <si>
    <t>6033</t>
  </si>
  <si>
    <t>Isaiah Stanback\StanIs00</t>
  </si>
  <si>
    <t>Jeff Rowe\RoweJe00</t>
  </si>
  <si>
    <t>Troy Smith\SmitTr02</t>
  </si>
  <si>
    <t>4-4-0</t>
  </si>
  <si>
    <t>1734</t>
  </si>
  <si>
    <t>230</t>
  </si>
  <si>
    <t>127</t>
  </si>
  <si>
    <t>Jordan Palmer\PalmJo20</t>
  </si>
  <si>
    <t>Texas-El Paso</t>
  </si>
  <si>
    <t>217</t>
  </si>
  <si>
    <t>Tyler Thigpen\ThigTy00</t>
  </si>
  <si>
    <t>1-11-0</t>
  </si>
  <si>
    <t>509</t>
  </si>
  <si>
    <t>3222</t>
  </si>
  <si>
    <t>469</t>
  </si>
  <si>
    <t>Coastal Carolina</t>
  </si>
  <si>
    <t>129</t>
  </si>
  <si>
    <t>2006</t>
  </si>
  <si>
    <t>Vince Young\YounVi00</t>
  </si>
  <si>
    <t>31-19-0</t>
  </si>
  <si>
    <t>1304</t>
  </si>
  <si>
    <t>8964</t>
  </si>
  <si>
    <t>282</t>
  </si>
  <si>
    <t>1459</t>
  </si>
  <si>
    <t>Matt Leinart\LeinMa00</t>
  </si>
  <si>
    <t>8-10-0</t>
  </si>
  <si>
    <t>641</t>
  </si>
  <si>
    <t>4065</t>
  </si>
  <si>
    <t>131</t>
  </si>
  <si>
    <t>Jay Cutler\CutlJa00</t>
  </si>
  <si>
    <t>153</t>
  </si>
  <si>
    <t>74-79-0</t>
  </si>
  <si>
    <t>3048</t>
  </si>
  <si>
    <t>4920</t>
  </si>
  <si>
    <t>35133</t>
  </si>
  <si>
    <t>227</t>
  </si>
  <si>
    <t>386</t>
  </si>
  <si>
    <t>1682</t>
  </si>
  <si>
    <t>Vanderbilt</t>
  </si>
  <si>
    <t>Kellen Clemens\ClemKe00</t>
  </si>
  <si>
    <t>8-13-0</t>
  </si>
  <si>
    <t>638</t>
  </si>
  <si>
    <t>4053</t>
  </si>
  <si>
    <t>Tarvaris Jackson\JackTa00</t>
  </si>
  <si>
    <t>17-17-0</t>
  </si>
  <si>
    <t>640</t>
  </si>
  <si>
    <t>1073</t>
  </si>
  <si>
    <t>7263</t>
  </si>
  <si>
    <t>636</t>
  </si>
  <si>
    <t>Alabama St.</t>
  </si>
  <si>
    <t>Charlie Whitehurst\WhitCh02</t>
  </si>
  <si>
    <t>396</t>
  </si>
  <si>
    <t>2463</t>
  </si>
  <si>
    <t>Brodie Croyle\CroyBr00</t>
  </si>
  <si>
    <t>319</t>
  </si>
  <si>
    <t>1669</t>
  </si>
  <si>
    <t>Brad Smith\SmitBr01</t>
  </si>
  <si>
    <t>972</t>
  </si>
  <si>
    <t>Ingle Martin\MartIn00</t>
  </si>
  <si>
    <t>Furman</t>
  </si>
  <si>
    <t>138</t>
  </si>
  <si>
    <t>Omar Jacobs</t>
  </si>
  <si>
    <t>Bowling Green</t>
  </si>
  <si>
    <t>193</t>
  </si>
  <si>
    <t>Reggie McNeal\McNeRe00</t>
  </si>
  <si>
    <t>Bruce Gradkowski\GradBr00</t>
  </si>
  <si>
    <t>6-14-0</t>
  </si>
  <si>
    <t>4057</t>
  </si>
  <si>
    <t>329</t>
  </si>
  <si>
    <t>Toledo</t>
  </si>
  <si>
    <t>141</t>
  </si>
  <si>
    <t>D.J. Shockley</t>
  </si>
  <si>
    <t>142</t>
  </si>
  <si>
    <t>2005</t>
  </si>
  <si>
    <t>Alex Smith\SmitAl03</t>
  </si>
  <si>
    <t>88-62-1</t>
  </si>
  <si>
    <t>2877</t>
  </si>
  <si>
    <t>4613</t>
  </si>
  <si>
    <t>31888</t>
  </si>
  <si>
    <t>529</t>
  </si>
  <si>
    <t>2433</t>
  </si>
  <si>
    <t>Utah</t>
  </si>
  <si>
    <t>143</t>
  </si>
  <si>
    <t>Aaron Rodgers\RodgAa00</t>
  </si>
  <si>
    <t>149</t>
  </si>
  <si>
    <t>94-48-0</t>
  </si>
  <si>
    <t>3188</t>
  </si>
  <si>
    <t>4895</t>
  </si>
  <si>
    <t>38502</t>
  </si>
  <si>
    <t>313</t>
  </si>
  <si>
    <t>525</t>
  </si>
  <si>
    <t>2670</t>
  </si>
  <si>
    <t>Jason Campbell\CampJa00</t>
  </si>
  <si>
    <t>32-47-0</t>
  </si>
  <si>
    <t>1519</t>
  </si>
  <si>
    <t>2518</t>
  </si>
  <si>
    <t>16771</t>
  </si>
  <si>
    <t>240</t>
  </si>
  <si>
    <t>1204</t>
  </si>
  <si>
    <t>145</t>
  </si>
  <si>
    <t>Charlie Frye\FryeCh00</t>
  </si>
  <si>
    <t>7-16-0</t>
  </si>
  <si>
    <t>677</t>
  </si>
  <si>
    <t>4154</t>
  </si>
  <si>
    <t>347</t>
  </si>
  <si>
    <t>Akron</t>
  </si>
  <si>
    <t>146</t>
  </si>
  <si>
    <t>Andrew Walter\WaltAn00</t>
  </si>
  <si>
    <t>1919</t>
  </si>
  <si>
    <t>David Greene</t>
  </si>
  <si>
    <t>Kyle Orton\OrtoKy00</t>
  </si>
  <si>
    <t>42-40-0</t>
  </si>
  <si>
    <t>1613</t>
  </si>
  <si>
    <t>2712</t>
  </si>
  <si>
    <t>18037</t>
  </si>
  <si>
    <t>Stefan Lefors</t>
  </si>
  <si>
    <t>Dan Orlovsky\OrloDa00</t>
  </si>
  <si>
    <t>2-10-0</t>
  </si>
  <si>
    <t>298</t>
  </si>
  <si>
    <t>512</t>
  </si>
  <si>
    <t>3132</t>
  </si>
  <si>
    <t>Connecticut</t>
  </si>
  <si>
    <t>Adrian McPherson</t>
  </si>
  <si>
    <t>Derek Anderson\AndeDe00</t>
  </si>
  <si>
    <t>20-27-0</t>
  </si>
  <si>
    <t>867</t>
  </si>
  <si>
    <t>1604</t>
  </si>
  <si>
    <t>10413</t>
  </si>
  <si>
    <t>James Kilian</t>
  </si>
  <si>
    <t>Tulsa</t>
  </si>
  <si>
    <t>Matt Cassel\CassMa00</t>
  </si>
  <si>
    <t>36-45-0</t>
  </si>
  <si>
    <t>1571</t>
  </si>
  <si>
    <t>2666</t>
  </si>
  <si>
    <t>17449</t>
  </si>
  <si>
    <t>1012</t>
  </si>
  <si>
    <t>Ryan Fitzpatrick\FitzRy00</t>
  </si>
  <si>
    <t>48-70-1</t>
  </si>
  <si>
    <t>2411</t>
  </si>
  <si>
    <t>4039</t>
  </si>
  <si>
    <t>26991</t>
  </si>
  <si>
    <t>454</t>
  </si>
  <si>
    <t>2075</t>
  </si>
  <si>
    <t>Harvard</t>
  </si>
  <si>
    <t>2004</t>
  </si>
  <si>
    <t>Eli Manning\MannEl00</t>
  </si>
  <si>
    <t>111-103-0</t>
  </si>
  <si>
    <t>4424</t>
  </si>
  <si>
    <t>7396</t>
  </si>
  <si>
    <t>51682</t>
  </si>
  <si>
    <t>228</t>
  </si>
  <si>
    <t>540</t>
  </si>
  <si>
    <t>157</t>
  </si>
  <si>
    <t>Philip Rivers\RivePh00</t>
  </si>
  <si>
    <t>192</t>
  </si>
  <si>
    <t>106-86-0</t>
  </si>
  <si>
    <t>4171</t>
  </si>
  <si>
    <t>6492</t>
  </si>
  <si>
    <t>50348</t>
  </si>
  <si>
    <t>342</t>
  </si>
  <si>
    <t>166</t>
  </si>
  <si>
    <t>335</t>
  </si>
  <si>
    <t>573</t>
  </si>
  <si>
    <t>Ben Roethlisberger\RoetBe00</t>
  </si>
  <si>
    <t>135-63-0</t>
  </si>
  <si>
    <t>4164</t>
  </si>
  <si>
    <t>6493</t>
  </si>
  <si>
    <t>51065</t>
  </si>
  <si>
    <t>438</t>
  </si>
  <si>
    <t>1252</t>
  </si>
  <si>
    <t>J.P. Losman\LosmJ.00</t>
  </si>
  <si>
    <t>10-23-0</t>
  </si>
  <si>
    <t>564</t>
  </si>
  <si>
    <t>952</t>
  </si>
  <si>
    <t>6271</t>
  </si>
  <si>
    <t>490</t>
  </si>
  <si>
    <t>Tulane</t>
  </si>
  <si>
    <t>Matt Schaub\SchaMa00</t>
  </si>
  <si>
    <t>47-45-0</t>
  </si>
  <si>
    <t>2093</t>
  </si>
  <si>
    <t>3274</t>
  </si>
  <si>
    <t>24867</t>
  </si>
  <si>
    <t>189</t>
  </si>
  <si>
    <t>360</t>
  </si>
  <si>
    <t>Virginia</t>
  </si>
  <si>
    <t>Luke McCown\McCoLu00</t>
  </si>
  <si>
    <t>2-8-0</t>
  </si>
  <si>
    <t>356</t>
  </si>
  <si>
    <t>2370</t>
  </si>
  <si>
    <t>Craig Krenzel\KrenCr00</t>
  </si>
  <si>
    <t>718</t>
  </si>
  <si>
    <t>Andy Hall\HallAn00</t>
  </si>
  <si>
    <t>Josh Harris</t>
  </si>
  <si>
    <t>165</t>
  </si>
  <si>
    <t>Jim Sorgi\SorgJi00</t>
  </si>
  <si>
    <t>Jeff Smoker</t>
  </si>
  <si>
    <t>202</t>
  </si>
  <si>
    <t>John Navarre\NavaJo00</t>
  </si>
  <si>
    <t>Cody Pickett\PickCo00</t>
  </si>
  <si>
    <t>195</t>
  </si>
  <si>
    <t>Casey Bramlet</t>
  </si>
  <si>
    <t>Wyoming</t>
  </si>
  <si>
    <t>170</t>
  </si>
  <si>
    <t>225</t>
  </si>
  <si>
    <t>Matt Mauck\MaucMa00</t>
  </si>
  <si>
    <t>B.J. Symons</t>
  </si>
  <si>
    <t>172</t>
  </si>
  <si>
    <t>Bradlee Van Pelt\VanPBr00</t>
  </si>
  <si>
    <t>2003</t>
  </si>
  <si>
    <t>Carson Palmer\PalmCa00</t>
  </si>
  <si>
    <t>92-88-1</t>
  </si>
  <si>
    <t>3941</t>
  </si>
  <si>
    <t>6307</t>
  </si>
  <si>
    <t>46247</t>
  </si>
  <si>
    <t>294</t>
  </si>
  <si>
    <t>301</t>
  </si>
  <si>
    <t>474</t>
  </si>
  <si>
    <t>Byron Leftwich\LeftBy00</t>
  </si>
  <si>
    <t>24-26-0</t>
  </si>
  <si>
    <t>930</t>
  </si>
  <si>
    <t>1605</t>
  </si>
  <si>
    <t>10532</t>
  </si>
  <si>
    <t>415</t>
  </si>
  <si>
    <t>Marshall</t>
  </si>
  <si>
    <t>Kyle Boller\BollKy00</t>
  </si>
  <si>
    <t>861</t>
  </si>
  <si>
    <t>8931</t>
  </si>
  <si>
    <t>572</t>
  </si>
  <si>
    <t>Rex Grossman\GrosRe00</t>
  </si>
  <si>
    <t>25-22-0</t>
  </si>
  <si>
    <t>863</t>
  </si>
  <si>
    <t>1562</t>
  </si>
  <si>
    <t>10232</t>
  </si>
  <si>
    <t>Dave Ragone\RagoDa00</t>
  </si>
  <si>
    <t>Chris Simms\SimmCh00</t>
  </si>
  <si>
    <t>7-9-0</t>
  </si>
  <si>
    <t>297</t>
  </si>
  <si>
    <t>511</t>
  </si>
  <si>
    <t>3117</t>
  </si>
  <si>
    <t>Seneca Wallace\WallSe00</t>
  </si>
  <si>
    <t>468</t>
  </si>
  <si>
    <t>788</t>
  </si>
  <si>
    <t>4947</t>
  </si>
  <si>
    <t>293</t>
  </si>
  <si>
    <t>Iowa St.</t>
  </si>
  <si>
    <t>Brian St. Pierre\St.PBr20</t>
  </si>
  <si>
    <t>Drew Henson\HensDr00</t>
  </si>
  <si>
    <t>Brooks Bollinger\BollBr00</t>
  </si>
  <si>
    <t>211</t>
  </si>
  <si>
    <t>2226</t>
  </si>
  <si>
    <t>Kliff Kingsbury\KingKl00</t>
  </si>
  <si>
    <t>184</t>
  </si>
  <si>
    <t>232</t>
  </si>
  <si>
    <t>Gibran Hamdan\HamdGi00</t>
  </si>
  <si>
    <t>241</t>
  </si>
  <si>
    <t>Ken Dorsey\DorsKe00</t>
  </si>
  <si>
    <t>2-11-0</t>
  </si>
  <si>
    <t>2082</t>
  </si>
  <si>
    <t>2002</t>
  </si>
  <si>
    <t>David Carr\CarrDa00</t>
  </si>
  <si>
    <t>23-56-0</t>
  </si>
  <si>
    <t>2267</t>
  </si>
  <si>
    <t>14452</t>
  </si>
  <si>
    <t>305</t>
  </si>
  <si>
    <t>1328</t>
  </si>
  <si>
    <t>Joey Harrington\HarrJo00</t>
  </si>
  <si>
    <t>26-50-0</t>
  </si>
  <si>
    <t>1424</t>
  </si>
  <si>
    <t>2538</t>
  </si>
  <si>
    <t>14693</t>
  </si>
  <si>
    <t>188</t>
  </si>
  <si>
    <t>Patrick Ramsey\RamsPa00</t>
  </si>
  <si>
    <t>10-14-0</t>
  </si>
  <si>
    <t>5930</t>
  </si>
  <si>
    <t>Josh McCown\McCoJo01</t>
  </si>
  <si>
    <t>23-50-0</t>
  </si>
  <si>
    <t>1521</t>
  </si>
  <si>
    <t>17168</t>
  </si>
  <si>
    <t>1076</t>
  </si>
  <si>
    <t>David Garrard\GarrDa00</t>
  </si>
  <si>
    <t>39-37-0</t>
  </si>
  <si>
    <t>1406</t>
  </si>
  <si>
    <t>2281</t>
  </si>
  <si>
    <t>16003</t>
  </si>
  <si>
    <t>380</t>
  </si>
  <si>
    <t>1746</t>
  </si>
  <si>
    <t>East Carolina</t>
  </si>
  <si>
    <t>Rohan Davey\DaveRo01</t>
  </si>
  <si>
    <t>Randy Fasani\FasaRa00</t>
  </si>
  <si>
    <t>Kurt Kittner\KittKu00</t>
  </si>
  <si>
    <t>391</t>
  </si>
  <si>
    <t>Illinois</t>
  </si>
  <si>
    <t>Brandon Doman</t>
  </si>
  <si>
    <t>Craig Nall\NallCr00</t>
  </si>
  <si>
    <t>J.T. O'Sullivan\OSulJ.00</t>
  </si>
  <si>
    <t>257</t>
  </si>
  <si>
    <t>1866</t>
  </si>
  <si>
    <t>California-Davis</t>
  </si>
  <si>
    <t>Steve Bellisari</t>
  </si>
  <si>
    <t>Seth Burford</t>
  </si>
  <si>
    <t>Cal Poly-San Luis Obispo</t>
  </si>
  <si>
    <t>199</t>
  </si>
  <si>
    <t>Jeff Kelly\KellJe21</t>
  </si>
  <si>
    <t>Southern Miss</t>
  </si>
  <si>
    <t>236</t>
  </si>
  <si>
    <t>Wes Pate</t>
  </si>
  <si>
    <t>S.F. Austin</t>
  </si>
  <si>
    <t>Michael Vick\VickMi00</t>
  </si>
  <si>
    <t>61-51-1</t>
  </si>
  <si>
    <t>1807</t>
  </si>
  <si>
    <t>3217</t>
  </si>
  <si>
    <t>22464</t>
  </si>
  <si>
    <t>873</t>
  </si>
  <si>
    <t>6109</t>
  </si>
  <si>
    <t>Drew Brees\BreeDr00</t>
  </si>
  <si>
    <t>142-106-0</t>
  </si>
  <si>
    <t>6222</t>
  </si>
  <si>
    <t>9294</t>
  </si>
  <si>
    <t>70445</t>
  </si>
  <si>
    <t>488</t>
  </si>
  <si>
    <t>440</t>
  </si>
  <si>
    <t>736</t>
  </si>
  <si>
    <t>203</t>
  </si>
  <si>
    <t>Quincy Carter\CartQu00</t>
  </si>
  <si>
    <t>18-16-0</t>
  </si>
  <si>
    <t>542</t>
  </si>
  <si>
    <t>960</t>
  </si>
  <si>
    <t>6337</t>
  </si>
  <si>
    <t>518</t>
  </si>
  <si>
    <t>Marques Tuiasosopo\TuiaMa00</t>
  </si>
  <si>
    <t>554</t>
  </si>
  <si>
    <t>Chris Weinke\WeinCh00</t>
  </si>
  <si>
    <t>2-18-0</t>
  </si>
  <si>
    <t>3904</t>
  </si>
  <si>
    <t>206</t>
  </si>
  <si>
    <t>Sage Rosenfels\RoseSa00</t>
  </si>
  <si>
    <t>6-6-0</t>
  </si>
  <si>
    <t>562</t>
  </si>
  <si>
    <t>4156</t>
  </si>
  <si>
    <t>Jesse Palmer\PalmJe00</t>
  </si>
  <si>
    <t>0-3-0</t>
  </si>
  <si>
    <t>Mike McMahon\McMaMi00</t>
  </si>
  <si>
    <t>3-11-0</t>
  </si>
  <si>
    <t>515</t>
  </si>
  <si>
    <t>2867</t>
  </si>
  <si>
    <t>409</t>
  </si>
  <si>
    <t>A.J. Feeley\FeelA.00</t>
  </si>
  <si>
    <t>425</t>
  </si>
  <si>
    <t>762</t>
  </si>
  <si>
    <t>4618</t>
  </si>
  <si>
    <t>210</t>
  </si>
  <si>
    <t>Josh Booty</t>
  </si>
  <si>
    <t>Josh Heupel</t>
  </si>
  <si>
    <t>212</t>
  </si>
  <si>
    <t>Chad Pennington\PennCh01</t>
  </si>
  <si>
    <t>44-37-0</t>
  </si>
  <si>
    <t>1632</t>
  </si>
  <si>
    <t>2471</t>
  </si>
  <si>
    <t>17823</t>
  </si>
  <si>
    <t>465</t>
  </si>
  <si>
    <t>Giovanni Carmazzi</t>
  </si>
  <si>
    <t>Hofstra</t>
  </si>
  <si>
    <t>Chris Redman\RedmCh00</t>
  </si>
  <si>
    <t>500</t>
  </si>
  <si>
    <t>3179</t>
  </si>
  <si>
    <t>Tee Martin\MartTe00</t>
  </si>
  <si>
    <t>Marc Bulger\BulgMa00</t>
  </si>
  <si>
    <t>41-54-0</t>
  </si>
  <si>
    <t>1969</t>
  </si>
  <si>
    <t>3171</t>
  </si>
  <si>
    <t>22814</t>
  </si>
  <si>
    <t>300</t>
  </si>
  <si>
    <t>Spergon Wynn\WynnSp00</t>
  </si>
  <si>
    <t>585</t>
  </si>
  <si>
    <t>Texas St.</t>
  </si>
  <si>
    <t>Tom Brady\BradTo00</t>
  </si>
  <si>
    <t>251</t>
  </si>
  <si>
    <t>196-55-0</t>
  </si>
  <si>
    <t>5629</t>
  </si>
  <si>
    <t>8805</t>
  </si>
  <si>
    <t>66159</t>
  </si>
  <si>
    <t>557</t>
  </si>
  <si>
    <t>968</t>
  </si>
  <si>
    <t>Todd Husak\HusaTo20</t>
  </si>
  <si>
    <t>-2</t>
  </si>
  <si>
    <t>JaJuan Seider</t>
  </si>
  <si>
    <t>Florida A&amp;M</t>
  </si>
  <si>
    <t>Tim Rattay\RattTi00</t>
  </si>
  <si>
    <t>5-13-0</t>
  </si>
  <si>
    <t>432</t>
  </si>
  <si>
    <t>714</t>
  </si>
  <si>
    <t>4853</t>
  </si>
  <si>
    <t>222</t>
  </si>
  <si>
    <t>Jarious Jackson\JackJa01</t>
  </si>
  <si>
    <t>Joe Hamilton\HamiJo20</t>
  </si>
  <si>
    <t>Georgia Tech</t>
  </si>
  <si>
    <t>1999</t>
  </si>
  <si>
    <t>Tim Couch\CoucTi00</t>
  </si>
  <si>
    <t>22-37-0</t>
  </si>
  <si>
    <t>1025</t>
  </si>
  <si>
    <t>1714</t>
  </si>
  <si>
    <t>11131</t>
  </si>
  <si>
    <t>556</t>
  </si>
  <si>
    <t>Donovan McNabb\McNaDo00</t>
  </si>
  <si>
    <t>98-62-1</t>
  </si>
  <si>
    <t>3170</t>
  </si>
  <si>
    <t>5374</t>
  </si>
  <si>
    <t>37276</t>
  </si>
  <si>
    <t>616</t>
  </si>
  <si>
    <t>3459</t>
  </si>
  <si>
    <t>226</t>
  </si>
  <si>
    <t>Akili Smith\SmitAk00</t>
  </si>
  <si>
    <t>3-14-0</t>
  </si>
  <si>
    <t>461</t>
  </si>
  <si>
    <t>2212</t>
  </si>
  <si>
    <t>371</t>
  </si>
  <si>
    <t>Daunte Culpepper\CulpDa00</t>
  </si>
  <si>
    <t>41-59-0</t>
  </si>
  <si>
    <t>3199</t>
  </si>
  <si>
    <t>24153</t>
  </si>
  <si>
    <t>514</t>
  </si>
  <si>
    <t>2652</t>
  </si>
  <si>
    <t>Cade McNown\McNoCa00</t>
  </si>
  <si>
    <t>3-12-0</t>
  </si>
  <si>
    <t>281</t>
  </si>
  <si>
    <t>3111</t>
  </si>
  <si>
    <t>486</t>
  </si>
  <si>
    <t>Shaun King\KingSh00</t>
  </si>
  <si>
    <t>14-10-0</t>
  </si>
  <si>
    <t>738</t>
  </si>
  <si>
    <t>4566</t>
  </si>
  <si>
    <t>Brock Huard\HuarBr00</t>
  </si>
  <si>
    <t>689</t>
  </si>
  <si>
    <t>231</t>
  </si>
  <si>
    <t>Joe Germaine\GermJo00</t>
  </si>
  <si>
    <t>Aaron Brooks\BrooAa00</t>
  </si>
  <si>
    <t>38-52-0</t>
  </si>
  <si>
    <t>1673</t>
  </si>
  <si>
    <t>2963</t>
  </si>
  <si>
    <t>20261</t>
  </si>
  <si>
    <t>362</t>
  </si>
  <si>
    <t>1534</t>
  </si>
  <si>
    <t>233</t>
  </si>
  <si>
    <t>Kevin Daft</t>
  </si>
  <si>
    <t>Michael Bishop\BishMi00</t>
  </si>
  <si>
    <t>Chris Greisen\GreiCh00</t>
  </si>
  <si>
    <t>NW Missouri St.</t>
  </si>
  <si>
    <t>Scott Covington\CoviSc00</t>
  </si>
  <si>
    <t>1998</t>
  </si>
  <si>
    <t>Peyton Manning\MannPe00</t>
  </si>
  <si>
    <t>265</t>
  </si>
  <si>
    <t>186-79-0</t>
  </si>
  <si>
    <t>6125</t>
  </si>
  <si>
    <t>9380</t>
  </si>
  <si>
    <t>71940</t>
  </si>
  <si>
    <t>539</t>
  </si>
  <si>
    <t>431</t>
  </si>
  <si>
    <t>667</t>
  </si>
  <si>
    <t>238</t>
  </si>
  <si>
    <t>Ryan Leaf\LeafRy00</t>
  </si>
  <si>
    <t>4-17-0</t>
  </si>
  <si>
    <t>317</t>
  </si>
  <si>
    <t>655</t>
  </si>
  <si>
    <t>3666</t>
  </si>
  <si>
    <t>Charlie Batch\BatcCh00</t>
  </si>
  <si>
    <t>25-30-0</t>
  </si>
  <si>
    <t>908</t>
  </si>
  <si>
    <t>11085</t>
  </si>
  <si>
    <t>637</t>
  </si>
  <si>
    <t>East. Michigan</t>
  </si>
  <si>
    <t>Jonathan Quinn\QuinJo00</t>
  </si>
  <si>
    <t>1161</t>
  </si>
  <si>
    <t>Middle Tenn. St.</t>
  </si>
  <si>
    <t>Brian Griese\GrieBr00</t>
  </si>
  <si>
    <t>45-38-0</t>
  </si>
  <si>
    <t>1752</t>
  </si>
  <si>
    <t>2796</t>
  </si>
  <si>
    <t>19440</t>
  </si>
  <si>
    <t>582</t>
  </si>
  <si>
    <t>242</t>
  </si>
  <si>
    <t>John Dutton</t>
  </si>
  <si>
    <t>Matt Hasselbeck\HassMa00</t>
  </si>
  <si>
    <t>85-75-0</t>
  </si>
  <si>
    <t>5330</t>
  </si>
  <si>
    <t>36638</t>
  </si>
  <si>
    <t>365</t>
  </si>
  <si>
    <t>1231</t>
  </si>
  <si>
    <t>244</t>
  </si>
  <si>
    <t>Moses Moreno\MoreMo00</t>
  </si>
  <si>
    <t>485</t>
  </si>
  <si>
    <t>1997</t>
  </si>
  <si>
    <t>Jim Druckenmiller\DrucJi00</t>
  </si>
  <si>
    <t>-10</t>
  </si>
  <si>
    <t>246</t>
  </si>
  <si>
    <t>Jake Plummer\PlumJa00</t>
  </si>
  <si>
    <t>69-67-0</t>
  </si>
  <si>
    <t>2484</t>
  </si>
  <si>
    <t>4350</t>
  </si>
  <si>
    <t>29253</t>
  </si>
  <si>
    <t>428</t>
  </si>
  <si>
    <t>247</t>
  </si>
  <si>
    <t>Danny Wuerffel\WuerDa00</t>
  </si>
  <si>
    <t>2123</t>
  </si>
  <si>
    <t>Pat Barnes\BarnPa20</t>
  </si>
  <si>
    <t>Mike Cherry\CherMi00</t>
  </si>
  <si>
    <t>Murray St.</t>
  </si>
  <si>
    <t>Chuck Clements\ClemCh21</t>
  </si>
  <si>
    <t>Tony Graziani\GrazTo00</t>
  </si>
  <si>
    <t>2-3-0</t>
  </si>
  <si>
    <t>999</t>
  </si>
  <si>
    <t>Koy Detmer\DetmKo00</t>
  </si>
  <si>
    <t>1944</t>
  </si>
  <si>
    <t>Colorado</t>
  </si>
  <si>
    <t>Wally Richardson\RichWa00</t>
  </si>
  <si>
    <t>254</t>
  </si>
  <si>
    <t>Tony Corbin</t>
  </si>
  <si>
    <t>Sacramento St.</t>
  </si>
  <si>
    <t>Ron McAda</t>
  </si>
  <si>
    <t>Army</t>
  </si>
  <si>
    <t>256</t>
  </si>
  <si>
    <t>1996</t>
  </si>
  <si>
    <t>Tony Banks\BankTo00</t>
  </si>
  <si>
    <t>35-43-0</t>
  </si>
  <si>
    <t>1278</t>
  </si>
  <si>
    <t>2356</t>
  </si>
  <si>
    <t>15315</t>
  </si>
  <si>
    <t>881</t>
  </si>
  <si>
    <t>Bobby Hoying\HoyiBo00</t>
  </si>
  <si>
    <t>3-9-1</t>
  </si>
  <si>
    <t>456</t>
  </si>
  <si>
    <t>2544</t>
  </si>
  <si>
    <t>Jeff Lewis\LewiJe01</t>
  </si>
  <si>
    <t>Northern Arizona</t>
  </si>
  <si>
    <t>Danny Kanell\KaneDa00</t>
  </si>
  <si>
    <t>10-13-1</t>
  </si>
  <si>
    <t>491</t>
  </si>
  <si>
    <t>956</t>
  </si>
  <si>
    <t>5129</t>
  </si>
  <si>
    <t>Spence Fischer</t>
  </si>
  <si>
    <t>261</t>
  </si>
  <si>
    <t>Mike Cawley</t>
  </si>
  <si>
    <t>James Madison</t>
  </si>
  <si>
    <t>262</t>
  </si>
  <si>
    <t>Jon Stark</t>
  </si>
  <si>
    <t>263</t>
  </si>
  <si>
    <t>Kyle Wachholtz</t>
  </si>
  <si>
    <t>264</t>
  </si>
  <si>
    <t>1995</t>
  </si>
  <si>
    <t>Steve McNair\McNaSt00</t>
  </si>
  <si>
    <t>91-62-0</t>
  </si>
  <si>
    <t>2733</t>
  </si>
  <si>
    <t>4544</t>
  </si>
  <si>
    <t>31304</t>
  </si>
  <si>
    <t>669</t>
  </si>
  <si>
    <t>3590</t>
  </si>
  <si>
    <t>Alcorn St.</t>
  </si>
  <si>
    <t>Kerry Collins\CollKe00</t>
  </si>
  <si>
    <t>81-99-0</t>
  </si>
  <si>
    <t>3487</t>
  </si>
  <si>
    <t>6261</t>
  </si>
  <si>
    <t>40922</t>
  </si>
  <si>
    <t>374</t>
  </si>
  <si>
    <t>686</t>
  </si>
  <si>
    <t>Todd Collins\CollTo00</t>
  </si>
  <si>
    <t>11-10-0</t>
  </si>
  <si>
    <t>701</t>
  </si>
  <si>
    <t>4547</t>
  </si>
  <si>
    <t>267</t>
  </si>
  <si>
    <t>Kordell Stewart\StewKo00</t>
  </si>
  <si>
    <t>48-34-0</t>
  </si>
  <si>
    <t>1316</t>
  </si>
  <si>
    <t>2358</t>
  </si>
  <si>
    <t>14746</t>
  </si>
  <si>
    <t>560</t>
  </si>
  <si>
    <t>2874</t>
  </si>
  <si>
    <t>Stoney Case\CaseSt00</t>
  </si>
  <si>
    <t>318</t>
  </si>
  <si>
    <t>1826</t>
  </si>
  <si>
    <t>270</t>
  </si>
  <si>
    <t>New Mexico</t>
  </si>
  <si>
    <t>Eric Zeier\ZeieEr00</t>
  </si>
  <si>
    <t>537</t>
  </si>
  <si>
    <t>3520</t>
  </si>
  <si>
    <t>Rob Johnson\JohnRo00</t>
  </si>
  <si>
    <t>12-17-0</t>
  </si>
  <si>
    <t>494</t>
  </si>
  <si>
    <t>806</t>
  </si>
  <si>
    <t>5795</t>
  </si>
  <si>
    <t>877</t>
  </si>
  <si>
    <t>Chad May</t>
  </si>
  <si>
    <t>Dave Barr\BarrDa20</t>
  </si>
  <si>
    <t>273</t>
  </si>
  <si>
    <t>Steve Stenstrom\StenSt00</t>
  </si>
  <si>
    <t>1-9-0</t>
  </si>
  <si>
    <t>314</t>
  </si>
  <si>
    <t>1895</t>
  </si>
  <si>
    <t>Jay Barker</t>
  </si>
  <si>
    <t>Jerry Colquitt</t>
  </si>
  <si>
    <t>276</t>
  </si>
  <si>
    <t>Craig Whelihan\WhelCr00</t>
  </si>
  <si>
    <t>2-12-0</t>
  </si>
  <si>
    <t>3160</t>
  </si>
  <si>
    <t>Pacific</t>
  </si>
  <si>
    <t>277</t>
  </si>
  <si>
    <t>John Walsh</t>
  </si>
  <si>
    <t>278</t>
  </si>
  <si>
    <t>1994</t>
  </si>
  <si>
    <t>Heath Shuler\ShulHe00</t>
  </si>
  <si>
    <t>8-14-0</t>
  </si>
  <si>
    <t>292</t>
  </si>
  <si>
    <t>593</t>
  </si>
  <si>
    <t>3691</t>
  </si>
  <si>
    <t>279</t>
  </si>
  <si>
    <t>Trent Dilfer\DilfTr00</t>
  </si>
  <si>
    <t>58-55-0</t>
  </si>
  <si>
    <t>1759</t>
  </si>
  <si>
    <t>3172</t>
  </si>
  <si>
    <t>20518</t>
  </si>
  <si>
    <t>853</t>
  </si>
  <si>
    <t>280</t>
  </si>
  <si>
    <t>Perry Klein\KleiPe20</t>
  </si>
  <si>
    <t>C.W. Post</t>
  </si>
  <si>
    <t>Doug Nussmeier\NussDo00</t>
  </si>
  <si>
    <t>455</t>
  </si>
  <si>
    <t>Jim Miller\MillJi00</t>
  </si>
  <si>
    <t>15-12-0</t>
  </si>
  <si>
    <t>610</t>
  </si>
  <si>
    <t>1046</t>
  </si>
  <si>
    <t>6387</t>
  </si>
  <si>
    <t>283</t>
  </si>
  <si>
    <t>Gus Frerotte\FrerGu00</t>
  </si>
  <si>
    <t>45-47-1</t>
  </si>
  <si>
    <t>3106</t>
  </si>
  <si>
    <t>21291</t>
  </si>
  <si>
    <t>Jay Walker\WalkJa22</t>
  </si>
  <si>
    <t>Howard</t>
  </si>
  <si>
    <t>285</t>
  </si>
  <si>
    <t>Steve Matthews\MattSt00</t>
  </si>
  <si>
    <t>299</t>
  </si>
  <si>
    <t>Glenn Foley\FoleGl00</t>
  </si>
  <si>
    <t>382</t>
  </si>
  <si>
    <t>2469</t>
  </si>
  <si>
    <t>1993</t>
  </si>
  <si>
    <t>Drew Bledsoe\BledDr00</t>
  </si>
  <si>
    <t>98-95-0</t>
  </si>
  <si>
    <t>3839</t>
  </si>
  <si>
    <t>6717</t>
  </si>
  <si>
    <t>44611</t>
  </si>
  <si>
    <t>385</t>
  </si>
  <si>
    <t>764</t>
  </si>
  <si>
    <t>288</t>
  </si>
  <si>
    <t>Rick Mirer\MireRi00</t>
  </si>
  <si>
    <t>24-44-0</t>
  </si>
  <si>
    <t>1088</t>
  </si>
  <si>
    <t>2043</t>
  </si>
  <si>
    <t>11969</t>
  </si>
  <si>
    <t>1130</t>
  </si>
  <si>
    <t>289</t>
  </si>
  <si>
    <t>Billy Joe Hobert\HobeBi00</t>
  </si>
  <si>
    <t>RAI</t>
  </si>
  <si>
    <t>4-13-0</t>
  </si>
  <si>
    <t>527</t>
  </si>
  <si>
    <t>3371</t>
  </si>
  <si>
    <t>290</t>
  </si>
  <si>
    <t>Mark Brunell\BrunMa00</t>
  </si>
  <si>
    <t>78-73-0</t>
  </si>
  <si>
    <t>2761</t>
  </si>
  <si>
    <t>4640</t>
  </si>
  <si>
    <t>32072</t>
  </si>
  <si>
    <t>2421</t>
  </si>
  <si>
    <t>291</t>
  </si>
  <si>
    <t>Gino Torretta\ToreGi00</t>
  </si>
  <si>
    <t>Alex Van Pelt\VanPAl00</t>
  </si>
  <si>
    <t>3-8-0</t>
  </si>
  <si>
    <t>477</t>
  </si>
  <si>
    <t>2985</t>
  </si>
  <si>
    <t>Elvis Grbac\GrbaEl00</t>
  </si>
  <si>
    <t>40-30-0</t>
  </si>
  <si>
    <t>1446</t>
  </si>
  <si>
    <t>2445</t>
  </si>
  <si>
    <t>16774</t>
  </si>
  <si>
    <t>388</t>
  </si>
  <si>
    <t>Trent Green\GreeTr00</t>
  </si>
  <si>
    <t>56-57-0</t>
  </si>
  <si>
    <t>2266</t>
  </si>
  <si>
    <t>3740</t>
  </si>
  <si>
    <t>28475</t>
  </si>
  <si>
    <t>914</t>
  </si>
  <si>
    <t>295</t>
  </si>
  <si>
    <t>1992</t>
  </si>
  <si>
    <t>David Klingler\KlinDa00</t>
  </si>
  <si>
    <t>4-20-0</t>
  </si>
  <si>
    <t>389</t>
  </si>
  <si>
    <t>3994</t>
  </si>
  <si>
    <t>Tommy Maddox\MaddTo00</t>
  </si>
  <si>
    <t>15-20-1</t>
  </si>
  <si>
    <t>1200</t>
  </si>
  <si>
    <t>8087</t>
  </si>
  <si>
    <t>Matt Blundin\BlunMa00</t>
  </si>
  <si>
    <t>Tony Sacca\SaccTo00</t>
  </si>
  <si>
    <t>PHO</t>
  </si>
  <si>
    <t>Casey Weldon\WeldCa00</t>
  </si>
  <si>
    <t>713</t>
  </si>
  <si>
    <t>Will Furrer\FurrWi00</t>
  </si>
  <si>
    <t>Chris Hakel</t>
  </si>
  <si>
    <t>William &amp; Mary</t>
  </si>
  <si>
    <t>Jeff Blake\BlakJe00</t>
  </si>
  <si>
    <t>39-61-0</t>
  </si>
  <si>
    <t>1827</t>
  </si>
  <si>
    <t>3241</t>
  </si>
  <si>
    <t>21711</t>
  </si>
  <si>
    <t>418</t>
  </si>
  <si>
    <t>2027</t>
  </si>
  <si>
    <t>Ricky Jones</t>
  </si>
  <si>
    <t>RAM</t>
  </si>
  <si>
    <t>Kent Graham\GrahKe00</t>
  </si>
  <si>
    <t>17-21-0</t>
  </si>
  <si>
    <t>694</t>
  </si>
  <si>
    <t>1339</t>
  </si>
  <si>
    <t>7801</t>
  </si>
  <si>
    <t>424</t>
  </si>
  <si>
    <t>Bucky Richardson\RichBu00</t>
  </si>
  <si>
    <t>1257</t>
  </si>
  <si>
    <t>Mike Pawlawski</t>
  </si>
  <si>
    <t>Brad Johnson\JohnBr00</t>
  </si>
  <si>
    <t>72-53-0</t>
  </si>
  <si>
    <t>2668</t>
  </si>
  <si>
    <t>4326</t>
  </si>
  <si>
    <t>29054</t>
  </si>
  <si>
    <t>657</t>
  </si>
  <si>
    <t>T.J. Rubley\RublTJ00</t>
  </si>
  <si>
    <t>2-5-0</t>
  </si>
  <si>
    <t>1377</t>
  </si>
  <si>
    <t>Ty Detmer\DetmTy00</t>
  </si>
  <si>
    <t>11-14-0</t>
  </si>
  <si>
    <t>546</t>
  </si>
  <si>
    <t>6351</t>
  </si>
  <si>
    <t>Darian Hagan</t>
  </si>
  <si>
    <t>Mark Barsotti</t>
  </si>
  <si>
    <t>316</t>
  </si>
  <si>
    <t>Keithen McCant</t>
  </si>
  <si>
    <t>Nebraska</t>
  </si>
  <si>
    <t>Cornelius Benton</t>
  </si>
  <si>
    <t>Matt Rodgers</t>
  </si>
  <si>
    <t>1991</t>
  </si>
  <si>
    <t>Dan McGwire\McGwDa00</t>
  </si>
  <si>
    <t>745</t>
  </si>
  <si>
    <t>Todd Marinovich\MariTo00</t>
  </si>
  <si>
    <t>1345</t>
  </si>
  <si>
    <t>Brett Favre HOF\FavrBr00</t>
  </si>
  <si>
    <t>302</t>
  </si>
  <si>
    <t>186-112-0</t>
  </si>
  <si>
    <t>6300</t>
  </si>
  <si>
    <t>10169</t>
  </si>
  <si>
    <t>71838</t>
  </si>
  <si>
    <t>336</t>
  </si>
  <si>
    <t>1844</t>
  </si>
  <si>
    <t>Browning Nagle\NaglBr00</t>
  </si>
  <si>
    <t>4-10-0</t>
  </si>
  <si>
    <t>437</t>
  </si>
  <si>
    <t>2489</t>
  </si>
  <si>
    <t>Scott Zolak\ZolaSc00</t>
  </si>
  <si>
    <t>1314</t>
  </si>
  <si>
    <t>Maryland</t>
  </si>
  <si>
    <t>Donald Hollas\HollDo00</t>
  </si>
  <si>
    <t>2399</t>
  </si>
  <si>
    <t>Rice</t>
  </si>
  <si>
    <t>Bill Musgrave\MusgBi00</t>
  </si>
  <si>
    <t>-11</t>
  </si>
  <si>
    <t>Craig Erickson\EricCr00</t>
  </si>
  <si>
    <t>14-21-0</t>
  </si>
  <si>
    <t>591</t>
  </si>
  <si>
    <t>1092</t>
  </si>
  <si>
    <t>7625</t>
  </si>
  <si>
    <t>Paul Justin\JustPa00</t>
  </si>
  <si>
    <t>3-7-0</t>
  </si>
  <si>
    <t>2614</t>
  </si>
  <si>
    <t>Pat O'Hara</t>
  </si>
  <si>
    <t>Shawn Moore\MoorSh00</t>
  </si>
  <si>
    <t>309</t>
  </si>
  <si>
    <t>Jeff Bridewell</t>
  </si>
  <si>
    <t>334</t>
  </si>
  <si>
    <t>Larry Wanke</t>
  </si>
  <si>
    <t>John Carroll</t>
  </si>
  <si>
    <t>1990</t>
  </si>
  <si>
    <t>Jeff George\GeorJe00</t>
  </si>
  <si>
    <t>46-78-0</t>
  </si>
  <si>
    <t>2298</t>
  </si>
  <si>
    <t>3967</t>
  </si>
  <si>
    <t>27602</t>
  </si>
  <si>
    <t>307</t>
  </si>
  <si>
    <t>Andre Ware\WareAn00</t>
  </si>
  <si>
    <t>1112</t>
  </si>
  <si>
    <t>Tom Hodson\HodsTo00</t>
  </si>
  <si>
    <t>1823</t>
  </si>
  <si>
    <t>Peter Tom Willis\WillPe00</t>
  </si>
  <si>
    <t>1261</t>
  </si>
  <si>
    <t>Neil O'Donnell\ODonNe00</t>
  </si>
  <si>
    <t>55-45-0</t>
  </si>
  <si>
    <t>1865</t>
  </si>
  <si>
    <t>3229</t>
  </si>
  <si>
    <t>21690</t>
  </si>
  <si>
    <t>446</t>
  </si>
  <si>
    <t>Troy Taylor\TaylTr00</t>
  </si>
  <si>
    <t>Cary Conklin\ConkCa00</t>
  </si>
  <si>
    <t>Scott Mitchell\MitcSc00</t>
  </si>
  <si>
    <t>32-39-0</t>
  </si>
  <si>
    <t>1301</t>
  </si>
  <si>
    <t>2346</t>
  </si>
  <si>
    <t>15692</t>
  </si>
  <si>
    <t>Craig Kupp\KuppCr20</t>
  </si>
  <si>
    <t>Pacific Lutheran</t>
  </si>
  <si>
    <t>John Friesz\FrieJo00</t>
  </si>
  <si>
    <t>13-25-0</t>
  </si>
  <si>
    <t>1364</t>
  </si>
  <si>
    <t>8699</t>
  </si>
  <si>
    <t>Mike Buck\BuckMi00</t>
  </si>
  <si>
    <t>790</t>
  </si>
  <si>
    <t>Maine</t>
  </si>
  <si>
    <t>Gerry Gdowski</t>
  </si>
  <si>
    <t>Kirk Baumgartner</t>
  </si>
  <si>
    <t>Wisc-Stevens Point</t>
  </si>
  <si>
    <t>Todd Ellis</t>
  </si>
  <si>
    <t>South Carolina</t>
  </si>
  <si>
    <t>Clemente Gordon</t>
  </si>
  <si>
    <t>Grambling St.</t>
  </si>
  <si>
    <t>Todd Hammel</t>
  </si>
  <si>
    <t>311</t>
  </si>
  <si>
    <t>Gene Benhart</t>
  </si>
  <si>
    <t>West. Illinois</t>
  </si>
  <si>
    <t>312</t>
  </si>
  <si>
    <t>John Gromos</t>
  </si>
  <si>
    <t>Major Harris</t>
  </si>
  <si>
    <t>321</t>
  </si>
  <si>
    <t>Reggie Slack</t>
  </si>
  <si>
    <t>1989</t>
  </si>
  <si>
    <t>Troy Aikman HOF\AikmTr00</t>
  </si>
  <si>
    <t>94-71-0</t>
  </si>
  <si>
    <t>2898</t>
  </si>
  <si>
    <t>4715</t>
  </si>
  <si>
    <t>32942</t>
  </si>
  <si>
    <t>327</t>
  </si>
  <si>
    <t>1016</t>
  </si>
  <si>
    <t>Mike Elkins\ElkiMi00</t>
  </si>
  <si>
    <t>Wake Forest</t>
  </si>
  <si>
    <t>Billy Joe Tolliver\TollBi00</t>
  </si>
  <si>
    <t>15-32-0</t>
  </si>
  <si>
    <t>891</t>
  </si>
  <si>
    <t>1707</t>
  </si>
  <si>
    <t>10760</t>
  </si>
  <si>
    <t>Anthony Dilweg\DilwAn00</t>
  </si>
  <si>
    <t>Erik Wilhelm\WilhEr00</t>
  </si>
  <si>
    <t>912</t>
  </si>
  <si>
    <t>Jeff Graham</t>
  </si>
  <si>
    <t>Long Beach St.</t>
  </si>
  <si>
    <t>Jeff Carlson\CarlJe00</t>
  </si>
  <si>
    <t>Weber St.</t>
  </si>
  <si>
    <t>Jeff Francis\FranJe20</t>
  </si>
  <si>
    <t>Rodney Peete\PeetRo00</t>
  </si>
  <si>
    <t>45-42-0</t>
  </si>
  <si>
    <t>1344</t>
  </si>
  <si>
    <t>16338</t>
  </si>
  <si>
    <t>1139</t>
  </si>
  <si>
    <t>Brent Snyder</t>
  </si>
  <si>
    <t>Utah St.</t>
  </si>
  <si>
    <t>Terrence Jones</t>
  </si>
  <si>
    <t>Paul Singer</t>
  </si>
  <si>
    <t>Bob Jean</t>
  </si>
  <si>
    <t>New Hampshire</t>
  </si>
  <si>
    <t>Wayne Johnson</t>
  </si>
  <si>
    <t>323</t>
  </si>
  <si>
    <t>Steve Taylor</t>
  </si>
  <si>
    <t>325</t>
  </si>
  <si>
    <t>Chuck Hartlieb</t>
  </si>
  <si>
    <t>1988</t>
  </si>
  <si>
    <t>Tom Tupa\TupaTo20</t>
  </si>
  <si>
    <t>4-9-0</t>
  </si>
  <si>
    <t>504</t>
  </si>
  <si>
    <t>3430</t>
  </si>
  <si>
    <t>Chris Chandler\ChanCh00</t>
  </si>
  <si>
    <t>67-85-0</t>
  </si>
  <si>
    <t>2328</t>
  </si>
  <si>
    <t>4005</t>
  </si>
  <si>
    <t>28484</t>
  </si>
  <si>
    <t>Don McPherson</t>
  </si>
  <si>
    <t>Scott Secules\SecuSc00</t>
  </si>
  <si>
    <t>1311</t>
  </si>
  <si>
    <t>Stan Humphries\HumpSt00</t>
  </si>
  <si>
    <t>50-31-0</t>
  </si>
  <si>
    <t>1431</t>
  </si>
  <si>
    <t>2516</t>
  </si>
  <si>
    <t>17191</t>
  </si>
  <si>
    <t>La-Monroe</t>
  </si>
  <si>
    <t>Mike Perez</t>
  </si>
  <si>
    <t>Kerwin Bell\BellKe00</t>
  </si>
  <si>
    <t>Bud Keyes</t>
  </si>
  <si>
    <t>Todd Santos</t>
  </si>
  <si>
    <t>Danny McCoin</t>
  </si>
  <si>
    <t>Danny McManus</t>
  </si>
  <si>
    <t>David Weber</t>
  </si>
  <si>
    <t>328</t>
  </si>
  <si>
    <t>Steve Slayden</t>
  </si>
  <si>
    <t>1987</t>
  </si>
  <si>
    <t>Vinny Testaverde\TestVi00</t>
  </si>
  <si>
    <t>90-123-1</t>
  </si>
  <si>
    <t>3787</t>
  </si>
  <si>
    <t>6701</t>
  </si>
  <si>
    <t>46233</t>
  </si>
  <si>
    <t>430</t>
  </si>
  <si>
    <t>1661</t>
  </si>
  <si>
    <t>Kelly Stouffer\StouKe00</t>
  </si>
  <si>
    <t>5-11-0</t>
  </si>
  <si>
    <t>2333</t>
  </si>
  <si>
    <t>Chris Miller\MillCh00</t>
  </si>
  <si>
    <t>34-58-0</t>
  </si>
  <si>
    <t>1580</t>
  </si>
  <si>
    <t>2892</t>
  </si>
  <si>
    <t>19320</t>
  </si>
  <si>
    <t>814</t>
  </si>
  <si>
    <t>Jim Harbaugh\HarbJi00</t>
  </si>
  <si>
    <t>66-74-0</t>
  </si>
  <si>
    <t>2305</t>
  </si>
  <si>
    <t>3918</t>
  </si>
  <si>
    <t>26288</t>
  </si>
  <si>
    <t>561</t>
  </si>
  <si>
    <t>2787</t>
  </si>
  <si>
    <t>Cody Carlson\CarlCo00</t>
  </si>
  <si>
    <t>11-8-0</t>
  </si>
  <si>
    <t>370</t>
  </si>
  <si>
    <t>4469</t>
  </si>
  <si>
    <t>Mark Vlasic\VlasMa00</t>
  </si>
  <si>
    <t>2-2-0</t>
  </si>
  <si>
    <t>Rich Gannon\GannRi00</t>
  </si>
  <si>
    <t>76-56-0</t>
  </si>
  <si>
    <t>2533</t>
  </si>
  <si>
    <t>4206</t>
  </si>
  <si>
    <t>28743</t>
  </si>
  <si>
    <t>521</t>
  </si>
  <si>
    <t>2449</t>
  </si>
  <si>
    <t>Steve Beuerlein\BeueSt00</t>
  </si>
  <si>
    <t>47-55-0</t>
  </si>
  <si>
    <t>1894</t>
  </si>
  <si>
    <t>3328</t>
  </si>
  <si>
    <t>24046</t>
  </si>
  <si>
    <t>496</t>
  </si>
  <si>
    <t>Kevin Sweeney\SweeKe00</t>
  </si>
  <si>
    <t>605</t>
  </si>
  <si>
    <t>Doug Hudson\HudsDo20</t>
  </si>
  <si>
    <t>Nicholls St.</t>
  </si>
  <si>
    <t>Sammy Garza\GarzSa20</t>
  </si>
  <si>
    <t>Ken Lambiotte</t>
  </si>
  <si>
    <t>Don Majkowski\MajkDo00</t>
  </si>
  <si>
    <t>1056</t>
  </si>
  <si>
    <t>1905</t>
  </si>
  <si>
    <t>12700</t>
  </si>
  <si>
    <t>1114</t>
  </si>
  <si>
    <t>John Paye</t>
  </si>
  <si>
    <t>Brent Pease\PeasBr00</t>
  </si>
  <si>
    <t>Montana</t>
  </si>
  <si>
    <t>Dave Walter\WaltDa20</t>
  </si>
  <si>
    <t>Michigan Tech</t>
  </si>
  <si>
    <t>Mike Shula</t>
  </si>
  <si>
    <t>322</t>
  </si>
  <si>
    <t>Jim Karsatos</t>
  </si>
  <si>
    <t>Bill Ransdell</t>
  </si>
  <si>
    <t>1986</t>
  </si>
  <si>
    <t>Jim Everett\EverJi00</t>
  </si>
  <si>
    <t>64-89-0</t>
  </si>
  <si>
    <t>2841</t>
  </si>
  <si>
    <t>4923</t>
  </si>
  <si>
    <t>34837</t>
  </si>
  <si>
    <t>596</t>
  </si>
  <si>
    <t>Chuck Long\LongCh00</t>
  </si>
  <si>
    <t>331</t>
  </si>
  <si>
    <t>607</t>
  </si>
  <si>
    <t>3747</t>
  </si>
  <si>
    <t>Jack Trudeau\TrudJa00</t>
  </si>
  <si>
    <t>19-30-0</t>
  </si>
  <si>
    <t>1644</t>
  </si>
  <si>
    <t>10243</t>
  </si>
  <si>
    <t>Bubby Brister\BrisBu00</t>
  </si>
  <si>
    <t>37-38-0</t>
  </si>
  <si>
    <t>1207</t>
  </si>
  <si>
    <t>14445</t>
  </si>
  <si>
    <t>Hugh Millen\MillHu00</t>
  </si>
  <si>
    <t>928</t>
  </si>
  <si>
    <t>6440</t>
  </si>
  <si>
    <t>Robbie Bosco</t>
  </si>
  <si>
    <t>Doug Gaynor\GaynDo20</t>
  </si>
  <si>
    <t>Mark Rypien\RypiMa00</t>
  </si>
  <si>
    <t>47-31-0</t>
  </si>
  <si>
    <t>1466</t>
  </si>
  <si>
    <t>2613</t>
  </si>
  <si>
    <t>18473</t>
  </si>
  <si>
    <t>Stan Gelbaugh\GelbSt00</t>
  </si>
  <si>
    <t>2100</t>
  </si>
  <si>
    <t>Mike Norseth\NorsMi20</t>
  </si>
  <si>
    <t>Kansas</t>
  </si>
  <si>
    <t>Jeff Wickersham</t>
  </si>
  <si>
    <t>Chris Hegg</t>
  </si>
  <si>
    <t>Truman St.</t>
  </si>
  <si>
    <t>David Norrie\NorrDa20</t>
  </si>
  <si>
    <t>376</t>
  </si>
  <si>
    <t>Kent Austin\AustKe20</t>
  </si>
  <si>
    <t>Brian McClure\McClBr20</t>
  </si>
  <si>
    <t>Steve Bradley\BradSt20</t>
  </si>
  <si>
    <t>1985</t>
  </si>
  <si>
    <t>Randall Cunningham\CunnRa00</t>
  </si>
  <si>
    <t>82-52-1</t>
  </si>
  <si>
    <t>2429</t>
  </si>
  <si>
    <t>4289</t>
  </si>
  <si>
    <t>29979</t>
  </si>
  <si>
    <t>775</t>
  </si>
  <si>
    <t>4928</t>
  </si>
  <si>
    <t>UNLV</t>
  </si>
  <si>
    <t>Frank Reich\ReicFr00</t>
  </si>
  <si>
    <t>5-15-0</t>
  </si>
  <si>
    <t>932</t>
  </si>
  <si>
    <t>6075</t>
  </si>
  <si>
    <t>Steve Bono\BonoSt00</t>
  </si>
  <si>
    <t>28-14-0</t>
  </si>
  <si>
    <t>934</t>
  </si>
  <si>
    <t>1701</t>
  </si>
  <si>
    <t>10439</t>
  </si>
  <si>
    <t>Rusty Hilger\HilgRu00</t>
  </si>
  <si>
    <t>5-9-0</t>
  </si>
  <si>
    <t>464</t>
  </si>
  <si>
    <t>2584</t>
  </si>
  <si>
    <t>Scott Barry</t>
  </si>
  <si>
    <t>Steve Calabria</t>
  </si>
  <si>
    <t>Colgate</t>
  </si>
  <si>
    <t>Paul Berner</t>
  </si>
  <si>
    <t>Buddy Funck</t>
  </si>
  <si>
    <t>John Conner</t>
  </si>
  <si>
    <t>Doug Flutie\FlutDo00</t>
  </si>
  <si>
    <t>38-28-0</t>
  </si>
  <si>
    <t>1177</t>
  </si>
  <si>
    <t>2151</t>
  </si>
  <si>
    <t>14715</t>
  </si>
  <si>
    <t>338</t>
  </si>
  <si>
    <t>1634</t>
  </si>
  <si>
    <t>Joe Shield\ShieJo20</t>
  </si>
  <si>
    <t>Trinity (CT)</t>
  </si>
  <si>
    <t>1984</t>
  </si>
  <si>
    <t>Boomer Esiason\EsiaBo00</t>
  </si>
  <si>
    <t>80-93-0</t>
  </si>
  <si>
    <t>2969</t>
  </si>
  <si>
    <t>5205</t>
  </si>
  <si>
    <t>37920</t>
  </si>
  <si>
    <t>447</t>
  </si>
  <si>
    <t>1598</t>
  </si>
  <si>
    <t>Jeff Hostetler\HostJe00</t>
  </si>
  <si>
    <t>51-32-0</t>
  </si>
  <si>
    <t>1357</t>
  </si>
  <si>
    <t>2338</t>
  </si>
  <si>
    <t>16430</t>
  </si>
  <si>
    <t>1391</t>
  </si>
  <si>
    <t>Rick McIvor\McIvRi20</t>
  </si>
  <si>
    <t>Jay Schroeder\SchrJa00</t>
  </si>
  <si>
    <t>61-38-0</t>
  </si>
  <si>
    <t>1426</t>
  </si>
  <si>
    <t>2808</t>
  </si>
  <si>
    <t>20063</t>
  </si>
  <si>
    <t>761</t>
  </si>
  <si>
    <t>Steve Pelluer\PellSt00</t>
  </si>
  <si>
    <t>9-20-1</t>
  </si>
  <si>
    <t>548</t>
  </si>
  <si>
    <t>974</t>
  </si>
  <si>
    <t>6870</t>
  </si>
  <si>
    <t>858</t>
  </si>
  <si>
    <t>Dean May\MayxDe20</t>
  </si>
  <si>
    <t>Ben Bennett\BennBe20</t>
  </si>
  <si>
    <t>Randy Wright\WrigRa00</t>
  </si>
  <si>
    <t>7-25-0</t>
  </si>
  <si>
    <t>1119</t>
  </si>
  <si>
    <t>7106</t>
  </si>
  <si>
    <t>Terry Nugent\NugeTe20</t>
  </si>
  <si>
    <t>John Witkowski\WitkJo00</t>
  </si>
  <si>
    <t>Columbia</t>
  </si>
  <si>
    <t>Scott Campbell\CampSc00</t>
  </si>
  <si>
    <t>2983</t>
  </si>
  <si>
    <t>Mark Casale</t>
  </si>
  <si>
    <t>Montclair St.</t>
  </si>
  <si>
    <t>Blair Kiel\KielBl00</t>
  </si>
  <si>
    <t>1296</t>
  </si>
  <si>
    <t>Kyle Mackey\MackKy00</t>
  </si>
  <si>
    <t>729</t>
  </si>
  <si>
    <t>Texas A&amp;M-Commerce</t>
  </si>
  <si>
    <t>Randy Essington</t>
  </si>
  <si>
    <t>1983</t>
  </si>
  <si>
    <t>John Elway HOF\ElwaJo00</t>
  </si>
  <si>
    <t>148-82-1</t>
  </si>
  <si>
    <t>4123</t>
  </si>
  <si>
    <t>7250</t>
  </si>
  <si>
    <t>51475</t>
  </si>
  <si>
    <t>774</t>
  </si>
  <si>
    <t>3407</t>
  </si>
  <si>
    <t>Todd Blackledge\BlacTo00</t>
  </si>
  <si>
    <t>15-14-0</t>
  </si>
  <si>
    <t>5286</t>
  </si>
  <si>
    <t>Jim Kelly HOF\KellJi00</t>
  </si>
  <si>
    <t>101-59-0</t>
  </si>
  <si>
    <t>4779</t>
  </si>
  <si>
    <t>35467</t>
  </si>
  <si>
    <t>304</t>
  </si>
  <si>
    <t>Tony Eason\EasoTo00</t>
  </si>
  <si>
    <t>28-23-0</t>
  </si>
  <si>
    <t>911</t>
  </si>
  <si>
    <t>1564</t>
  </si>
  <si>
    <t>11142</t>
  </si>
  <si>
    <t>503</t>
  </si>
  <si>
    <t>Ken O'Brien\OBriKe00</t>
  </si>
  <si>
    <t>50-59-1</t>
  </si>
  <si>
    <t>2110</t>
  </si>
  <si>
    <t>3602</t>
  </si>
  <si>
    <t>25094</t>
  </si>
  <si>
    <t>394</t>
  </si>
  <si>
    <t>Dan Marino HOF\MariDa00</t>
  </si>
  <si>
    <t>147-93-0</t>
  </si>
  <si>
    <t>8358</t>
  </si>
  <si>
    <t>61361</t>
  </si>
  <si>
    <t>Jeff Christensen\ChriJe20</t>
  </si>
  <si>
    <t>Reggie Collier\CollRe20</t>
  </si>
  <si>
    <t>Babe Laufenberg\LaufBa00</t>
  </si>
  <si>
    <t>Gary Kubiak\KubiGa00</t>
  </si>
  <si>
    <t>1920</t>
  </si>
  <si>
    <t>Tom Ramsey\RamsTo00</t>
  </si>
  <si>
    <t>1285</t>
  </si>
  <si>
    <t>Bruce Mathison\MathBr00</t>
  </si>
  <si>
    <t>2177</t>
  </si>
  <si>
    <t>Jim Bob Taylor\TaylJi20</t>
  </si>
  <si>
    <t>Clete Casper</t>
  </si>
  <si>
    <t>David Mangrum</t>
  </si>
  <si>
    <t>Scott Lindquist</t>
  </si>
  <si>
    <t>1982</t>
  </si>
  <si>
    <t>Art Schlichter\SchlAr00</t>
  </si>
  <si>
    <t>0-6-0</t>
  </si>
  <si>
    <t>1006</t>
  </si>
  <si>
    <t>Jim McMahon\McMaJi00</t>
  </si>
  <si>
    <t>67-30-0</t>
  </si>
  <si>
    <t>1492</t>
  </si>
  <si>
    <t>2573</t>
  </si>
  <si>
    <t>18148</t>
  </si>
  <si>
    <t>1631</t>
  </si>
  <si>
    <t>Oliver Luck\LuckOl00</t>
  </si>
  <si>
    <t>413</t>
  </si>
  <si>
    <t>Matt Kofler\KoflMa00</t>
  </si>
  <si>
    <t>1156</t>
  </si>
  <si>
    <t>Mike Pagel\PageMi00</t>
  </si>
  <si>
    <t>17-36-1</t>
  </si>
  <si>
    <t>756</t>
  </si>
  <si>
    <t>1509</t>
  </si>
  <si>
    <t>9414</t>
  </si>
  <si>
    <t>831</t>
  </si>
  <si>
    <t>Mike Kelley\KellMi21</t>
  </si>
  <si>
    <t>Mike Machurek\MachMi00</t>
  </si>
  <si>
    <t>Idaho St.</t>
  </si>
  <si>
    <t>Luc Tousignant</t>
  </si>
  <si>
    <t>Fairmont St.</t>
  </si>
  <si>
    <t>Bob Lane</t>
  </si>
  <si>
    <t>Bryan Clark\ClarBr22</t>
  </si>
  <si>
    <t>Ron Reeves</t>
  </si>
  <si>
    <t>Steve Michuta</t>
  </si>
  <si>
    <t>Grand Valley St.</t>
  </si>
  <si>
    <t>Bob Holly\HollBo00</t>
  </si>
  <si>
    <t>Princeton</t>
  </si>
  <si>
    <t>Steve Sandon</t>
  </si>
  <si>
    <t>Northern Iowa</t>
  </si>
  <si>
    <t>Dan Feraday</t>
  </si>
  <si>
    <t>Toronto</t>
  </si>
  <si>
    <t>1981</t>
  </si>
  <si>
    <t>Rich Campbell\CampRi00</t>
  </si>
  <si>
    <t>Neil Lomax\LomaNe00</t>
  </si>
  <si>
    <t>47-52-2</t>
  </si>
  <si>
    <t>1817</t>
  </si>
  <si>
    <t>3153</t>
  </si>
  <si>
    <t>22771</t>
  </si>
  <si>
    <t>969</t>
  </si>
  <si>
    <t>Portland St.</t>
  </si>
  <si>
    <t>Tom Flick\FlicTo00</t>
  </si>
  <si>
    <t>1-2-0</t>
  </si>
  <si>
    <t>506</t>
  </si>
  <si>
    <t>Brad Wright</t>
  </si>
  <si>
    <t>Mark Herrmann\HerrMa00</t>
  </si>
  <si>
    <t>3-9-0</t>
  </si>
  <si>
    <t>4015</t>
  </si>
  <si>
    <t>Mark Reed\ReedMa20</t>
  </si>
  <si>
    <t>Moorhead State (MN)</t>
  </si>
  <si>
    <t>Wade Wilson\WilsWa00</t>
  </si>
  <si>
    <t>36-33-0</t>
  </si>
  <si>
    <t>2428</t>
  </si>
  <si>
    <t>17283</t>
  </si>
  <si>
    <t>Mike Ford</t>
  </si>
  <si>
    <t>Nickie Hall</t>
  </si>
  <si>
    <t>Phil Kessel</t>
  </si>
  <si>
    <t>Northern Michigan</t>
  </si>
  <si>
    <t>Tim Clifford</t>
  </si>
  <si>
    <t>Rick Trocano\TrocRi20</t>
  </si>
  <si>
    <t>Brian Buckley</t>
  </si>
  <si>
    <t>Mark O'Connell</t>
  </si>
  <si>
    <t>Bob Gagliano\GaglBo00</t>
  </si>
  <si>
    <t>7-6-0</t>
  </si>
  <si>
    <t>3431</t>
  </si>
  <si>
    <t>352</t>
  </si>
  <si>
    <t>Joe Adams</t>
  </si>
  <si>
    <t>Tennessee St.</t>
  </si>
  <si>
    <t>1980</t>
  </si>
  <si>
    <t>Marc Wilson\WilsMa00</t>
  </si>
  <si>
    <t>32-28-0</t>
  </si>
  <si>
    <t>1085</t>
  </si>
  <si>
    <t>2081</t>
  </si>
  <si>
    <t>14391</t>
  </si>
  <si>
    <t>611</t>
  </si>
  <si>
    <t>Mark Malone\MaloMa00</t>
  </si>
  <si>
    <t>23-30-0</t>
  </si>
  <si>
    <t>839</t>
  </si>
  <si>
    <t>1648</t>
  </si>
  <si>
    <t>10175</t>
  </si>
  <si>
    <t>628</t>
  </si>
  <si>
    <t>Gene Bradley</t>
  </si>
  <si>
    <t>Arkansas St.</t>
  </si>
  <si>
    <t>Eric Hipple\HippEr00</t>
  </si>
  <si>
    <t>28-29-0</t>
  </si>
  <si>
    <t>830</t>
  </si>
  <si>
    <t>1546</t>
  </si>
  <si>
    <t>10711</t>
  </si>
  <si>
    <t>Rusty Lisch\LiscRu00</t>
  </si>
  <si>
    <t>547</t>
  </si>
  <si>
    <t>Ed Luther\LuthEd00</t>
  </si>
  <si>
    <t>460</t>
  </si>
  <si>
    <t>3187</t>
  </si>
  <si>
    <t>Paul McDonald\McDoPa00</t>
  </si>
  <si>
    <t>411</t>
  </si>
  <si>
    <t>767</t>
  </si>
  <si>
    <t>5269</t>
  </si>
  <si>
    <t>Gary Hogeboom\HogeGa00</t>
  </si>
  <si>
    <t>18-19-0</t>
  </si>
  <si>
    <t>743</t>
  </si>
  <si>
    <t>1325</t>
  </si>
  <si>
    <t>9436</t>
  </si>
  <si>
    <t>Scott Brunner\BrunSc00</t>
  </si>
  <si>
    <t>12-18-0</t>
  </si>
  <si>
    <t>6457</t>
  </si>
  <si>
    <t>Craig Bradshaw\BradCr20</t>
  </si>
  <si>
    <t>Todd Krueger</t>
  </si>
  <si>
    <t>David Woodley\WoodDa00</t>
  </si>
  <si>
    <t>34-18-1</t>
  </si>
  <si>
    <t>687</t>
  </si>
  <si>
    <t>1300</t>
  </si>
  <si>
    <t>8558</t>
  </si>
  <si>
    <t>856</t>
  </si>
  <si>
    <t>Dan Hartwig</t>
  </si>
  <si>
    <t>California Lutheran</t>
  </si>
  <si>
    <t>Turk Schonert\SchoTu00</t>
  </si>
  <si>
    <t>7-5-0</t>
  </si>
  <si>
    <t>3788</t>
  </si>
  <si>
    <t>308</t>
  </si>
  <si>
    <t>Mike Wright</t>
  </si>
  <si>
    <t>Jimmy Jordan</t>
  </si>
  <si>
    <t>332</t>
  </si>
  <si>
    <t>Kevin Scanlon</t>
  </si>
  <si>
    <t>1979</t>
  </si>
  <si>
    <t>Jack Thompson\ThomJa00</t>
  </si>
  <si>
    <t>845</t>
  </si>
  <si>
    <t>5315</t>
  </si>
  <si>
    <t>Phil Simms\SimmPh00</t>
  </si>
  <si>
    <t>95-64-0</t>
  </si>
  <si>
    <t>2576</t>
  </si>
  <si>
    <t>4647</t>
  </si>
  <si>
    <t>33462</t>
  </si>
  <si>
    <t>349</t>
  </si>
  <si>
    <t>Morehead St.</t>
  </si>
  <si>
    <t>Steve Fuller\FullSt00</t>
  </si>
  <si>
    <t>19-23-0</t>
  </si>
  <si>
    <t>1066</t>
  </si>
  <si>
    <t>7156</t>
  </si>
  <si>
    <t>Joe Montana HOF\MontJo01</t>
  </si>
  <si>
    <t>117-47-0</t>
  </si>
  <si>
    <t>3409</t>
  </si>
  <si>
    <t>5391</t>
  </si>
  <si>
    <t>40551</t>
  </si>
  <si>
    <t>457</t>
  </si>
  <si>
    <t>1676</t>
  </si>
  <si>
    <t>Steve Dils\DilsSt00</t>
  </si>
  <si>
    <t>10-17-0</t>
  </si>
  <si>
    <t>5816</t>
  </si>
  <si>
    <t>Dan Manucci\ManuDa20</t>
  </si>
  <si>
    <t>Rick Leach</t>
  </si>
  <si>
    <t>Chuck Fusina\FusiCh00</t>
  </si>
  <si>
    <t>Mike Moroski\MoroMi00</t>
  </si>
  <si>
    <t>2864</t>
  </si>
  <si>
    <t>Jeff Komlo\KomlJe00</t>
  </si>
  <si>
    <t>2-14-0</t>
  </si>
  <si>
    <t>2603</t>
  </si>
  <si>
    <t>Jeff Rutledge\RutlJe00</t>
  </si>
  <si>
    <t>2-7-1</t>
  </si>
  <si>
    <t>526</t>
  </si>
  <si>
    <t>3628</t>
  </si>
  <si>
    <t>David Marler</t>
  </si>
  <si>
    <t>Dan Sanders</t>
  </si>
  <si>
    <t>Carson-Newman</t>
  </si>
  <si>
    <t>Dave Rader</t>
  </si>
  <si>
    <t>Larry Fortner</t>
  </si>
  <si>
    <t>1978</t>
  </si>
  <si>
    <t>Doug Williams\WillDo01</t>
  </si>
  <si>
    <t>38-42-1</t>
  </si>
  <si>
    <t>1240</t>
  </si>
  <si>
    <t>2507</t>
  </si>
  <si>
    <t>16998</t>
  </si>
  <si>
    <t>884</t>
  </si>
  <si>
    <t>Matt Cavanaugh\CavaMa00</t>
  </si>
  <si>
    <t>8-11-0</t>
  </si>
  <si>
    <t>579</t>
  </si>
  <si>
    <t>4332</t>
  </si>
  <si>
    <t>Guy Benjamin\BenjGu00</t>
  </si>
  <si>
    <t>439</t>
  </si>
  <si>
    <t>Mark Miller\MillMa00</t>
  </si>
  <si>
    <t>Gifford Nielsen\NielGi00</t>
  </si>
  <si>
    <t>498</t>
  </si>
  <si>
    <t>3255</t>
  </si>
  <si>
    <t>Pete Woods</t>
  </si>
  <si>
    <t>Mark Manges\MangMa20</t>
  </si>
  <si>
    <t>Rob Hertel\HertRo20</t>
  </si>
  <si>
    <t>Mike Rieker</t>
  </si>
  <si>
    <t>Lehigh</t>
  </si>
  <si>
    <t>Dennis Sproul\SproDe20</t>
  </si>
  <si>
    <t>Keith Myers</t>
  </si>
  <si>
    <t>John Hurley</t>
  </si>
  <si>
    <t>Santa Clara</t>
  </si>
  <si>
    <t>Pat Ryan\RyanPa00</t>
  </si>
  <si>
    <t>364</t>
  </si>
  <si>
    <t>Bill Kenney\KennBi00</t>
  </si>
  <si>
    <t>34-43-0</t>
  </si>
  <si>
    <t>1330</t>
  </si>
  <si>
    <t>2430</t>
  </si>
  <si>
    <t>17277</t>
  </si>
  <si>
    <t>Northern Colorado</t>
  </si>
  <si>
    <t>1977</t>
  </si>
  <si>
    <t>Steve Pisarkiewicz\PisaSt00</t>
  </si>
  <si>
    <t>804</t>
  </si>
  <si>
    <t>Tommy Kramer\KramTo00</t>
  </si>
  <si>
    <t>54-56-0</t>
  </si>
  <si>
    <t>3651</t>
  </si>
  <si>
    <t>24777</t>
  </si>
  <si>
    <t>531</t>
  </si>
  <si>
    <t>Glenn Carano\CaraGl00</t>
  </si>
  <si>
    <t>Vince Ferragamo\FerrVi00</t>
  </si>
  <si>
    <t>27-26-0</t>
  </si>
  <si>
    <t>1615</t>
  </si>
  <si>
    <t>11336</t>
  </si>
  <si>
    <t>Fred Besana</t>
  </si>
  <si>
    <t>Randy Dean\DeanRa00</t>
  </si>
  <si>
    <t>Cliff Stoudt\StouCl00</t>
  </si>
  <si>
    <t>9-11-0</t>
  </si>
  <si>
    <t>359</t>
  </si>
  <si>
    <t>684</t>
  </si>
  <si>
    <t>4506</t>
  </si>
  <si>
    <t>661</t>
  </si>
  <si>
    <t>Youngstown St.</t>
  </si>
  <si>
    <t>Cliff Olander\OlanCl00</t>
  </si>
  <si>
    <t>New Mexico St.</t>
  </si>
  <si>
    <t>Vince Evans\EvanVi00</t>
  </si>
  <si>
    <t>14-25-0</t>
  </si>
  <si>
    <t>704</t>
  </si>
  <si>
    <t>1390</t>
  </si>
  <si>
    <t>9485</t>
  </si>
  <si>
    <t>1129</t>
  </si>
  <si>
    <t>Tom Duniven\DuniTo20</t>
  </si>
  <si>
    <t>Randy Hedberg\HedbRa00</t>
  </si>
  <si>
    <t>Minot St.</t>
  </si>
  <si>
    <t>David Whitehurst\WhitDa02</t>
  </si>
  <si>
    <t>16-20-1</t>
  </si>
  <si>
    <t>980</t>
  </si>
  <si>
    <t>6205</t>
  </si>
  <si>
    <t>Matt Robinson\RobiMa01</t>
  </si>
  <si>
    <t>10-10-0</t>
  </si>
  <si>
    <t>523</t>
  </si>
  <si>
    <t>3519</t>
  </si>
  <si>
    <t>Steve Mathieson</t>
  </si>
  <si>
    <t>Sam Adkins\AdkiSa00</t>
  </si>
  <si>
    <t>Wichita St.</t>
  </si>
  <si>
    <t>Mark Vitali</t>
  </si>
  <si>
    <t>Steve DeBerg\DebeSt00</t>
  </si>
  <si>
    <t>53-86-1</t>
  </si>
  <si>
    <t>5024</t>
  </si>
  <si>
    <t>34241</t>
  </si>
  <si>
    <t>Mike Cordova</t>
  </si>
  <si>
    <t>1976</t>
  </si>
  <si>
    <t>Richard Todd\ToddRi00</t>
  </si>
  <si>
    <t>48-59-1</t>
  </si>
  <si>
    <t>1610</t>
  </si>
  <si>
    <t>2967</t>
  </si>
  <si>
    <t>20610</t>
  </si>
  <si>
    <t>Mike Kruczek\KrucMi00</t>
  </si>
  <si>
    <t>6-1-0</t>
  </si>
  <si>
    <t>1185</t>
  </si>
  <si>
    <t>Jeb Blount\BlouJe00</t>
  </si>
  <si>
    <t>Steve Myer\MyerSt00</t>
  </si>
  <si>
    <t>Gene Swick</t>
  </si>
  <si>
    <t>Craig Penrose\PenrCr00</t>
  </si>
  <si>
    <t>3-1-0</t>
  </si>
  <si>
    <t>711</t>
  </si>
  <si>
    <t>Mike Kirkland\KirkMi00</t>
  </si>
  <si>
    <t>Scott Bull\BullSc00</t>
  </si>
  <si>
    <t>992</t>
  </si>
  <si>
    <t>Parnell Dickinson\DickPa00</t>
  </si>
  <si>
    <t>Miss. Valley St.</t>
  </si>
  <si>
    <t>Bob Bateman</t>
  </si>
  <si>
    <t>Brown</t>
  </si>
  <si>
    <t>Scott Gardner</t>
  </si>
  <si>
    <t>Craig Nagel</t>
  </si>
  <si>
    <t>Bill Bowerman</t>
  </si>
  <si>
    <t>Steve Kincannon</t>
  </si>
  <si>
    <t>Humboldt St.</t>
  </si>
  <si>
    <t>Bill Salmon</t>
  </si>
  <si>
    <t>Greg Kokal</t>
  </si>
  <si>
    <t>Kent St.</t>
  </si>
  <si>
    <t>Cornelius Greene</t>
  </si>
  <si>
    <t>Dave Buckey</t>
  </si>
  <si>
    <t>Jerry Golsteyn\GolsJe00</t>
  </si>
  <si>
    <t>1077</t>
  </si>
  <si>
    <t>Joe Bruner</t>
  </si>
  <si>
    <t>373</t>
  </si>
  <si>
    <t>Steve Hamilton</t>
  </si>
  <si>
    <t>Emporia St.</t>
  </si>
  <si>
    <t>Mark Driscoll</t>
  </si>
  <si>
    <t>Lynn Hieber</t>
  </si>
  <si>
    <t>Jack Berry</t>
  </si>
  <si>
    <t>Washington &amp; Lee</t>
  </si>
  <si>
    <t>Chris Rowland</t>
  </si>
  <si>
    <t>480</t>
  </si>
  <si>
    <t>Jeff Grantz</t>
  </si>
  <si>
    <t>1975</t>
  </si>
  <si>
    <t>Steve Bartkowski\BartSt00</t>
  </si>
  <si>
    <t>59-68-0</t>
  </si>
  <si>
    <t>1932</t>
  </si>
  <si>
    <t>3456</t>
  </si>
  <si>
    <t>24124</t>
  </si>
  <si>
    <t>Gary Sheide</t>
  </si>
  <si>
    <t>Steve Grogan\GrogSt00</t>
  </si>
  <si>
    <t>75-60-0</t>
  </si>
  <si>
    <t>1879</t>
  </si>
  <si>
    <t>3593</t>
  </si>
  <si>
    <t>26886</t>
  </si>
  <si>
    <t>445</t>
  </si>
  <si>
    <t>2176</t>
  </si>
  <si>
    <t>David Humm\HummDa00</t>
  </si>
  <si>
    <t>753</t>
  </si>
  <si>
    <t>Bob Avellini\AvelBo00</t>
  </si>
  <si>
    <t>23-27-0</t>
  </si>
  <si>
    <t>1110</t>
  </si>
  <si>
    <t>7111</t>
  </si>
  <si>
    <t>Tom Shuman</t>
  </si>
  <si>
    <t>Steve Joachim\JoacSt20</t>
  </si>
  <si>
    <t>Temple</t>
  </si>
  <si>
    <t>Pat Haden\HadePa00</t>
  </si>
  <si>
    <t>35-19-1</t>
  </si>
  <si>
    <t>731</t>
  </si>
  <si>
    <t>1363</t>
  </si>
  <si>
    <t>9296</t>
  </si>
  <si>
    <t>609</t>
  </si>
  <si>
    <t>Harry Knight</t>
  </si>
  <si>
    <t>Richmond</t>
  </si>
  <si>
    <t>Rick Worley</t>
  </si>
  <si>
    <t>Howard Payne</t>
  </si>
  <si>
    <t>Carlos Brown\BrowCa00</t>
  </si>
  <si>
    <t>306</t>
  </si>
  <si>
    <t>Condredge Holloway</t>
  </si>
  <si>
    <t>Jim McMillan</t>
  </si>
  <si>
    <t>Boise St.</t>
  </si>
  <si>
    <t>John Graham</t>
  </si>
  <si>
    <t>Tom Doyle</t>
  </si>
  <si>
    <t>Yale</t>
  </si>
  <si>
    <t>383</t>
  </si>
  <si>
    <t>Chris Kupec</t>
  </si>
  <si>
    <t>Alvin White</t>
  </si>
  <si>
    <t>392</t>
  </si>
  <si>
    <t>Bill Malouf</t>
  </si>
  <si>
    <t>Mitch Anderson</t>
  </si>
  <si>
    <t>423</t>
  </si>
  <si>
    <t>Neal Jeffrey\JeffNe00</t>
  </si>
  <si>
    <t>1974</t>
  </si>
  <si>
    <t>Danny White\WhitDa01</t>
  </si>
  <si>
    <t>62-30-0</t>
  </si>
  <si>
    <t>1761</t>
  </si>
  <si>
    <t>2950</t>
  </si>
  <si>
    <t>21959</t>
  </si>
  <si>
    <t>482</t>
  </si>
  <si>
    <t>David Jaynes\JaynDa00</t>
  </si>
  <si>
    <t>Kim McQuilken\McQuKi00</t>
  </si>
  <si>
    <t>1135</t>
  </si>
  <si>
    <t>Gary Marangi\MaraGa00</t>
  </si>
  <si>
    <t>1373</t>
  </si>
  <si>
    <t>Carl Summerell\SummCa00</t>
  </si>
  <si>
    <t>Mike Boryla\BoryMi00</t>
  </si>
  <si>
    <t>519</t>
  </si>
  <si>
    <t>2838</t>
  </si>
  <si>
    <t>Norris Weese\WeesNo00</t>
  </si>
  <si>
    <t>5-2-0</t>
  </si>
  <si>
    <t>1887</t>
  </si>
  <si>
    <t>Jesse Freitas\FreiJe00</t>
  </si>
  <si>
    <t>1244</t>
  </si>
  <si>
    <t>Alan Chadwick</t>
  </si>
  <si>
    <t>East Tennessee St.</t>
  </si>
  <si>
    <t>Gregg Hare</t>
  </si>
  <si>
    <t>Gary Valbuena</t>
  </si>
  <si>
    <t>Bo Bobrowski</t>
  </si>
  <si>
    <t>Keith Bobo</t>
  </si>
  <si>
    <t>Joe Barnes\BarnJo01</t>
  </si>
  <si>
    <t>Tom Owen\OwenTo00</t>
  </si>
  <si>
    <t>4-5-0</t>
  </si>
  <si>
    <t>Frank Kolch</t>
  </si>
  <si>
    <t>Don Van Galder</t>
  </si>
  <si>
    <t>Larry Cipa\CipaLa00</t>
  </si>
  <si>
    <t>Piel Pennington</t>
  </si>
  <si>
    <t>Massachusetts</t>
  </si>
  <si>
    <t>Craig Holland</t>
  </si>
  <si>
    <t>Texas-Arlington</t>
  </si>
  <si>
    <t>1973</t>
  </si>
  <si>
    <t>Bert Jones\JoneBe00</t>
  </si>
  <si>
    <t>47-49-0</t>
  </si>
  <si>
    <t>2551</t>
  </si>
  <si>
    <t>18190</t>
  </si>
  <si>
    <t>1429</t>
  </si>
  <si>
    <t>Gary Huff\HuffGa00</t>
  </si>
  <si>
    <t>7-21-0</t>
  </si>
  <si>
    <t>4329</t>
  </si>
  <si>
    <t>Ron Jaworski\JawoRo00</t>
  </si>
  <si>
    <t>73-69-1</t>
  </si>
  <si>
    <t>2187</t>
  </si>
  <si>
    <t>4117</t>
  </si>
  <si>
    <t>28190</t>
  </si>
  <si>
    <t>859</t>
  </si>
  <si>
    <t>Gary Keithley\KeitGa00</t>
  </si>
  <si>
    <t>369</t>
  </si>
  <si>
    <t>Joe Ferguson\FergJo00</t>
  </si>
  <si>
    <t>79-92-0</t>
  </si>
  <si>
    <t>2369</t>
  </si>
  <si>
    <t>4519</t>
  </si>
  <si>
    <t>29817</t>
  </si>
  <si>
    <t>353</t>
  </si>
  <si>
    <t>1217</t>
  </si>
  <si>
    <t>Dan Fouts HOF\FoutDa00</t>
  </si>
  <si>
    <t>86-84-1</t>
  </si>
  <si>
    <t>3297</t>
  </si>
  <si>
    <t>5604</t>
  </si>
  <si>
    <t>43040</t>
  </si>
  <si>
    <t>Mike Wells\WellMi21</t>
  </si>
  <si>
    <t>Randy Mattingly</t>
  </si>
  <si>
    <t>Evansville</t>
  </si>
  <si>
    <t>Don Strock\StroDo00</t>
  </si>
  <si>
    <t>16-6-0</t>
  </si>
  <si>
    <t>443</t>
  </si>
  <si>
    <t>779</t>
  </si>
  <si>
    <t>5349</t>
  </si>
  <si>
    <t>Dan Werner</t>
  </si>
  <si>
    <t>Mike Rae\RaexMi00</t>
  </si>
  <si>
    <t>1536</t>
  </si>
  <si>
    <t>Ty Paine</t>
  </si>
  <si>
    <t>Matthew Reed</t>
  </si>
  <si>
    <t>Tom Pierantozzi</t>
  </si>
  <si>
    <t>West Chester</t>
  </si>
  <si>
    <t>Tony Adams\AdamTo00</t>
  </si>
  <si>
    <t>348</t>
  </si>
  <si>
    <t>John Hufnagel\HufnJo00</t>
  </si>
  <si>
    <t>John Madeya</t>
  </si>
  <si>
    <t>Dennis Morrison\MorrDe00</t>
  </si>
  <si>
    <t>Ted McNulty</t>
  </si>
  <si>
    <t>Eddie McAshan</t>
  </si>
  <si>
    <t>421</t>
  </si>
  <si>
    <t>Eric Crone</t>
  </si>
  <si>
    <t>433</t>
  </si>
  <si>
    <t>Wayne Estabrook</t>
  </si>
  <si>
    <t>Whittier</t>
  </si>
  <si>
    <t>1972</t>
  </si>
  <si>
    <t>Jerry Tagge\TaggJe00</t>
  </si>
  <si>
    <t>1583</t>
  </si>
  <si>
    <t>John Reaves\ReavJo00</t>
  </si>
  <si>
    <t>3617</t>
  </si>
  <si>
    <t>Pat Sullivan\SullPa00</t>
  </si>
  <si>
    <t>1155</t>
  </si>
  <si>
    <t>Jim Fassel</t>
  </si>
  <si>
    <t>Dean Carlson\CarlDe00</t>
  </si>
  <si>
    <t>Van Brownson</t>
  </si>
  <si>
    <t>Craig Curry</t>
  </si>
  <si>
    <t>Minnesota</t>
  </si>
  <si>
    <t>Mike Franks</t>
  </si>
  <si>
    <t>East. New Mexico</t>
  </si>
  <si>
    <t>Joe Gilliam\GillJo00</t>
  </si>
  <si>
    <t>4-2-1</t>
  </si>
  <si>
    <t>2103</t>
  </si>
  <si>
    <t>Don Bunce</t>
  </si>
  <si>
    <t>James Hamilton</t>
  </si>
  <si>
    <t>Brian Sipe\SipeBr00</t>
  </si>
  <si>
    <t>57-55-0</t>
  </si>
  <si>
    <t>3439</t>
  </si>
  <si>
    <t>23713</t>
  </si>
  <si>
    <t>Eric Guthrie</t>
  </si>
  <si>
    <t>372</t>
  </si>
  <si>
    <t>Rusty Lachaussee</t>
  </si>
  <si>
    <t>Brian Linstrom</t>
  </si>
  <si>
    <t>412</t>
  </si>
  <si>
    <t>Gary Wichard</t>
  </si>
  <si>
    <t>414</t>
  </si>
  <si>
    <t>Neil Graff\GrafNe00</t>
  </si>
  <si>
    <t>416</t>
  </si>
  <si>
    <t>Gordon Longmire</t>
  </si>
  <si>
    <t>Kelly Cochrane</t>
  </si>
  <si>
    <t>1971</t>
  </si>
  <si>
    <t>Jim Plunkett\PlunJi00</t>
  </si>
  <si>
    <t>72-72-0</t>
  </si>
  <si>
    <t>1943</t>
  </si>
  <si>
    <t>3701</t>
  </si>
  <si>
    <t>25882</t>
  </si>
  <si>
    <t>1337</t>
  </si>
  <si>
    <t>Archie Manning\MannAr00</t>
  </si>
  <si>
    <t>35-101-3</t>
  </si>
  <si>
    <t>3642</t>
  </si>
  <si>
    <t>23911</t>
  </si>
  <si>
    <t>384</t>
  </si>
  <si>
    <t>2197</t>
  </si>
  <si>
    <t>Dan Pastorini\PastDa00</t>
  </si>
  <si>
    <t>56-61-0</t>
  </si>
  <si>
    <t>1556</t>
  </si>
  <si>
    <t>3055</t>
  </si>
  <si>
    <t>18515</t>
  </si>
  <si>
    <t>685</t>
  </si>
  <si>
    <t>Lynn Dickey\DickLy00</t>
  </si>
  <si>
    <t>45-63-3</t>
  </si>
  <si>
    <t>1747</t>
  </si>
  <si>
    <t>3125</t>
  </si>
  <si>
    <t>23322</t>
  </si>
  <si>
    <t>Leo Hart\HartLe00</t>
  </si>
  <si>
    <t>Ken Anderson\AndeKe00</t>
  </si>
  <si>
    <t>91-81-0</t>
  </si>
  <si>
    <t>2654</t>
  </si>
  <si>
    <t>4475</t>
  </si>
  <si>
    <t>32838</t>
  </si>
  <si>
    <t>397</t>
  </si>
  <si>
    <t>2220</t>
  </si>
  <si>
    <t>Augustana (IL)</t>
  </si>
  <si>
    <t>Karl Douglas</t>
  </si>
  <si>
    <t>Texas A&amp;M-Kingsville</t>
  </si>
  <si>
    <t>Joe Theismann\TheiJo00</t>
  </si>
  <si>
    <t>77-47-0</t>
  </si>
  <si>
    <t>2044</t>
  </si>
  <si>
    <t>25206</t>
  </si>
  <si>
    <t>Scott Hunter\HuntSc00</t>
  </si>
  <si>
    <t>21-18-3</t>
  </si>
  <si>
    <t>748</t>
  </si>
  <si>
    <t>4756</t>
  </si>
  <si>
    <t>Frank Harris</t>
  </si>
  <si>
    <t>Buddy Lee</t>
  </si>
  <si>
    <t>Charlie Richards</t>
  </si>
  <si>
    <t>Joe Reed\ReedJo00</t>
  </si>
  <si>
    <t>9-10-0</t>
  </si>
  <si>
    <t>2825</t>
  </si>
  <si>
    <t>484</t>
  </si>
  <si>
    <t>303</t>
  </si>
  <si>
    <t>Tim Von Dulm</t>
  </si>
  <si>
    <t>Steve Goepel</t>
  </si>
  <si>
    <t>Busty Underwood</t>
  </si>
  <si>
    <t>Craig Blackford</t>
  </si>
  <si>
    <t>Chuck Hixson</t>
  </si>
  <si>
    <t>340</t>
  </si>
  <si>
    <t>Bobby Scott\ScotBo00</t>
  </si>
  <si>
    <t>2781</t>
  </si>
  <si>
    <t>Bill Bynum</t>
  </si>
  <si>
    <t>West. New Mexico</t>
  </si>
  <si>
    <t>Ron Maciejowski</t>
  </si>
  <si>
    <t>1970</t>
  </si>
  <si>
    <t>Terry Bradshaw HOF\BradTe00</t>
  </si>
  <si>
    <t>107-51-0</t>
  </si>
  <si>
    <t>2025</t>
  </si>
  <si>
    <t>3901</t>
  </si>
  <si>
    <t>27989</t>
  </si>
  <si>
    <t>444</t>
  </si>
  <si>
    <t>2257</t>
  </si>
  <si>
    <t>Mike Phipps\PhipMi00</t>
  </si>
  <si>
    <t>38-31-2</t>
  </si>
  <si>
    <t>886</t>
  </si>
  <si>
    <t>1799</t>
  </si>
  <si>
    <t>10506</t>
  </si>
  <si>
    <t>Dennis Shaw\ShawDe00</t>
  </si>
  <si>
    <t>8-27-2</t>
  </si>
  <si>
    <t>489</t>
  </si>
  <si>
    <t>924</t>
  </si>
  <si>
    <t>6347</t>
  </si>
  <si>
    <t>Bill Cappleman\CappBi00</t>
  </si>
  <si>
    <t>Steve Ramsey\RamsSt00</t>
  </si>
  <si>
    <t>14-17-0</t>
  </si>
  <si>
    <t>921</t>
  </si>
  <si>
    <t>6437</t>
  </si>
  <si>
    <t>North Texas</t>
  </si>
  <si>
    <t>Bobby Cutburth</t>
  </si>
  <si>
    <t>Rusty Clark</t>
  </si>
  <si>
    <t>Mike Cilek</t>
  </si>
  <si>
    <t>Gordon Slade</t>
  </si>
  <si>
    <t>Davidson</t>
  </si>
  <si>
    <t>Wayne Clark\ClarWa00</t>
  </si>
  <si>
    <t>U.S. International</t>
  </si>
  <si>
    <t>Mike Holmgren</t>
  </si>
  <si>
    <t>Frank Patrick\PatrFr00</t>
  </si>
  <si>
    <t>Larry Arnold</t>
  </si>
  <si>
    <t>401</t>
  </si>
  <si>
    <t>Bobby Stewart</t>
  </si>
  <si>
    <t>HOF</t>
  </si>
  <si>
    <t>Career Length</t>
  </si>
  <si>
    <t>TD-INT</t>
  </si>
  <si>
    <t>comp %</t>
  </si>
  <si>
    <t>X Var</t>
  </si>
  <si>
    <t>Success or Bust</t>
  </si>
  <si>
    <t>DraftAge</t>
  </si>
  <si>
    <t>Team</t>
  </si>
  <si>
    <t>Finish yr</t>
  </si>
  <si>
    <t>Start yr</t>
  </si>
  <si>
    <t>Pass Yds</t>
  </si>
  <si>
    <t>Pass TD</t>
  </si>
  <si>
    <t>Pass Att</t>
  </si>
  <si>
    <t>Pass Cmp</t>
  </si>
  <si>
    <t>Rush Att</t>
  </si>
  <si>
    <t>Rush Yds</t>
  </si>
  <si>
    <t>Rush TDs</t>
  </si>
  <si>
    <t>Pct</t>
  </si>
  <si>
    <t>Y/A</t>
  </si>
  <si>
    <t>AY/A</t>
  </si>
  <si>
    <t>Rate</t>
  </si>
  <si>
    <t>Conf</t>
  </si>
  <si>
    <t>Independent</t>
  </si>
  <si>
    <t>Pac-10</t>
  </si>
  <si>
    <t>ACC</t>
  </si>
  <si>
    <t>MAC</t>
  </si>
  <si>
    <t>Big East</t>
  </si>
  <si>
    <t>SEC</t>
  </si>
  <si>
    <t>PCAA</t>
  </si>
  <si>
    <t>College</t>
  </si>
  <si>
    <t>3Cone</t>
  </si>
  <si>
    <t>Shuttle</t>
  </si>
  <si>
    <t>Mississippi State</t>
  </si>
  <si>
    <t>Southern California</t>
  </si>
  <si>
    <t>Ohio State</t>
  </si>
  <si>
    <t>Penn State</t>
  </si>
  <si>
    <t>Western Kentucky</t>
  </si>
  <si>
    <t>Michigan State</t>
  </si>
  <si>
    <t>North Carolina State</t>
  </si>
  <si>
    <t>Vernon Adams</t>
  </si>
  <si>
    <t>Trevone Boykin</t>
  </si>
  <si>
    <t>Texas Christian</t>
  </si>
  <si>
    <t>Josh Woodrum</t>
  </si>
  <si>
    <t>Florida State</t>
  </si>
  <si>
    <t>Oregon State</t>
  </si>
  <si>
    <t>Washington State</t>
  </si>
  <si>
    <t>Colorado State</t>
  </si>
  <si>
    <t>South Alabama</t>
  </si>
  <si>
    <t>Bryan Bennett</t>
  </si>
  <si>
    <t>Southeastern Louisiana</t>
  </si>
  <si>
    <t>Jerry Lovelocke</t>
  </si>
  <si>
    <t>Prairie View A&amp;M</t>
  </si>
  <si>
    <t>Eastern Illinois</t>
  </si>
  <si>
    <t>San Jose State</t>
  </si>
  <si>
    <t>Jeff Mathews</t>
  </si>
  <si>
    <t>Kansas State</t>
  </si>
  <si>
    <t>James Vandenberg</t>
  </si>
  <si>
    <t>Oklahoma State</t>
  </si>
  <si>
    <t>Arizona State</t>
  </si>
  <si>
    <t>Boise State</t>
  </si>
  <si>
    <t>San Diego State</t>
  </si>
  <si>
    <t>Patrick Witt</t>
  </si>
  <si>
    <t>Darron Thomas</t>
  </si>
  <si>
    <t>Aaron Corp</t>
  </si>
  <si>
    <t>Jacory Harris</t>
  </si>
  <si>
    <t>Jordan Jefferson</t>
  </si>
  <si>
    <t>California (PA)</t>
  </si>
  <si>
    <t>Jeff Van Camp</t>
  </si>
  <si>
    <t>Ryan Colburn</t>
  </si>
  <si>
    <t>Jevan Snead</t>
  </si>
  <si>
    <t>Riley Skinner</t>
  </si>
  <si>
    <t>Daryll Clark</t>
  </si>
  <si>
    <t>Tim Hiller</t>
  </si>
  <si>
    <t>Western Michigan</t>
  </si>
  <si>
    <t>Buffalo</t>
  </si>
  <si>
    <t>Mike Reilly</t>
  </si>
  <si>
    <t>Central Washington</t>
  </si>
  <si>
    <t>Jason Boltus</t>
  </si>
  <si>
    <t>Nathan Brown</t>
  </si>
  <si>
    <t>Central Arkansas</t>
  </si>
  <si>
    <t>Cullen Harper</t>
  </si>
  <si>
    <t>Chase Holbrook</t>
  </si>
  <si>
    <t>New Mexico State</t>
  </si>
  <si>
    <t>Boston College</t>
  </si>
  <si>
    <t>Kyle Wright</t>
  </si>
  <si>
    <t>Adam Tafralis</t>
  </si>
  <si>
    <t>Paul Smith</t>
  </si>
  <si>
    <t>Sam Keller</t>
  </si>
  <si>
    <t>Anthony Morelli</t>
  </si>
  <si>
    <t>Bernard Morris</t>
  </si>
  <si>
    <t>Idaho State</t>
  </si>
  <si>
    <t>Jared Zabransky</t>
  </si>
  <si>
    <t>Zac Taylor</t>
  </si>
  <si>
    <t>Josh Swogger</t>
  </si>
  <si>
    <t>John Stocco</t>
  </si>
  <si>
    <t>Luke Getsy</t>
  </si>
  <si>
    <t>Toby Korrodi</t>
  </si>
  <si>
    <t>Central Missouri</t>
  </si>
  <si>
    <t>Chris Leak</t>
  </si>
  <si>
    <t>James Pinkney</t>
  </si>
  <si>
    <t>Alabama State</t>
  </si>
  <si>
    <t>Kent Smith</t>
  </si>
  <si>
    <t>Bruce Eugene</t>
  </si>
  <si>
    <t>Darrell Hackney</t>
  </si>
  <si>
    <t>Alabama-Birmingham</t>
  </si>
  <si>
    <t>Travis Lulay</t>
  </si>
  <si>
    <t>Montana State</t>
  </si>
  <si>
    <t>Erik Meyer</t>
  </si>
  <si>
    <t>Eastern Washington</t>
  </si>
  <si>
    <t>Barrick Nealy</t>
  </si>
  <si>
    <t>Texas State</t>
  </si>
  <si>
    <t>Drew Olson</t>
  </si>
  <si>
    <t>Paul Pinegar</t>
  </si>
  <si>
    <t>Quinton Porter</t>
  </si>
  <si>
    <t>Stefan LeFors</t>
  </si>
  <si>
    <t>Jason White</t>
  </si>
  <si>
    <t>Chris Rix</t>
  </si>
  <si>
    <t>Bryan Randall</t>
  </si>
  <si>
    <t>Jared Allen</t>
  </si>
  <si>
    <t>Timmy Chang</t>
  </si>
  <si>
    <t>Gino Guidugli</t>
  </si>
  <si>
    <t>Josh Haldi</t>
  </si>
  <si>
    <t>Dustin Long</t>
  </si>
  <si>
    <t>Craig Ochs</t>
  </si>
  <si>
    <t>Jason Fife</t>
  </si>
  <si>
    <t>Robert Kent</t>
  </si>
  <si>
    <t>Scott Rislov</t>
  </si>
  <si>
    <t>Rod Rutherford</t>
  </si>
  <si>
    <t>Iowa State</t>
  </si>
  <si>
    <t>Juston Wood</t>
  </si>
  <si>
    <t>Brad Banks</t>
  </si>
  <si>
    <t>Josh Blankenship</t>
  </si>
  <si>
    <t>Greg Zolman</t>
  </si>
  <si>
    <t>David Neill</t>
  </si>
  <si>
    <t>Arkansas State</t>
  </si>
  <si>
    <t>David Rivers</t>
  </si>
  <si>
    <t>Western Carolina</t>
  </si>
  <si>
    <t>Jonathan Beasley</t>
  </si>
  <si>
    <t>Justin Coleman</t>
  </si>
  <si>
    <t>Nebraska-Kearney</t>
  </si>
  <si>
    <t>Shane Griggs</t>
  </si>
  <si>
    <t>Ortege Jenkins</t>
  </si>
  <si>
    <t>Romaro Miller</t>
  </si>
  <si>
    <t>Bill Burke</t>
  </si>
  <si>
    <t>Kevin Feterik</t>
  </si>
  <si>
    <t>Tim Lester</t>
  </si>
  <si>
    <t>Name</t>
  </si>
  <si>
    <t>POS</t>
  </si>
  <si>
    <r>
      <t>Height </t>
    </r>
    <r>
      <rPr>
        <b/>
        <sz val="10"/>
        <color rgb="FF111111"/>
        <rFont val="Inherit"/>
      </rPr>
      <t>(in)</t>
    </r>
  </si>
  <si>
    <r>
      <t>Weight </t>
    </r>
    <r>
      <rPr>
        <b/>
        <sz val="10"/>
        <color rgb="FF111111"/>
        <rFont val="Inherit"/>
      </rPr>
      <t>(lbs)</t>
    </r>
  </si>
  <si>
    <t>Wonderlic</t>
  </si>
  <si>
    <r>
      <t>40 </t>
    </r>
    <r>
      <rPr>
        <b/>
        <sz val="12"/>
        <color rgb="FF111111"/>
        <rFont val="Inherit"/>
      </rPr>
      <t>Yard</t>
    </r>
  </si>
  <si>
    <t>Bench Press</t>
  </si>
  <si>
    <r>
      <t>Vert Leap </t>
    </r>
    <r>
      <rPr>
        <b/>
        <sz val="10"/>
        <color rgb="FF111111"/>
        <rFont val="Inherit"/>
      </rPr>
      <t>(in)</t>
    </r>
  </si>
  <si>
    <r>
      <t>Broad Jump </t>
    </r>
    <r>
      <rPr>
        <b/>
        <sz val="10"/>
        <color rgb="FF111111"/>
        <rFont val="Inherit"/>
      </rPr>
      <t>(in)</t>
    </r>
  </si>
  <si>
    <t>Todd Bandhaur</t>
  </si>
  <si>
    <t>North Carolina Central</t>
  </si>
  <si>
    <t>Michael Bishop</t>
  </si>
  <si>
    <t>Aaron Brooks</t>
  </si>
  <si>
    <t>Utah State</t>
  </si>
  <si>
    <t>East Carolina (NC)</t>
  </si>
  <si>
    <t>Mike Cook</t>
  </si>
  <si>
    <t>William &amp; Mary (VA)</t>
  </si>
  <si>
    <t>Tim Couch</t>
  </si>
  <si>
    <t>Scott Covington</t>
  </si>
  <si>
    <t>Daunte Culpepper</t>
  </si>
  <si>
    <t>Louisiana State</t>
  </si>
  <si>
    <t>UC-Davis</t>
  </si>
  <si>
    <t>Oscar Davenport</t>
  </si>
  <si>
    <t>Scott Dreisbach</t>
  </si>
  <si>
    <t>Eastern Kentucky</t>
  </si>
  <si>
    <t>Weber State (UT)</t>
  </si>
  <si>
    <t>Pennsylvania</t>
  </si>
  <si>
    <t>Mark Garcia</t>
  </si>
  <si>
    <t>Joe Germaine</t>
  </si>
  <si>
    <t>Western New Mexico</t>
  </si>
  <si>
    <t>Chris Greisen</t>
  </si>
  <si>
    <t>Northwest Missouri State</t>
  </si>
  <si>
    <t>Frenso State (CA)</t>
  </si>
  <si>
    <t>Brock Huard</t>
  </si>
  <si>
    <t>Grambling State (LA)</t>
  </si>
  <si>
    <t>Richmond (VA)</t>
  </si>
  <si>
    <t>Shaun King</t>
  </si>
  <si>
    <t>Tulane (LA)</t>
  </si>
  <si>
    <t>Brian Kuklick</t>
  </si>
  <si>
    <t>Graham Leigh</t>
  </si>
  <si>
    <t>Jason Maas</t>
  </si>
  <si>
    <t>Southern Mississippi</t>
  </si>
  <si>
    <t>Donovan McNabb</t>
  </si>
  <si>
    <t>Cade McNown</t>
  </si>
  <si>
    <t>Tulsa (OK)</t>
  </si>
  <si>
    <t>Liberty (VA)</t>
  </si>
  <si>
    <t>Troy (AL)</t>
  </si>
  <si>
    <t>Furman (SC)</t>
  </si>
  <si>
    <t>Nevada Las Vegas</t>
  </si>
  <si>
    <t>Eastern Michigan</t>
  </si>
  <si>
    <t>Portland State (OR)</t>
  </si>
  <si>
    <t>Akili Smith</t>
  </si>
  <si>
    <t>Brigham Young</t>
  </si>
  <si>
    <t>Louisiana-Lafayette</t>
  </si>
  <si>
    <t>Ted White</t>
  </si>
  <si>
    <t>Howard (DC)</t>
  </si>
  <si>
    <t>Jacksonville State (AL)</t>
  </si>
  <si>
    <t>Anthony Wright</t>
  </si>
  <si>
    <t>Jackson State (MS)</t>
  </si>
  <si>
    <t>Marshall (WV)</t>
  </si>
  <si>
    <t>Tom Brady</t>
  </si>
  <si>
    <t>Travis Brown</t>
  </si>
  <si>
    <t>Marc Bulger</t>
  </si>
  <si>
    <t>Hofstra (NY)</t>
  </si>
  <si>
    <t>Justin Fuente</t>
  </si>
  <si>
    <t>Murray State (KY)</t>
  </si>
  <si>
    <t>Joe Hamilton</t>
  </si>
  <si>
    <t>Todd Husak</t>
  </si>
  <si>
    <t>Jarious Jackson</t>
  </si>
  <si>
    <t>Doug Johnson</t>
  </si>
  <si>
    <t>Sean Keenan</t>
  </si>
  <si>
    <t>Williams College (MA)</t>
  </si>
  <si>
    <t>Tee Martin</t>
  </si>
  <si>
    <t>Chad Pennington</t>
  </si>
  <si>
    <t>Tim Rattay</t>
  </si>
  <si>
    <t>Chris Redman</t>
  </si>
  <si>
    <t>Spergon Wynn</t>
  </si>
  <si>
    <t>Charlie Batch</t>
  </si>
  <si>
    <t>Thad Busby</t>
  </si>
  <si>
    <t>Western State Colorado</t>
  </si>
  <si>
    <t>Ryan Clement</t>
  </si>
  <si>
    <t>Rice (TX)</t>
  </si>
  <si>
    <t>Jason Davis</t>
  </si>
  <si>
    <t>Louisiana-Monroe</t>
  </si>
  <si>
    <t>Shane Fortney</t>
  </si>
  <si>
    <t>Dan Gonzalez</t>
  </si>
  <si>
    <t>Paul Kaiser</t>
  </si>
  <si>
    <t>Ryan Leaf</t>
  </si>
  <si>
    <t>Dartmouth (NH)</t>
  </si>
  <si>
    <t>Peyton Manning</t>
  </si>
  <si>
    <t>Chris Mccoy</t>
  </si>
  <si>
    <t>Navy</t>
  </si>
  <si>
    <t>Mike Mcqueary</t>
  </si>
  <si>
    <t>Ron Powlus</t>
  </si>
  <si>
    <t>Stephen F. Austin (TX)</t>
  </si>
  <si>
    <t>Cory Sauter</t>
  </si>
  <si>
    <t>Matt Sherman</t>
  </si>
  <si>
    <t>Jim Arellanes</t>
  </si>
  <si>
    <t>Pat Barnes</t>
  </si>
  <si>
    <t>Mike Cherry</t>
  </si>
  <si>
    <t>Chuck Clements</t>
  </si>
  <si>
    <t>Central State (OH)</t>
  </si>
  <si>
    <t>Marcus Crandell</t>
  </si>
  <si>
    <t>Middle Tennessee State</t>
  </si>
  <si>
    <t>Koy Detmer</t>
  </si>
  <si>
    <t>Jim Druckenmiller</t>
  </si>
  <si>
    <t>Lance Funderburk</t>
  </si>
  <si>
    <t>Valdosta State (GA)</t>
  </si>
  <si>
    <t>Ball State (IN)</t>
  </si>
  <si>
    <t>Greg Jones</t>
  </si>
  <si>
    <t>Eric Kresser</t>
  </si>
  <si>
    <t>Cornell (NY)</t>
  </si>
  <si>
    <t>Jason Martin</t>
  </si>
  <si>
    <t>Chris Miller</t>
  </si>
  <si>
    <t>Brad Otton</t>
  </si>
  <si>
    <t>Jake Plummer</t>
  </si>
  <si>
    <t>Wally Richardson</t>
  </si>
  <si>
    <t>Steve Sarkisian</t>
  </si>
  <si>
    <t>Alex Smith</t>
  </si>
  <si>
    <t>Danny Wuerffel</t>
  </si>
  <si>
    <t>C.J. Beathard</t>
  </si>
  <si>
    <t>Joshua Dobbs</t>
  </si>
  <si>
    <t>Jerod Evans</t>
  </si>
  <si>
    <t>Brad Kaaya</t>
  </si>
  <si>
    <t>Chad Kelly</t>
  </si>
  <si>
    <t>DeShone Kizer</t>
  </si>
  <si>
    <t>Mitch Leidner</t>
  </si>
  <si>
    <t>Sefo Liufau</t>
  </si>
  <si>
    <t>Patrick Mahomes</t>
  </si>
  <si>
    <t>Nathan Peterman</t>
  </si>
  <si>
    <t>Antonio Pipkin</t>
  </si>
  <si>
    <t>Tiffin (OH)</t>
  </si>
  <si>
    <t>Cooper Rush</t>
  </si>
  <si>
    <t>Seth Russell</t>
  </si>
  <si>
    <t>Alek Torgersen</t>
  </si>
  <si>
    <t>Mitchell Trubisky</t>
  </si>
  <si>
    <t>Deshaun Watson</t>
  </si>
  <si>
    <t>Davis Webb</t>
  </si>
  <si>
    <t>Brandon Allen</t>
  </si>
  <si>
    <t>Jacoby Brissett</t>
  </si>
  <si>
    <t>Connor Cook</t>
  </si>
  <si>
    <t>Brandon Doughty</t>
  </si>
  <si>
    <t>Jeff Driskel</t>
  </si>
  <si>
    <t>Jared Goff</t>
  </si>
  <si>
    <t>Christian Hackenberg</t>
  </si>
  <si>
    <t>Kevin Hogan</t>
  </si>
  <si>
    <t>Cardale Jones</t>
  </si>
  <si>
    <t>Cody Kessler</t>
  </si>
  <si>
    <t>Paxton Lynch</t>
  </si>
  <si>
    <t>Dak Prescott</t>
  </si>
  <si>
    <t>Joel Stave</t>
  </si>
  <si>
    <t>Nate Sudfeld</t>
  </si>
  <si>
    <t>Carson Wentz</t>
  </si>
  <si>
    <t>North Dakota State</t>
  </si>
  <si>
    <t>Chris Bonner</t>
  </si>
  <si>
    <t>Colorado State-Pueblo</t>
  </si>
  <si>
    <t>Anthony Boone</t>
  </si>
  <si>
    <t>Brandon Bridge</t>
  </si>
  <si>
    <t>Terrance Broadway</t>
  </si>
  <si>
    <t>Shane Carden</t>
  </si>
  <si>
    <t>Rakeem Cato</t>
  </si>
  <si>
    <t>Quinn Epperly</t>
  </si>
  <si>
    <t>Cody Fajardo</t>
  </si>
  <si>
    <t>Garrett Grayson</t>
  </si>
  <si>
    <t>Connor Halliday</t>
  </si>
  <si>
    <t>Grant Hedrick</t>
  </si>
  <si>
    <t>Taylor Heinicke</t>
  </si>
  <si>
    <t>Old Dominion (VA)</t>
  </si>
  <si>
    <t>Brett Hundley</t>
  </si>
  <si>
    <t>Matt Joeckel</t>
  </si>
  <si>
    <t>Taylor Kelly</t>
  </si>
  <si>
    <t>Andrew Manley</t>
  </si>
  <si>
    <t>Sean Mannion</t>
  </si>
  <si>
    <t>Marcus Mariota</t>
  </si>
  <si>
    <t>Hutson Mason</t>
  </si>
  <si>
    <t>Nick Montana</t>
  </si>
  <si>
    <t>Tyler Murphy</t>
  </si>
  <si>
    <t>Mark Myers</t>
  </si>
  <si>
    <t>John Carroll (OH)</t>
  </si>
  <si>
    <t>Gary Nova</t>
  </si>
  <si>
    <t>Bryce Petty</t>
  </si>
  <si>
    <t>Kevin Rodgers</t>
  </si>
  <si>
    <t>Henderson State (AR)</t>
  </si>
  <si>
    <t>Garrett Safron</t>
  </si>
  <si>
    <t>Sacramento State (CA)</t>
  </si>
  <si>
    <t>Jesse Scroggins</t>
  </si>
  <si>
    <t>Max Shortell</t>
  </si>
  <si>
    <t>Jameill Showers</t>
  </si>
  <si>
    <t>Trevor Siemian</t>
  </si>
  <si>
    <t>Blake Sims</t>
  </si>
  <si>
    <t>Cole Stoudt</t>
  </si>
  <si>
    <t>Pete Thomas</t>
  </si>
  <si>
    <t>Dylan Thompson</t>
  </si>
  <si>
    <t>Bo Wallace</t>
  </si>
  <si>
    <t>Jake Waters</t>
  </si>
  <si>
    <t>Ryan Williams</t>
  </si>
  <si>
    <t>Jameis Winston</t>
  </si>
  <si>
    <t>Blake Bortles</t>
  </si>
  <si>
    <t>Tajh Boyd</t>
  </si>
  <si>
    <t>Teddy Bridgewater</t>
  </si>
  <si>
    <t>Derek Carr</t>
  </si>
  <si>
    <t>David Fales</t>
  </si>
  <si>
    <t>Jimmy Garoppolo</t>
  </si>
  <si>
    <t>Jordan Lynch</t>
  </si>
  <si>
    <t>Johnny Manziel</t>
  </si>
  <si>
    <t>A.J. McCarron</t>
  </si>
  <si>
    <t>Zach Mettenberger</t>
  </si>
  <si>
    <t>Stephen Morris</t>
  </si>
  <si>
    <t>Bryn Renner</t>
  </si>
  <si>
    <t>Tom Savage</t>
  </si>
  <si>
    <t>Connor Shaw</t>
  </si>
  <si>
    <t>Logan Thomas</t>
  </si>
  <si>
    <t>Dustin Vaughan</t>
  </si>
  <si>
    <t>Keith Wenning</t>
  </si>
  <si>
    <t>Matt Barkley</t>
  </si>
  <si>
    <t>Tyler Bray</t>
  </si>
  <si>
    <t>Colby Cameron</t>
  </si>
  <si>
    <t>Zac Dysert</t>
  </si>
  <si>
    <t>Mike Glennon</t>
  </si>
  <si>
    <t>Landry Jones</t>
  </si>
  <si>
    <t>Collin Klein</t>
  </si>
  <si>
    <t>E.J. Manuel</t>
  </si>
  <si>
    <t>Ryan Nassib</t>
  </si>
  <si>
    <t>Matt Scott</t>
  </si>
  <si>
    <t>Geno Smith</t>
  </si>
  <si>
    <t>Brad Sorensen</t>
  </si>
  <si>
    <t>Tyler Wilson</t>
  </si>
  <si>
    <t>B.J. Coleman</t>
  </si>
  <si>
    <t>Tennessee-Chattanooga</t>
  </si>
  <si>
    <t>Kirk Cousins</t>
  </si>
  <si>
    <t>Austin Davis</t>
  </si>
  <si>
    <t>Nick Foles</t>
  </si>
  <si>
    <t>Robert Griffin</t>
  </si>
  <si>
    <t>Tyler Hansen</t>
  </si>
  <si>
    <t>Chandler Harnish</t>
  </si>
  <si>
    <t>Case Keenum</t>
  </si>
  <si>
    <t>Ryan Lindley</t>
  </si>
  <si>
    <t>Andrew Luck</t>
  </si>
  <si>
    <t>Kellen Moore</t>
  </si>
  <si>
    <t>Brock Osweiler</t>
  </si>
  <si>
    <t>Ryan Tannehill</t>
  </si>
  <si>
    <t>Brandon Weeden</t>
  </si>
  <si>
    <t>Russell Wilson</t>
  </si>
  <si>
    <t>Andy Dalton</t>
  </si>
  <si>
    <t>Pat Devlin</t>
  </si>
  <si>
    <t>Nathan Enderle</t>
  </si>
  <si>
    <t>Blaine Gabbert</t>
  </si>
  <si>
    <t>Jerrod Johnson</t>
  </si>
  <si>
    <t>Colin Kaepernick</t>
  </si>
  <si>
    <t>Jake Locker</t>
  </si>
  <si>
    <t>Ryan Mallett</t>
  </si>
  <si>
    <t>Greg McElroy</t>
  </si>
  <si>
    <t>Cam Newton</t>
  </si>
  <si>
    <t>Christian Ponder</t>
  </si>
  <si>
    <t>Josh Portis</t>
  </si>
  <si>
    <t>Ricky Stanzi</t>
  </si>
  <si>
    <t>Tyrod Taylor</t>
  </si>
  <si>
    <t>Scott Tolzien</t>
  </si>
  <si>
    <t>Taylor Yates</t>
  </si>
  <si>
    <t>Sam Bradford</t>
  </si>
  <si>
    <t>Jarrett Brown</t>
  </si>
  <si>
    <t>Levi Brown</t>
  </si>
  <si>
    <t>Sean Canfield</t>
  </si>
  <si>
    <t>Jimmy Clausen</t>
  </si>
  <si>
    <t>Max Hall</t>
  </si>
  <si>
    <t>Mike Kafka</t>
  </si>
  <si>
    <t>Dan LeFevour</t>
  </si>
  <si>
    <t>Thaddeus Lewis</t>
  </si>
  <si>
    <t>Colt McCoy</t>
  </si>
  <si>
    <t>Tony Pike</t>
  </si>
  <si>
    <t>Zac Robinson</t>
  </si>
  <si>
    <t>John Skelton</t>
  </si>
  <si>
    <t>Fordham (NY)</t>
  </si>
  <si>
    <t>Tim Tebow</t>
  </si>
  <si>
    <t>Hartwick (NY)</t>
  </si>
  <si>
    <t>Rhett Bomar</t>
  </si>
  <si>
    <t>Sam Houston State (TX)</t>
  </si>
  <si>
    <t>Tom Brandstater</t>
  </si>
  <si>
    <t>Hunter Cantwell</t>
  </si>
  <si>
    <t>Chase Daniel</t>
  </si>
  <si>
    <t>Nate Davis</t>
  </si>
  <si>
    <t>Josh Freeman</t>
  </si>
  <si>
    <t>Graham Harrell</t>
  </si>
  <si>
    <t>Brian Hoyer</t>
  </si>
  <si>
    <t>Stephen McGee</t>
  </si>
  <si>
    <t>Curtis Painter</t>
  </si>
  <si>
    <t>Mark Sanchez</t>
  </si>
  <si>
    <t>Matthew Stafford</t>
  </si>
  <si>
    <t>Pat White</t>
  </si>
  <si>
    <t>Drew Willy</t>
  </si>
  <si>
    <t>John Parker Wilson</t>
  </si>
  <si>
    <t>Erik Ainge</t>
  </si>
  <si>
    <t>Alex Brink</t>
  </si>
  <si>
    <t>Brian Brohm</t>
  </si>
  <si>
    <t>Joe Flacco</t>
  </si>
  <si>
    <t>Matt Flynn</t>
  </si>
  <si>
    <t>Chad Henne</t>
  </si>
  <si>
    <t>Josh Johnson</t>
  </si>
  <si>
    <t>Kevin O'Connell</t>
  </si>
  <si>
    <t>Matt Ryan</t>
  </si>
  <si>
    <t>John Beck</t>
  </si>
  <si>
    <t>Trent Edwards</t>
  </si>
  <si>
    <t>Matt Gutierrez</t>
  </si>
  <si>
    <t>Kevin Kolb</t>
  </si>
  <si>
    <t>Tyler Palko</t>
  </si>
  <si>
    <t>Jordan Palmer</t>
  </si>
  <si>
    <t>Brady Quinn</t>
  </si>
  <si>
    <t>Jeff Rowe</t>
  </si>
  <si>
    <t>JaMarcus Russell</t>
  </si>
  <si>
    <t>Drew Stanton</t>
  </si>
  <si>
    <t>Brett Basanez</t>
  </si>
  <si>
    <t>Kellen Clemens</t>
  </si>
  <si>
    <t>Brodie Croyle</t>
  </si>
  <si>
    <t>Jay Cutler</t>
  </si>
  <si>
    <t>Bruce Gradkowski</t>
  </si>
  <si>
    <t>Tarvaris Jackson</t>
  </si>
  <si>
    <t>Bowling Green (OH)</t>
  </si>
  <si>
    <t>Matt Leinart</t>
  </si>
  <si>
    <t>Ingle Martin</t>
  </si>
  <si>
    <t>Reggie McNeal</t>
  </si>
  <si>
    <t>Marcus Vick</t>
  </si>
  <si>
    <t>Charlie Whitehurst</t>
  </si>
  <si>
    <t>Vince Young</t>
  </si>
  <si>
    <t>Derek Anderson</t>
  </si>
  <si>
    <t>Brock Berlin</t>
  </si>
  <si>
    <t>Jason Campbell</t>
  </si>
  <si>
    <t>Ryan Fitzpatrick</t>
  </si>
  <si>
    <t>Charlie Frye</t>
  </si>
  <si>
    <t>Dan Orlovsky</t>
  </si>
  <si>
    <t>Kyle Orton</t>
  </si>
  <si>
    <t>Aaron Rodgers</t>
  </si>
  <si>
    <t>Craig Krenzel</t>
  </si>
  <si>
    <t>J.P. Losman</t>
  </si>
  <si>
    <t>Eli Manning</t>
  </si>
  <si>
    <t>Luke McCown</t>
  </si>
  <si>
    <t>John Navarre</t>
  </si>
  <si>
    <t>Cody Pickett</t>
  </si>
  <si>
    <t>Philip Rivers</t>
  </si>
  <si>
    <t>Ben Roethlisberger</t>
  </si>
  <si>
    <t>Matt Schaub</t>
  </si>
  <si>
    <t>Bradlee Van Pelt</t>
  </si>
  <si>
    <t>Kyle Boller</t>
  </si>
  <si>
    <t>D Bryant</t>
  </si>
  <si>
    <t>Rex Grossman</t>
  </si>
  <si>
    <t>Kliff Kingsbury</t>
  </si>
  <si>
    <t>Byron Leftwich</t>
  </si>
  <si>
    <t>Carson Palmer</t>
  </si>
  <si>
    <t>Dave Ragone</t>
  </si>
  <si>
    <t>Tony Romo</t>
  </si>
  <si>
    <t>Chris Simms</t>
  </si>
  <si>
    <t>Brian St. Pierre</t>
  </si>
  <si>
    <t>Seneca Wallace</t>
  </si>
  <si>
    <t>David Carr</t>
  </si>
  <si>
    <t>Ronald Curry</t>
  </si>
  <si>
    <t>Rohan Davey</t>
  </si>
  <si>
    <t>Randy Fasani</t>
  </si>
  <si>
    <t>David Garrard</t>
  </si>
  <si>
    <t>Joey Harrington</t>
  </si>
  <si>
    <t>Kurt Kittner</t>
  </si>
  <si>
    <t>Josh McCown</t>
  </si>
  <si>
    <t>J.T. O'Sullivan</t>
  </si>
  <si>
    <t>Patrick Ramsey</t>
  </si>
  <si>
    <t>Drew Brees</t>
  </si>
  <si>
    <t>Quincy Carter</t>
  </si>
  <si>
    <t>Tim Hasselbeck</t>
  </si>
  <si>
    <t>Cleo Lemon</t>
  </si>
  <si>
    <t>Mike McMahon</t>
  </si>
  <si>
    <t>Jesse Palmer</t>
  </si>
  <si>
    <t>Sage Rosenfels</t>
  </si>
  <si>
    <t>Marques Tuiasosopo</t>
  </si>
  <si>
    <t>Michael Vick</t>
  </si>
  <si>
    <t>Tony Banks</t>
  </si>
  <si>
    <t>Grady Benton</t>
  </si>
  <si>
    <t>Brook Berringer</t>
  </si>
  <si>
    <t>Antwan Chiles</t>
  </si>
  <si>
    <t>Dave Dickenson</t>
  </si>
  <si>
    <t>Mike Groh</t>
  </si>
  <si>
    <t>Bobby Hoying</t>
  </si>
  <si>
    <t>Danny Kanell</t>
  </si>
  <si>
    <t>Josh Larocca</t>
  </si>
  <si>
    <t>Jeff Lewis</t>
  </si>
  <si>
    <t>Scott Milanovich</t>
  </si>
  <si>
    <t>Alfred Montez</t>
  </si>
  <si>
    <t>Josh Nelson</t>
  </si>
  <si>
    <t>Kendrick Nord</t>
  </si>
  <si>
    <t>James Richey</t>
  </si>
  <si>
    <t>Aaron Sparrow</t>
  </si>
  <si>
    <t>Norfolk State (VA)</t>
  </si>
  <si>
    <t>Trinity International (IL)</t>
  </si>
  <si>
    <t>Steve Taneyhill</t>
  </si>
  <si>
    <t>Dan White</t>
  </si>
  <si>
    <t>Dave Barr</t>
  </si>
  <si>
    <t>Stoney Case</t>
  </si>
  <si>
    <t>Kerry Collins</t>
  </si>
  <si>
    <t>Todd Collins</t>
  </si>
  <si>
    <t>Frank Costa</t>
  </si>
  <si>
    <t>Ed Daniels</t>
  </si>
  <si>
    <t>Langston (OK)</t>
  </si>
  <si>
    <t>Terry Dean</t>
  </si>
  <si>
    <t>Kelly Holcomb</t>
  </si>
  <si>
    <t>Rob Johnson</t>
  </si>
  <si>
    <t>Kevin Mason</t>
  </si>
  <si>
    <t>Steve Mcnair</t>
  </si>
  <si>
    <t>Alcorn State (MS)</t>
  </si>
  <si>
    <t>John Sacca</t>
  </si>
  <si>
    <t>Steve Stenstrom</t>
  </si>
  <si>
    <t>Kordell Stewart</t>
  </si>
  <si>
    <t>Eric Zeier</t>
  </si>
  <si>
    <t>Jim Ballard</t>
  </si>
  <si>
    <t>Mount Union (OH)</t>
  </si>
  <si>
    <t>Jeff Brohm</t>
  </si>
  <si>
    <t>Paul Burmeister</t>
  </si>
  <si>
    <t>Robert Cobb</t>
  </si>
  <si>
    <t>Trent Dilfer</t>
  </si>
  <si>
    <t>Clint Dolezel</t>
  </si>
  <si>
    <t>East Texas Baptist</t>
  </si>
  <si>
    <t>Jay Fiedler</t>
  </si>
  <si>
    <t>Glenn Foley</t>
  </si>
  <si>
    <t>Gus Frerotte</t>
  </si>
  <si>
    <t>Marvin Graves</t>
  </si>
  <si>
    <t>Jake Kelchner</t>
  </si>
  <si>
    <t>Perry Klein</t>
  </si>
  <si>
    <t>LIU-CW Post (NY)</t>
  </si>
  <si>
    <t>Jimmy Klingler</t>
  </si>
  <si>
    <t>Steve Matthews</t>
  </si>
  <si>
    <t>Jim Miller</t>
  </si>
  <si>
    <t>Cree Morris</t>
  </si>
  <si>
    <t>Saint Mary's (CA)</t>
  </si>
  <si>
    <t>Doug Nussmeier</t>
  </si>
  <si>
    <t>Heath Shuler</t>
  </si>
  <si>
    <t>Jewel Walker</t>
  </si>
  <si>
    <t>Drew Bledsoe</t>
  </si>
  <si>
    <t>John Bonds</t>
  </si>
  <si>
    <t>Mark Brunell</t>
  </si>
  <si>
    <t>John Charles</t>
  </si>
  <si>
    <t>Elvis Grbac</t>
  </si>
  <si>
    <t>Trent Green</t>
  </si>
  <si>
    <t>Billy Joe Hobert</t>
  </si>
  <si>
    <t>Eric Hunter</t>
  </si>
  <si>
    <t>Troy Kopp</t>
  </si>
  <si>
    <t>Pacific (CA)</t>
  </si>
  <si>
    <t>Brad Lebo</t>
  </si>
  <si>
    <t>Jeff Loots</t>
  </si>
  <si>
    <t>Southwest Minnesota</t>
  </si>
  <si>
    <t>Jamie Martin</t>
  </si>
  <si>
    <t>Shane Matthews</t>
  </si>
  <si>
    <t>Rick Mirer</t>
  </si>
  <si>
    <t>Henderson Mosely</t>
  </si>
  <si>
    <t>Charles Puleri</t>
  </si>
  <si>
    <t>Steve Smith</t>
  </si>
  <si>
    <t>Gino Torretta</t>
  </si>
  <si>
    <t>Alex Van Pelt</t>
  </si>
  <si>
    <t>Erik White</t>
  </si>
  <si>
    <t>Greg Willig</t>
  </si>
  <si>
    <t>Jeff Bender</t>
  </si>
  <si>
    <t>Jeff Blake</t>
  </si>
  <si>
    <t>Matt Blundin</t>
  </si>
  <si>
    <t>Ty Detmer</t>
  </si>
  <si>
    <t>Will Furrer</t>
  </si>
  <si>
    <t>Kent Graham</t>
  </si>
  <si>
    <t>Brad Johnson</t>
  </si>
  <si>
    <t>Andy Kelly</t>
  </si>
  <si>
    <t>David Klingler</t>
  </si>
  <si>
    <t>Tony Lowery</t>
  </si>
  <si>
    <t>Keithen Mccant</t>
  </si>
  <si>
    <t>Chris Pederson</t>
  </si>
  <si>
    <t>T.J. Rubley</t>
  </si>
  <si>
    <t>Tony Sacca</t>
  </si>
  <si>
    <t>Matt Veatch</t>
  </si>
  <si>
    <t>Kevin Verdugo</t>
  </si>
  <si>
    <t>Casey Weldon</t>
  </si>
  <si>
    <t>Grady Bennett</t>
  </si>
  <si>
    <t>Tom Bill</t>
  </si>
  <si>
    <t>Chris Cochrane</t>
  </si>
  <si>
    <t>Matthew Degennaro</t>
  </si>
  <si>
    <t>Dan Enos</t>
  </si>
  <si>
    <t>Brett Favre</t>
  </si>
  <si>
    <t>Greg Frey</t>
  </si>
  <si>
    <t>Brad Gossen</t>
  </si>
  <si>
    <t>David Gulledge</t>
  </si>
  <si>
    <t>Donald Hollas</t>
  </si>
  <si>
    <t>Paul Justin</t>
  </si>
  <si>
    <t>Ralph Martini</t>
  </si>
  <si>
    <t>Dan Mcgwire</t>
  </si>
  <si>
    <t>Shawn Moore</t>
  </si>
  <si>
    <t>Bill Musgrave</t>
  </si>
  <si>
    <t>Browning Nagle</t>
  </si>
  <si>
    <t>Billy Ray</t>
  </si>
  <si>
    <t>Deron Smith</t>
  </si>
  <si>
    <t>Leonard Valentine</t>
  </si>
  <si>
    <t>Nicholls State (LA)</t>
  </si>
  <si>
    <t>Scott Zolak</t>
  </si>
  <si>
    <t>Wisconsin-Steven's Point</t>
  </si>
  <si>
    <t>Frank Baur</t>
  </si>
  <si>
    <t>Lafayette (PA)</t>
  </si>
  <si>
    <t>Mike Buck</t>
  </si>
  <si>
    <t>Mark Carr</t>
  </si>
  <si>
    <t>Cary Conklin</t>
  </si>
  <si>
    <t>Scott Erney</t>
  </si>
  <si>
    <t>John Friesz</t>
  </si>
  <si>
    <t>Mike Gundy</t>
  </si>
  <si>
    <t>Wally Henry</t>
  </si>
  <si>
    <t>Mississippi College</t>
  </si>
  <si>
    <t>Tommy Hodson</t>
  </si>
  <si>
    <t>Mike Johnson</t>
  </si>
  <si>
    <t>Neil O'Donnell</t>
  </si>
  <si>
    <t>Michael Proctor</t>
  </si>
  <si>
    <t>Tony Rice</t>
  </si>
  <si>
    <t>Dave Schnell</t>
  </si>
  <si>
    <t>Troy Taylor</t>
  </si>
  <si>
    <t>Peter Willis</t>
  </si>
  <si>
    <t>Jeff Carlson</t>
  </si>
  <si>
    <t>Anthony Dilweg</t>
  </si>
  <si>
    <t>Mike Elkins</t>
  </si>
  <si>
    <t>Jeff Francis</t>
  </si>
  <si>
    <t>Jason Garrett</t>
  </si>
  <si>
    <t>Mickey Guidry</t>
  </si>
  <si>
    <t>James Harvey</t>
  </si>
  <si>
    <t>Eric Jones</t>
  </si>
  <si>
    <t>Drew Komlo</t>
  </si>
  <si>
    <t>Catholic University (DC)</t>
  </si>
  <si>
    <t>Rodney Peete</t>
  </si>
  <si>
    <t>Todd Philcox</t>
  </si>
  <si>
    <t>Billy Joe Tolliver</t>
  </si>
  <si>
    <t>Erik Wilhelm</t>
  </si>
  <si>
    <t>Kerwin Bell</t>
  </si>
  <si>
    <t>Jeff Burger</t>
  </si>
  <si>
    <t>Chris Chandler</t>
  </si>
  <si>
    <t>Dan Henning</t>
  </si>
  <si>
    <t>Stan Humphries</t>
  </si>
  <si>
    <t>Matthew Knizner</t>
  </si>
  <si>
    <t>Mark Maye</t>
  </si>
  <si>
    <t>Dan Mccoin</t>
  </si>
  <si>
    <t>Danny Mcmanus</t>
  </si>
  <si>
    <t>Don Mcpherson</t>
  </si>
  <si>
    <t>Rick Strom</t>
  </si>
  <si>
    <t>Steve Beuerlein</t>
  </si>
  <si>
    <t>Cody Carlson</t>
  </si>
  <si>
    <t>Rich Gannon</t>
  </si>
  <si>
    <t>Shawn Halloran</t>
  </si>
  <si>
    <t>Jim Harbaugh</t>
  </si>
  <si>
    <t>Doug Hudson</t>
  </si>
  <si>
    <t>Don Majkowski</t>
  </si>
  <si>
    <t>Loren Snyder</t>
  </si>
  <si>
    <t>Kelly Stouffer</t>
  </si>
  <si>
    <t>Kevin Sweeney</t>
  </si>
  <si>
    <t>Vinny Testaverde</t>
  </si>
  <si>
    <t>Jeff Van Raaphorst</t>
  </si>
  <si>
    <t>Big-10</t>
  </si>
  <si>
    <t>FCS</t>
  </si>
  <si>
    <t>Pac 10</t>
  </si>
  <si>
    <t>Big-12</t>
  </si>
  <si>
    <t>Pac-12</t>
  </si>
  <si>
    <t>Institution</t>
  </si>
  <si>
    <t>Conference</t>
  </si>
  <si>
    <t>Division</t>
  </si>
  <si>
    <t>Reclass Division</t>
  </si>
  <si>
    <t>State</t>
  </si>
  <si>
    <t>Abilene Christian University</t>
  </si>
  <si>
    <t>Southland Conference</t>
  </si>
  <si>
    <t>I-FCS </t>
  </si>
  <si>
    <t>TX</t>
  </si>
  <si>
    <t>University of Akron</t>
  </si>
  <si>
    <t>Mid-American Conference</t>
  </si>
  <si>
    <t>I-FBS </t>
  </si>
  <si>
    <t>OH</t>
  </si>
  <si>
    <t>University of Alabama</t>
  </si>
  <si>
    <t>Southeastern Conference</t>
  </si>
  <si>
    <t>AL</t>
  </si>
  <si>
    <t>Alabama A&amp;M University</t>
  </si>
  <si>
    <t>Southwestern Athletic Conf.</t>
  </si>
  <si>
    <t>Alabama State University</t>
  </si>
  <si>
    <t>University of Alabama at Birmingham</t>
  </si>
  <si>
    <t>Conference USA</t>
  </si>
  <si>
    <t>University at Albany</t>
  </si>
  <si>
    <t>America East Conference</t>
  </si>
  <si>
    <t>NY</t>
  </si>
  <si>
    <t>Alcorn State University</t>
  </si>
  <si>
    <t>MS</t>
  </si>
  <si>
    <t>American University</t>
  </si>
  <si>
    <t>Patriot League</t>
  </si>
  <si>
    <t>I</t>
  </si>
  <si>
    <t>DC</t>
  </si>
  <si>
    <t>Appalachian State University</t>
  </si>
  <si>
    <t>Sun Belt Conference</t>
  </si>
  <si>
    <t>NC</t>
  </si>
  <si>
    <t>University of Arizona</t>
  </si>
  <si>
    <t>Pac-12 Conference</t>
  </si>
  <si>
    <t>AZ</t>
  </si>
  <si>
    <t>Arizona State University</t>
  </si>
  <si>
    <t>Arkansas State University</t>
  </si>
  <si>
    <t>AR</t>
  </si>
  <si>
    <t>University of Arkansas, Fayetteville</t>
  </si>
  <si>
    <t>University of Arkansas at Little Rock</t>
  </si>
  <si>
    <t>University of Arkansas, Pine Bluff</t>
  </si>
  <si>
    <t>Auburn University</t>
  </si>
  <si>
    <t>Austin Peay State University</t>
  </si>
  <si>
    <t>Ohio Valley Conference</t>
  </si>
  <si>
    <t>TN</t>
  </si>
  <si>
    <t>Ball State University</t>
  </si>
  <si>
    <t>IN</t>
  </si>
  <si>
    <t>Baylor University</t>
  </si>
  <si>
    <t>Big 12 Conference</t>
  </si>
  <si>
    <t>Belmont University</t>
  </si>
  <si>
    <t>Bethune-Cookman University</t>
  </si>
  <si>
    <t>Mid-Eastern Athletic Conf.</t>
  </si>
  <si>
    <t>FL</t>
  </si>
  <si>
    <t>Binghamton University</t>
  </si>
  <si>
    <t>Boise State University</t>
  </si>
  <si>
    <t>Mountain West Conference</t>
  </si>
  <si>
    <t>ID</t>
  </si>
  <si>
    <t>Atlantic Coast Conference</t>
  </si>
  <si>
    <t>MA</t>
  </si>
  <si>
    <t>Boston University</t>
  </si>
  <si>
    <t>Bowling Green State University</t>
  </si>
  <si>
    <t>Bradley University</t>
  </si>
  <si>
    <t>Missouri Valley Conference</t>
  </si>
  <si>
    <t>IL</t>
  </si>
  <si>
    <t>Brigham Young University</t>
  </si>
  <si>
    <t>West Coast Conference</t>
  </si>
  <si>
    <t>UT</t>
  </si>
  <si>
    <t>Brown University</t>
  </si>
  <si>
    <t>The Ivy League</t>
  </si>
  <si>
    <t>RI</t>
  </si>
  <si>
    <t>Bryant University</t>
  </si>
  <si>
    <t>Northeast Conference</t>
  </si>
  <si>
    <t>Bucknell University</t>
  </si>
  <si>
    <t>PA</t>
  </si>
  <si>
    <t>University at Buffalo, the State University of New York</t>
  </si>
  <si>
    <t>Butler University</t>
  </si>
  <si>
    <t>Big East Conference</t>
  </si>
  <si>
    <t>California Polytechnic State University</t>
  </si>
  <si>
    <t>Big West Conference</t>
  </si>
  <si>
    <t>CA</t>
  </si>
  <si>
    <t>California State University, Bakersfield</t>
  </si>
  <si>
    <t>Western Athletic Conference</t>
  </si>
  <si>
    <t>California State University, Fresno</t>
  </si>
  <si>
    <t>California State University, Fullerton</t>
  </si>
  <si>
    <t>California State University, Northridge</t>
  </si>
  <si>
    <t>California State University, Sacramento</t>
  </si>
  <si>
    <t>Big Sky Conference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</si>
  <si>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</si>
  <si>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</si>
  <si>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</si>
  <si>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</si>
  <si>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</si>
  <si>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Santa Barbara</t>
  </si>
  <si>
    <t>Campbell University</t>
  </si>
  <si>
    <t>Big South Conference</t>
  </si>
  <si>
    <t>Canisius College</t>
  </si>
  <si>
    <t>Metro Atlantic Athletic Conference</t>
  </si>
  <si>
    <t>University of Central Arkansas</t>
  </si>
  <si>
    <t>Central Connecticut State University</t>
  </si>
  <si>
    <t>CT</t>
  </si>
  <si>
    <t>University of Central Florida</t>
  </si>
  <si>
    <t>American Athletic Conference</t>
  </si>
  <si>
    <t>Central Michigan University</t>
  </si>
  <si>
    <t>MI</t>
  </si>
  <si>
    <t>College of Charleston (South Carolina)</t>
  </si>
  <si>
    <t>Colonial Athletic Association</t>
  </si>
  <si>
    <t>SC</t>
  </si>
  <si>
    <t>Charleston Southern University</t>
  </si>
  <si>
    <t>Chicago State University</t>
  </si>
  <si>
    <t>University of Cincinnati</t>
  </si>
  <si>
    <t>The Citadel</t>
  </si>
  <si>
    <t>Southern Conference</t>
  </si>
  <si>
    <t>Clemson University</t>
  </si>
  <si>
    <t>Cleveland State University</t>
  </si>
  <si>
    <t>Horizon League</t>
  </si>
  <si>
    <t>Coastal Carolina University</t>
  </si>
  <si>
    <t>Colgate University</t>
  </si>
  <si>
    <t>University of Colorado, Boulder</t>
  </si>
  <si>
    <t>CO</t>
  </si>
  <si>
    <t>Colorado State University</t>
  </si>
  <si>
    <t>Columbia University-Barnard College</t>
  </si>
  <si>
    <t>University of Connecticut</t>
  </si>
  <si>
    <t>Coppin State University</t>
  </si>
  <si>
    <t>MD</t>
  </si>
  <si>
    <t>Cornell University</t>
  </si>
  <si>
    <t>Creighton University</t>
  </si>
  <si>
    <t>NE</t>
  </si>
  <si>
    <t>Dartmouth College</t>
  </si>
  <si>
    <t>NH</t>
  </si>
  <si>
    <t>Davidson College</t>
  </si>
  <si>
    <t>Atlantic 10 Conference</t>
  </si>
  <si>
    <t>University of Dayton</t>
  </si>
  <si>
    <t>University of Delaware</t>
  </si>
  <si>
    <t>DE</t>
  </si>
  <si>
    <t>Delaware State University</t>
  </si>
  <si>
    <t>University of Denver</t>
  </si>
  <si>
    <t>The Summit League</t>
  </si>
  <si>
    <t>DePaul University</t>
  </si>
  <si>
    <t>University of Detroit Mercy</t>
  </si>
  <si>
    <t>Drake University</t>
  </si>
  <si>
    <t>IA</t>
  </si>
  <si>
    <t>Drexel University</t>
  </si>
  <si>
    <t>Duke University</t>
  </si>
  <si>
    <t>Duquesne University</t>
  </si>
  <si>
    <t>East Carolina University</t>
  </si>
  <si>
    <t>East Tennessee State University</t>
  </si>
  <si>
    <t>Eastern Illinois University</t>
  </si>
  <si>
    <t>Eastern Kentucky University</t>
  </si>
  <si>
    <t>KY</t>
  </si>
  <si>
    <t>Eastern Michigan University</t>
  </si>
  <si>
    <t>Eastern Washington University</t>
  </si>
  <si>
    <t>WA</t>
  </si>
  <si>
    <t>Elon University</t>
  </si>
  <si>
    <t>University of Evansville</t>
  </si>
  <si>
    <t>Fairfield University</t>
  </si>
  <si>
    <t>Fairleigh Dickinson University, Metropolitan Campus</t>
  </si>
  <si>
    <t>NJ</t>
  </si>
  <si>
    <t>University of Florida</t>
  </si>
  <si>
    <t>Florida A&amp;M University</t>
  </si>
  <si>
    <t>Florida Atlantic University</t>
  </si>
  <si>
    <t>Florida Gulf Coast University</t>
  </si>
  <si>
    <t>ASUN Conference</t>
  </si>
  <si>
    <t>Florida International University</t>
  </si>
  <si>
    <t>Florida State University</t>
  </si>
  <si>
    <t>Fordham University</t>
  </si>
  <si>
    <t>Furman University</t>
  </si>
  <si>
    <t>Gardner-Webb University</t>
  </si>
  <si>
    <t>George Mason University</t>
  </si>
  <si>
    <t>VA</t>
  </si>
  <si>
    <t>George Washington University</t>
  </si>
  <si>
    <t>Georgetown University</t>
  </si>
  <si>
    <t>University of Georgia</t>
  </si>
  <si>
    <t>GA</t>
  </si>
  <si>
    <t>Georgia Institute of Technology</t>
  </si>
  <si>
    <t>Georgia Southern University</t>
  </si>
  <si>
    <t>Georgia State University</t>
  </si>
  <si>
    <t>Gonzaga University</t>
  </si>
  <si>
    <t>Grambling State University</t>
  </si>
  <si>
    <t>LA</t>
  </si>
  <si>
    <t>Grand Canyon University</t>
  </si>
  <si>
    <t>Hampton University</t>
  </si>
  <si>
    <t>University of Hartford</t>
  </si>
  <si>
    <t>Harvard University</t>
  </si>
  <si>
    <t>University of Hawaii, Manoa</t>
  </si>
  <si>
    <t>HI</t>
  </si>
  <si>
    <t>High Point University</t>
  </si>
  <si>
    <t>Hofstra University</t>
  </si>
  <si>
    <t>College of the Holy Cross</t>
  </si>
  <si>
    <t>University of Houston</t>
  </si>
  <si>
    <t>Houston Baptist University</t>
  </si>
  <si>
    <t>Howard University</t>
  </si>
  <si>
    <t>University of Idaho</t>
  </si>
  <si>
    <t>Idaho State University</t>
  </si>
  <si>
    <t>Illinois State University</t>
  </si>
  <si>
    <t>University of Illinois at Chicago</t>
  </si>
  <si>
    <t>University of Illinois Urbana-Champaign</t>
  </si>
  <si>
    <t>Big Ten Conference</t>
  </si>
  <si>
    <t>University of the Incarnate Word</t>
  </si>
  <si>
    <t>Indiana State University</t>
  </si>
  <si>
    <t>Indiana University, Bloomington</t>
  </si>
  <si>
    <t>Indiana University-Purdue University, Fort Wayne</t>
  </si>
  <si>
    <t>Indiana University-Purdue University Indianapolis</t>
  </si>
  <si>
    <t>Iona College</t>
  </si>
  <si>
    <t>University of Iowa</t>
  </si>
  <si>
    <t>Iowa State University</t>
  </si>
  <si>
    <t>Jackson State University</t>
  </si>
  <si>
    <t>Jacksonville State University</t>
  </si>
  <si>
    <t>Jacksonville University</t>
  </si>
  <si>
    <t>James Madison University</t>
  </si>
  <si>
    <t>University of Kansas</t>
  </si>
  <si>
    <t>KS</t>
  </si>
  <si>
    <t>Kansas State University</t>
  </si>
  <si>
    <t>Kennesaw State University</t>
  </si>
  <si>
    <t>Kent State University</t>
  </si>
  <si>
    <t>University of Kentucky</t>
  </si>
  <si>
    <t>La Salle University</t>
  </si>
  <si>
    <t>Lafayette College</t>
  </si>
  <si>
    <t>Lamar University</t>
  </si>
  <si>
    <t>Lehigh University</t>
  </si>
  <si>
    <t>Liberty University</t>
  </si>
  <si>
    <t>Lipscomb University</t>
  </si>
  <si>
    <t>Long Beach State University</t>
  </si>
  <si>
    <t>Long Island University-Brooklyn Campus</t>
  </si>
  <si>
    <t>Longwood University</t>
  </si>
  <si>
    <t>Louisiana State University</t>
  </si>
  <si>
    <t>Louisiana Tech University</t>
  </si>
  <si>
    <t>University of Louisiana at Lafayette</t>
  </si>
  <si>
    <t>University of Louisiana at Monroe</t>
  </si>
  <si>
    <t>University of Louisville</t>
  </si>
  <si>
    <t>Loyola Marymount University</t>
  </si>
  <si>
    <t>Loyola University Chicago</t>
  </si>
  <si>
    <t>Loyola University Maryland</t>
  </si>
  <si>
    <t>University of Maine, Orono</t>
  </si>
  <si>
    <t>ME</t>
  </si>
  <si>
    <t>Manhattan College</t>
  </si>
  <si>
    <t>Marist College</t>
  </si>
  <si>
    <t>Marquette University</t>
  </si>
  <si>
    <t>WI</t>
  </si>
  <si>
    <t>Marshall University</t>
  </si>
  <si>
    <t>WV</t>
  </si>
  <si>
    <t>University of Maryland Eastern Shore</t>
  </si>
  <si>
    <t>University of Maryland, Baltimore County</t>
  </si>
  <si>
    <t>University of Maryland, College Park</t>
  </si>
  <si>
    <t>University of Massachusetts, Amherst</t>
  </si>
  <si>
    <t>University of Massachusetts Lowell</t>
  </si>
  <si>
    <t>McNeese State University</t>
  </si>
  <si>
    <t>University of Memphis</t>
  </si>
  <si>
    <t>Mercer University</t>
  </si>
  <si>
    <t>University of Miami (Florida)</t>
  </si>
  <si>
    <t>Miami University (Ohio)</t>
  </si>
  <si>
    <t>University of Michigan</t>
  </si>
  <si>
    <t>Michigan State University</t>
  </si>
  <si>
    <t>Middle Tennessee State University</t>
  </si>
  <si>
    <t>University of Minnesota, Twin Cities</t>
  </si>
  <si>
    <t>MN</t>
  </si>
  <si>
    <t>University of Mississippi</t>
  </si>
  <si>
    <t>Mississippi State University</t>
  </si>
  <si>
    <t>Mississippi Valley State University</t>
  </si>
  <si>
    <t>Missouri State University</t>
  </si>
  <si>
    <t>MO</t>
  </si>
  <si>
    <t>University of Missouri, Columbia</t>
  </si>
  <si>
    <t>University of Missouri-Kansas City</t>
  </si>
  <si>
    <t>Monmouth University</t>
  </si>
  <si>
    <t>University of Montana</t>
  </si>
  <si>
    <t>MT</t>
  </si>
  <si>
    <t>Montana State University-Bozeman</t>
  </si>
  <si>
    <t>Morehead State University</t>
  </si>
  <si>
    <t>Morgan State University</t>
  </si>
  <si>
    <t>Mount St. Mary's University</t>
  </si>
  <si>
    <t>Murray State University</t>
  </si>
  <si>
    <t>University of Nebraska Omaha</t>
  </si>
  <si>
    <t>University of Nebraska, Lincoln</t>
  </si>
  <si>
    <t>University of Nevada, Las Vegas</t>
  </si>
  <si>
    <t>NV</t>
  </si>
  <si>
    <t>University of Nevada, Reno</t>
  </si>
  <si>
    <t>University of New Hampshire</t>
  </si>
  <si>
    <t>New Jersey Institute of Technology</t>
  </si>
  <si>
    <t>University of New Mexico</t>
  </si>
  <si>
    <t>NM</t>
  </si>
  <si>
    <t>New Mexico State University</t>
  </si>
  <si>
    <t>University of New Orleans</t>
  </si>
  <si>
    <t>Niagara University</t>
  </si>
  <si>
    <t>Nicholls State University</t>
  </si>
  <si>
    <t>Norfolk State University</t>
  </si>
  <si>
    <t>University of North Carolina Asheville</t>
  </si>
  <si>
    <t>North Carolina A&amp;T State University</t>
  </si>
  <si>
    <t>North Carolina Central University</t>
  </si>
  <si>
    <t>North Carolina State University</t>
  </si>
  <si>
    <t>University of North Carolina Wilmington</t>
  </si>
  <si>
    <t>University of North Carolina, Chapel Hill</t>
  </si>
  <si>
    <t>The University of North Carolina at Charlotte</t>
  </si>
  <si>
    <t>The University of North Carolina at Greensboro</t>
  </si>
  <si>
    <t>University of North Dakota</t>
  </si>
  <si>
    <t>ND</t>
  </si>
  <si>
    <t>North Dakota State University</t>
  </si>
  <si>
    <t>University of North Florida</t>
  </si>
  <si>
    <t>University of North Texas</t>
  </si>
  <si>
    <t>Northeastern University</t>
  </si>
  <si>
    <t>Northern Arizona University</t>
  </si>
  <si>
    <t>University of Northern Colorado</t>
  </si>
  <si>
    <t>Northern Illinois University</t>
  </si>
  <si>
    <t>University of Northern Iowa</t>
  </si>
  <si>
    <t>Northern Kentucky University</t>
  </si>
  <si>
    <t>Northwestern State University</t>
  </si>
  <si>
    <t>Northwestern University</t>
  </si>
  <si>
    <t>University of Notre Dame</t>
  </si>
  <si>
    <t>Oakland University</t>
  </si>
  <si>
    <t>The Ohio State University</t>
  </si>
  <si>
    <t>Ohio University</t>
  </si>
  <si>
    <t>University of Oklahoma</t>
  </si>
  <si>
    <t>OK</t>
  </si>
  <si>
    <t>Oklahoma State University</t>
  </si>
  <si>
    <t>Old Dominion University</t>
  </si>
  <si>
    <t>Oral Roberts University</t>
  </si>
  <si>
    <t>University of Oregon</t>
  </si>
  <si>
    <t>OR</t>
  </si>
  <si>
    <t>Oregon State University</t>
  </si>
  <si>
    <t>University of the Pacific</t>
  </si>
  <si>
    <t>University of Pennsylvania</t>
  </si>
  <si>
    <t>Pennsylvania State University</t>
  </si>
  <si>
    <t>Pepperdine University</t>
  </si>
  <si>
    <t>University of Pittsburgh</t>
  </si>
  <si>
    <t>University of Portland</t>
  </si>
  <si>
    <t>Portland State University</t>
  </si>
  <si>
    <t>Prairie View A&amp;M University</t>
  </si>
  <si>
    <t>Presbyterian College</t>
  </si>
  <si>
    <t>Princeton University</t>
  </si>
  <si>
    <t>Providence College</t>
  </si>
  <si>
    <t>Purdue University</t>
  </si>
  <si>
    <t>Quinnipiac University</t>
  </si>
  <si>
    <t>Radford University</t>
  </si>
  <si>
    <t>University of Rhode Island</t>
  </si>
  <si>
    <t>Rice University</t>
  </si>
  <si>
    <t>University of Richmond</t>
  </si>
  <si>
    <t>Rider University</t>
  </si>
  <si>
    <t>Robert Morris University</t>
  </si>
  <si>
    <t>Rutgers, The State University of New Jersey, New Brunswick</t>
  </si>
  <si>
    <t>Sacred Heart University</t>
  </si>
  <si>
    <t>Sam Houston State University</t>
  </si>
  <si>
    <t>Samford University</t>
  </si>
  <si>
    <t>University of San Diego</t>
  </si>
  <si>
    <t>San Diego State University</t>
  </si>
  <si>
    <t>University of San Francisco</t>
  </si>
  <si>
    <t>San Jose State University</t>
  </si>
  <si>
    <t>Santa Clara University</t>
  </si>
  <si>
    <t>Savannah State University</t>
  </si>
  <si>
    <t>Seattle University</t>
  </si>
  <si>
    <t>Seton Hall University</t>
  </si>
  <si>
    <t>Siena College</t>
  </si>
  <si>
    <t>University of South Alabama</t>
  </si>
  <si>
    <t>University of South Carolina, Columbia</t>
  </si>
  <si>
    <t>South Carolina State University</t>
  </si>
  <si>
    <t>University of South Carolina Upstate</t>
  </si>
  <si>
    <t>University of South Dakota</t>
  </si>
  <si>
    <t>SD</t>
  </si>
  <si>
    <t>South Dakota State University</t>
  </si>
  <si>
    <t>University of South Florida</t>
  </si>
  <si>
    <t>Southeast Missouri State University</t>
  </si>
  <si>
    <t>Southeastern Louisiana University</t>
  </si>
  <si>
    <t>University of Southern California</t>
  </si>
  <si>
    <t>Southern Illinois University at Carbondale</t>
  </si>
  <si>
    <t>Southern Illinois University Edwardsville</t>
  </si>
  <si>
    <t>Southern Methodist University</t>
  </si>
  <si>
    <t>The University of Southern Mississippi</t>
  </si>
  <si>
    <t>Southern University, Baton Rouge</t>
  </si>
  <si>
    <t>Southern Utah University</t>
  </si>
  <si>
    <t>St. Bonaventure University</t>
  </si>
  <si>
    <t>St. Francis College Brooklyn</t>
  </si>
  <si>
    <t>Saint Francis University (Pennsylvania)</t>
  </si>
  <si>
    <t>St. John's University (New York)</t>
  </si>
  <si>
    <t>Saint Joseph's University</t>
  </si>
  <si>
    <t>Saint Louis University</t>
  </si>
  <si>
    <t>Saint Mary's College of California</t>
  </si>
  <si>
    <t>Saint Peter's University</t>
  </si>
  <si>
    <t>Stanford University</t>
  </si>
  <si>
    <t>Stephen F. Austin State University</t>
  </si>
  <si>
    <t>Stetson University</t>
  </si>
  <si>
    <t>Stony Brook University</t>
  </si>
  <si>
    <t>Syracuse University</t>
  </si>
  <si>
    <t>Temple University</t>
  </si>
  <si>
    <t>Tennessee State University</t>
  </si>
  <si>
    <t>Tennessee Technological University</t>
  </si>
  <si>
    <t>University of Tennessee at Chattanooga</t>
  </si>
  <si>
    <t>University of Tennessee, Knoxville</t>
  </si>
  <si>
    <t>University of Tennessee at Martin</t>
  </si>
  <si>
    <t>Texas A&amp;M University, College Station</t>
  </si>
  <si>
    <t>Texas A&amp;M University-Corpus Christi</t>
  </si>
  <si>
    <t>University of Texas at Arlington</t>
  </si>
  <si>
    <t>Texas Christian University</t>
  </si>
  <si>
    <t>The University of Texas Rio Grande Valley</t>
  </si>
  <si>
    <t>Texas Southern University</t>
  </si>
  <si>
    <t>Texas State University</t>
  </si>
  <si>
    <t>Texas Tech University</t>
  </si>
  <si>
    <t>University of Texas at Austin</t>
  </si>
  <si>
    <t>University of Texas at El Paso</t>
  </si>
  <si>
    <t>University of Texas at San Antonio</t>
  </si>
  <si>
    <t>University of Toledo</t>
  </si>
  <si>
    <t>Towson University</t>
  </si>
  <si>
    <t>Troy University</t>
  </si>
  <si>
    <t>Tulane University</t>
  </si>
  <si>
    <t>The University of Tulsa</t>
  </si>
  <si>
    <t>U.S. Air Force Academy</t>
  </si>
  <si>
    <t>U.S. Military Academy</t>
  </si>
  <si>
    <t>U.S. Naval Academy</t>
  </si>
  <si>
    <t>University of Utah</t>
  </si>
  <si>
    <t>Utah State University</t>
  </si>
  <si>
    <t>Utah Valley University</t>
  </si>
  <si>
    <t>Valparaiso University</t>
  </si>
  <si>
    <t>Vanderbilt University</t>
  </si>
  <si>
    <t>University of Vermont</t>
  </si>
  <si>
    <t>VT</t>
  </si>
  <si>
    <t>Villanova University</t>
  </si>
  <si>
    <t>University of Virginia</t>
  </si>
  <si>
    <t>Virginia Commonwealth University</t>
  </si>
  <si>
    <t>Virginia Military Institute</t>
  </si>
  <si>
    <t>Virginia Polytechnic Institute and State University</t>
  </si>
  <si>
    <t>Wagner College</t>
  </si>
  <si>
    <t>Wake Forest University</t>
  </si>
  <si>
    <t>University of Washington</t>
  </si>
  <si>
    <t>Washington State University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</si>
  <si>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</si>
  <si>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</si>
  <si>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</si>
  <si>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</si>
  <si>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</si>
  <si>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</si>
  <si>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Wichita State University</t>
  </si>
  <si>
    <t>College of William &amp; Mary</t>
  </si>
  <si>
    <t>Winthrop University</t>
  </si>
  <si>
    <t>University of Wisconsin-Green Bay</t>
  </si>
  <si>
    <t>University of Wisconsin-Madison</t>
  </si>
  <si>
    <t>University of Wisconsin-Milwaukee</t>
  </si>
  <si>
    <t>Wofford College</t>
  </si>
  <si>
    <t>Wright State University</t>
  </si>
  <si>
    <t>University of Wyoming</t>
  </si>
  <si>
    <t>WY</t>
  </si>
  <si>
    <t>Xavier University</t>
  </si>
  <si>
    <t>Yale University</t>
  </si>
  <si>
    <t>Youngstown State University</t>
  </si>
  <si>
    <t xml:space="preserve">Conference </t>
  </si>
  <si>
    <t>Rank</t>
  </si>
  <si>
    <t>American Athletic</t>
  </si>
  <si>
    <t xml:space="preserve">Big 12 </t>
  </si>
  <si>
    <t>Big Ten</t>
  </si>
  <si>
    <t>FBS Independent</t>
  </si>
  <si>
    <t>Mid-American</t>
  </si>
  <si>
    <t>Mountain West</t>
  </si>
  <si>
    <t>Sun Belt</t>
  </si>
  <si>
    <t xml:space="preserve">Division </t>
  </si>
  <si>
    <t>1-A</t>
  </si>
  <si>
    <t>Big Sky</t>
  </si>
  <si>
    <t>Big South</t>
  </si>
  <si>
    <t>CAA</t>
  </si>
  <si>
    <t>FCS Independents</t>
  </si>
  <si>
    <t>Great West</t>
  </si>
  <si>
    <t>Ivy League</t>
  </si>
  <si>
    <t>MEAC</t>
  </si>
  <si>
    <t>Missouri Valley</t>
  </si>
  <si>
    <t>Northeast</t>
  </si>
  <si>
    <t>Ohio Valley</t>
  </si>
  <si>
    <t>Pioneer</t>
  </si>
  <si>
    <t>Southern</t>
  </si>
  <si>
    <t>Southland</t>
  </si>
  <si>
    <t>SWAC</t>
  </si>
  <si>
    <t>1-AA</t>
  </si>
  <si>
    <t>MWC</t>
  </si>
  <si>
    <t>CUSA</t>
  </si>
  <si>
    <t>American</t>
  </si>
  <si>
    <t>Big-Ten</t>
  </si>
  <si>
    <t>SWC</t>
  </si>
  <si>
    <t>WAC</t>
  </si>
  <si>
    <t>Big West</t>
  </si>
  <si>
    <t>Big-8</t>
  </si>
  <si>
    <t>Big-East</t>
  </si>
  <si>
    <t>Minnisota</t>
  </si>
  <si>
    <t> 265</t>
  </si>
  <si>
    <t> 454</t>
  </si>
  <si>
    <t> 58.4</t>
  </si>
  <si>
    <t> 3756</t>
  </si>
  <si>
    <t> 6.4</t>
  </si>
  <si>
    <t> 3.1</t>
  </si>
  <si>
    <t> 142.8</t>
  </si>
  <si>
    <t>Ivy</t>
  </si>
  <si>
    <t> 20</t>
  </si>
  <si>
    <t> 33</t>
  </si>
  <si>
    <t> 60.6</t>
  </si>
  <si>
    <t> 192</t>
  </si>
  <si>
    <t> 0.0</t>
  </si>
  <si>
    <t> 103.4</t>
  </si>
  <si>
    <t>Big 12</t>
  </si>
  <si>
    <t> 7.5</t>
  </si>
  <si>
    <t> 137.4</t>
  </si>
  <si>
    <t>Big 10</t>
  </si>
  <si>
    <t>39-11</t>
  </si>
  <si>
    <t>49-15</t>
  </si>
  <si>
    <t>43-21</t>
  </si>
  <si>
    <t>25-13</t>
  </si>
  <si>
    <t>29-16</t>
  </si>
  <si>
    <t>Ind FBS</t>
  </si>
  <si>
    <t>27-22</t>
  </si>
  <si>
    <t>29-22</t>
  </si>
  <si>
    <t>24-31</t>
  </si>
  <si>
    <t>28-36</t>
  </si>
  <si>
    <t>22-31</t>
  </si>
  <si>
    <t>S Belt</t>
  </si>
  <si>
    <t>17-34</t>
  </si>
  <si>
    <t>Big 8 Big West</t>
  </si>
  <si>
    <t>QB%</t>
  </si>
  <si>
    <t>Conf rank</t>
  </si>
  <si>
    <t>BMI</t>
  </si>
  <si>
    <t>Height (in)</t>
  </si>
  <si>
    <t>Weight (lbs)</t>
  </si>
  <si>
    <t>40 Yard</t>
  </si>
  <si>
    <t>Vert Leap (in)</t>
  </si>
  <si>
    <t>Broad Jump (in)</t>
  </si>
  <si>
    <t>Vikings</t>
  </si>
  <si>
    <t>Patriots</t>
  </si>
  <si>
    <t>Philadelphia</t>
  </si>
  <si>
    <t>Eagles</t>
  </si>
  <si>
    <t>Steelers</t>
  </si>
  <si>
    <t>Carolina</t>
  </si>
  <si>
    <t>Panthers</t>
  </si>
  <si>
    <t>x</t>
  </si>
  <si>
    <t>Rams</t>
  </si>
  <si>
    <t>Saints</t>
  </si>
  <si>
    <t>Atlanta</t>
  </si>
  <si>
    <t>Falcons</t>
  </si>
  <si>
    <t>Jacksonville</t>
  </si>
  <si>
    <t>Chiefs</t>
  </si>
  <si>
    <t>Baltimore</t>
  </si>
  <si>
    <t>Ravens</t>
  </si>
  <si>
    <t>Bills</t>
  </si>
  <si>
    <t>Dallas</t>
  </si>
  <si>
    <t>Cowboys</t>
  </si>
  <si>
    <t>Detroit</t>
  </si>
  <si>
    <t>Lions</t>
  </si>
  <si>
    <t>Chargers</t>
  </si>
  <si>
    <t>Seattle</t>
  </si>
  <si>
    <t>Seahawks</t>
  </si>
  <si>
    <t>Titans</t>
  </si>
  <si>
    <t>Cardinals</t>
  </si>
  <si>
    <t>Bengals</t>
  </si>
  <si>
    <t>Packers</t>
  </si>
  <si>
    <t>Redskins</t>
  </si>
  <si>
    <t>Miami</t>
  </si>
  <si>
    <t>Dolphins</t>
  </si>
  <si>
    <t>Oakland</t>
  </si>
  <si>
    <t>Raiders</t>
  </si>
  <si>
    <t>49ers</t>
  </si>
  <si>
    <t>Chicago</t>
  </si>
  <si>
    <t>Bears</t>
  </si>
  <si>
    <t>Denver</t>
  </si>
  <si>
    <t>Broncos</t>
  </si>
  <si>
    <t>Jets</t>
  </si>
  <si>
    <t>Buccaneers</t>
  </si>
  <si>
    <t>Indianapolis</t>
  </si>
  <si>
    <t>Colts</t>
  </si>
  <si>
    <t>Giants</t>
  </si>
  <si>
    <t>Cleveland</t>
  </si>
  <si>
    <t>Browns</t>
  </si>
  <si>
    <t>Atlanta Falcons</t>
  </si>
  <si>
    <t>Houston Oilers</t>
  </si>
  <si>
    <t>Chicago Bears</t>
  </si>
  <si>
    <t>St. Louis Cardinals </t>
  </si>
  <si>
    <t>Dallas Cowboys</t>
  </si>
  <si>
    <t>New England Patriots</t>
  </si>
  <si>
    <t>MillCh00</t>
  </si>
  <si>
    <t>CarlCo00</t>
  </si>
  <si>
    <t>HarbJi00</t>
  </si>
  <si>
    <t>StouKe00</t>
  </si>
  <si>
    <t>SweeKe00</t>
  </si>
  <si>
    <t>GannRi00</t>
  </si>
  <si>
    <t>BeueSt00</t>
  </si>
  <si>
    <t>TestVi00</t>
  </si>
  <si>
    <t>ChanCh00</t>
  </si>
  <si>
    <t>HumpSt00</t>
  </si>
  <si>
    <t>DilwAn00</t>
  </si>
  <si>
    <t>TollBi00</t>
  </si>
  <si>
    <t>CarlJe00</t>
  </si>
  <si>
    <t>ConkCa00</t>
  </si>
  <si>
    <t>BuckMi00</t>
  </si>
  <si>
    <t>ODonNe00</t>
  </si>
  <si>
    <t>Peter Tom Willis</t>
  </si>
  <si>
    <t>WillPe00</t>
  </si>
  <si>
    <t>Scott Mitchell</t>
  </si>
  <si>
    <t>MitcSc00</t>
  </si>
  <si>
    <t>Tom Hodson</t>
  </si>
  <si>
    <t>HodsTo00</t>
  </si>
  <si>
    <t>MusgBi00</t>
  </si>
  <si>
    <t>NaglBr00</t>
  </si>
  <si>
    <t>Dan McGwire</t>
  </si>
  <si>
    <t>McGwDa00</t>
  </si>
  <si>
    <t>HollDo00</t>
  </si>
  <si>
    <t>JustPa00</t>
  </si>
  <si>
    <t>ZolaSc00</t>
  </si>
  <si>
    <t>JohnBr00</t>
  </si>
  <si>
    <t>KlinDa00</t>
  </si>
  <si>
    <t>BlakJe00</t>
  </si>
  <si>
    <t>GrahKe00</t>
  </si>
  <si>
    <t>RublTJ00</t>
  </si>
  <si>
    <t>DetmTy00</t>
  </si>
  <si>
    <t>FurrWi00</t>
  </si>
  <si>
    <t>VanPAl00</t>
  </si>
  <si>
    <t>HobeBi00</t>
  </si>
  <si>
    <t>BledDr00</t>
  </si>
  <si>
    <t>GrbaEl00</t>
  </si>
  <si>
    <t>BrunMa00</t>
  </si>
  <si>
    <t>MireRi00</t>
  </si>
  <si>
    <t>GreeTr00</t>
  </si>
  <si>
    <t>NussDo00</t>
  </si>
  <si>
    <t>FoleGl00</t>
  </si>
  <si>
    <t>FrerGu00</t>
  </si>
  <si>
    <t>ShulHe00</t>
  </si>
  <si>
    <t>MillJi00</t>
  </si>
  <si>
    <t>MattSt00</t>
  </si>
  <si>
    <t>DilfTr00</t>
  </si>
  <si>
    <t>ZeieEr00</t>
  </si>
  <si>
    <t>CollKe00</t>
  </si>
  <si>
    <t>StewKo00</t>
  </si>
  <si>
    <t>JohnRo00</t>
  </si>
  <si>
    <t>Steve McNair</t>
  </si>
  <si>
    <t>McNaSt00</t>
  </si>
  <si>
    <t>StenSt00</t>
  </si>
  <si>
    <t>CaseSt00</t>
  </si>
  <si>
    <t>CollTo00</t>
  </si>
  <si>
    <t>HoyiBo00</t>
  </si>
  <si>
    <t>KaneDa00</t>
  </si>
  <si>
    <t>BankTo00</t>
  </si>
  <si>
    <t>WuerDa00</t>
  </si>
  <si>
    <t>PlumJa00</t>
  </si>
  <si>
    <t>DrucJi00</t>
  </si>
  <si>
    <t>DetmKo00</t>
  </si>
  <si>
    <t>BatcCh00</t>
  </si>
  <si>
    <t>Matt Hasselbeck</t>
  </si>
  <si>
    <t>HassMa00</t>
  </si>
  <si>
    <t>MannPe00</t>
  </si>
  <si>
    <t>LeafRy00</t>
  </si>
  <si>
    <t>BrooAa00</t>
  </si>
  <si>
    <t>SmitAk00</t>
  </si>
  <si>
    <t>HuarBr00</t>
  </si>
  <si>
    <t>McNoCa00</t>
  </si>
  <si>
    <t>CulpDa00</t>
  </si>
  <si>
    <t>McNaDo00</t>
  </si>
  <si>
    <t>CoviSc00</t>
  </si>
  <si>
    <t>KingSh00</t>
  </si>
  <si>
    <t>CoucTi00</t>
  </si>
  <si>
    <t>PennCh01</t>
  </si>
  <si>
    <t>RedmCh00</t>
  </si>
  <si>
    <t>JackJa01</t>
  </si>
  <si>
    <t>BulgMa00</t>
  </si>
  <si>
    <t>WynnSp00</t>
  </si>
  <si>
    <t>RattTi00</t>
  </si>
  <si>
    <t>BradTo00</t>
  </si>
  <si>
    <t>BreeDr00</t>
  </si>
  <si>
    <t>PalmJe00</t>
  </si>
  <si>
    <t>TuiaMa00</t>
  </si>
  <si>
    <t>VickMi00</t>
  </si>
  <si>
    <t>McMaMi00</t>
  </si>
  <si>
    <t>CartQu00</t>
  </si>
  <si>
    <t>RoseSa00</t>
  </si>
  <si>
    <t>CarrDa00</t>
  </si>
  <si>
    <t>GarrDa00</t>
  </si>
  <si>
    <t>OSulJ.00</t>
  </si>
  <si>
    <t>HarrJo00</t>
  </si>
  <si>
    <t>McCoJo01</t>
  </si>
  <si>
    <t>KittKu00</t>
  </si>
  <si>
    <t>RamsPa00</t>
  </si>
  <si>
    <t>FasaRa00</t>
  </si>
  <si>
    <t>St.PBr20</t>
  </si>
  <si>
    <t>LeftBy00</t>
  </si>
  <si>
    <t>PalmCa00</t>
  </si>
  <si>
    <t>SimmCh00</t>
  </si>
  <si>
    <t>RagoDa00</t>
  </si>
  <si>
    <t>BollKy00</t>
  </si>
  <si>
    <t>GrosRe00</t>
  </si>
  <si>
    <t>WallSe00</t>
  </si>
  <si>
    <t>RoetBe00</t>
  </si>
  <si>
    <t>PickCo00</t>
  </si>
  <si>
    <t>KrenCr00</t>
  </si>
  <si>
    <t>MannEl00</t>
  </si>
  <si>
    <t>LosmJ.00</t>
  </si>
  <si>
    <t>NavaJo00</t>
  </si>
  <si>
    <t>McCoLu00</t>
  </si>
  <si>
    <t>SchaMa00</t>
  </si>
  <si>
    <t>RivePh00</t>
  </si>
  <si>
    <t>RodgAa00</t>
  </si>
  <si>
    <t>SmitAl03</t>
  </si>
  <si>
    <t>FryeCh00</t>
  </si>
  <si>
    <t>OrloDa00</t>
  </si>
  <si>
    <t>AndeDe00</t>
  </si>
  <si>
    <t>CampJa00</t>
  </si>
  <si>
    <t>OrtoKy00</t>
  </si>
  <si>
    <t>FitzRy00</t>
  </si>
  <si>
    <t>CroyBr00</t>
  </si>
  <si>
    <t>GradBr00</t>
  </si>
  <si>
    <t>WhitCh02</t>
  </si>
  <si>
    <t>CutlJa00</t>
  </si>
  <si>
    <t>ClemKe00</t>
  </si>
  <si>
    <t>LeinMa00</t>
  </si>
  <si>
    <t>JackTa00</t>
  </si>
  <si>
    <t>YounVi00</t>
  </si>
  <si>
    <t>QuinBr00</t>
  </si>
  <si>
    <t>StanDr00</t>
  </si>
  <si>
    <t>RussJa00</t>
  </si>
  <si>
    <t>BeckJo00</t>
  </si>
  <si>
    <t>KolbKe00</t>
  </si>
  <si>
    <t>EdwaTr01</t>
  </si>
  <si>
    <t>BrohBr00</t>
  </si>
  <si>
    <t>HennCh01</t>
  </si>
  <si>
    <t>FlacJo00</t>
  </si>
  <si>
    <t>FlynMa00</t>
  </si>
  <si>
    <t>RyanMa00</t>
  </si>
  <si>
    <t>PainCu00</t>
  </si>
  <si>
    <t>FreeJo00</t>
  </si>
  <si>
    <t>SancMa00</t>
  </si>
  <si>
    <t>StafMa00</t>
  </si>
  <si>
    <t>McGeSt00</t>
  </si>
  <si>
    <t>McCoCo00</t>
  </si>
  <si>
    <t>ClauJi00</t>
  </si>
  <si>
    <t>SkelJo00</t>
  </si>
  <si>
    <t>BradSa00</t>
  </si>
  <si>
    <t>TeboTi00</t>
  </si>
  <si>
    <t>DaltAn00</t>
  </si>
  <si>
    <t>GabbBl00</t>
  </si>
  <si>
    <t>NewtCa00</t>
  </si>
  <si>
    <t>PondCh00</t>
  </si>
  <si>
    <t>KaepCo00</t>
  </si>
  <si>
    <t>McElGr00</t>
  </si>
  <si>
    <t>LockJa00</t>
  </si>
  <si>
    <t>MallRy00</t>
  </si>
  <si>
    <t>T.J. Yates</t>
  </si>
  <si>
    <t>YateT.00</t>
  </si>
  <si>
    <t>TaylTy00</t>
  </si>
  <si>
    <t>LuckAn00</t>
  </si>
  <si>
    <t>WeedBr00</t>
  </si>
  <si>
    <t>OsweBr00</t>
  </si>
  <si>
    <t>CousKi00</t>
  </si>
  <si>
    <t>FoleNi00</t>
  </si>
  <si>
    <t>GrifRo01</t>
  </si>
  <si>
    <t>WilsRu00</t>
  </si>
  <si>
    <t>LindRy00</t>
  </si>
  <si>
    <t>TannRy00</t>
  </si>
  <si>
    <t>EJ Manuel</t>
  </si>
  <si>
    <t>ManuEJ00</t>
  </si>
  <si>
    <t>SmitGe00</t>
  </si>
  <si>
    <t>JoneLa02</t>
  </si>
  <si>
    <t>BarkMa00</t>
  </si>
  <si>
    <t>GlenMi00</t>
  </si>
  <si>
    <t>McCaA.00</t>
  </si>
  <si>
    <t>BortBl00</t>
  </si>
  <si>
    <t>CarrDe02</t>
  </si>
  <si>
    <t>GaroJi00</t>
  </si>
  <si>
    <t>ManzJo00</t>
  </si>
  <si>
    <t>BridTe00</t>
  </si>
  <si>
    <t>SavaTo00</t>
  </si>
  <si>
    <t>MettZa00</t>
  </si>
  <si>
    <t>HundBr00</t>
  </si>
  <si>
    <t>PettBr01</t>
  </si>
  <si>
    <t>WinsJa00</t>
  </si>
  <si>
    <t>MariMa01</t>
  </si>
  <si>
    <t>MannSe00</t>
  </si>
  <si>
    <t>SiemTr00</t>
  </si>
  <si>
    <t>WentCa00</t>
  </si>
  <si>
    <t>KessCo00</t>
  </si>
  <si>
    <t>PresDa01</t>
  </si>
  <si>
    <t>BrisJa00</t>
  </si>
  <si>
    <t>GoffJa00</t>
  </si>
  <si>
    <t>HogaKe00</t>
  </si>
  <si>
    <t>LyncPa00</t>
  </si>
  <si>
    <t>BeatC.00</t>
  </si>
  <si>
    <t>WatsDe00</t>
  </si>
  <si>
    <t>KizeDe00</t>
  </si>
  <si>
    <t>Mitch Trubisky</t>
  </si>
  <si>
    <t>TrubMi00</t>
  </si>
  <si>
    <t>PeteNa00</t>
  </si>
  <si>
    <t>NAME\ID</t>
  </si>
  <si>
    <t>Tampa Bay Buccaneers</t>
  </si>
  <si>
    <t>Los Angeles Raiders</t>
  </si>
  <si>
    <t>Indianapolis Colts</t>
  </si>
  <si>
    <t>San Diego Chargers</t>
  </si>
  <si>
    <t>Pittsburgh Steelers</t>
  </si>
  <si>
    <t>Miami Dolphins</t>
  </si>
  <si>
    <t>New York Jets</t>
  </si>
  <si>
    <t>Seattle Seahawks</t>
  </si>
  <si>
    <t>Cincinnati Bengals</t>
  </si>
  <si>
    <t>Minnesota Vikings</t>
  </si>
  <si>
    <t>New York Giants</t>
  </si>
  <si>
    <t>San Francisco 49ers</t>
  </si>
  <si>
    <t>Cleveland Browns</t>
  </si>
  <si>
    <t>Tennessee Titans</t>
  </si>
  <si>
    <t>Los Angeles Rams</t>
  </si>
  <si>
    <t>1987-1996</t>
  </si>
  <si>
    <t>1982-1994</t>
  </si>
  <si>
    <t>Buffalo Bills</t>
  </si>
  <si>
    <t>Denver Broncos</t>
  </si>
  <si>
    <t>Kansas City Chiefs</t>
  </si>
  <si>
    <t>AFC</t>
  </si>
  <si>
    <t>Philadelphia Eagles</t>
  </si>
  <si>
    <t>St. Louis Cardinals</t>
  </si>
  <si>
    <t>Detroit Lions</t>
  </si>
  <si>
    <t>Green Bay Packers</t>
  </si>
  <si>
    <t>New Orleans Saints</t>
  </si>
  <si>
    <t>NFC</t>
  </si>
  <si>
    <t>Washington Redskins</t>
  </si>
  <si>
    <t>1996 - 2018</t>
  </si>
  <si>
    <t>1995 - 2018</t>
  </si>
  <si>
    <t>AFC North</t>
  </si>
  <si>
    <t>NFC West</t>
  </si>
  <si>
    <t>New</t>
  </si>
  <si>
    <t>England</t>
  </si>
  <si>
    <t>York</t>
  </si>
  <si>
    <t>Oilers</t>
  </si>
  <si>
    <t>San</t>
  </si>
  <si>
    <t>Diego</t>
  </si>
  <si>
    <t>City</t>
  </si>
  <si>
    <t>Los</t>
  </si>
  <si>
    <t>Angeles</t>
  </si>
  <si>
    <t>Francisco</t>
  </si>
  <si>
    <t>Orleans</t>
  </si>
  <si>
    <t>St.</t>
  </si>
  <si>
    <t>Louis</t>
  </si>
  <si>
    <t>Green</t>
  </si>
  <si>
    <t>Bay</t>
  </si>
  <si>
    <t>Tampa</t>
  </si>
  <si>
    <t>Record</t>
  </si>
  <si>
    <t>Schedule</t>
  </si>
  <si>
    <t>Strength</t>
  </si>
  <si>
    <t>Games</t>
  </si>
  <si>
    <t>Total</t>
  </si>
  <si>
    <t>Bills </t>
  </si>
  <si>
    <t>Bronco</t>
  </si>
  <si>
    <t> Detroit</t>
  </si>
  <si>
    <t>Packers </t>
  </si>
  <si>
    <t>Jaguars </t>
  </si>
  <si>
    <t>Chiefs </t>
  </si>
  <si>
    <t>Raiders </t>
  </si>
  <si>
    <t> Philadelphia</t>
  </si>
  <si>
    <t> Los</t>
  </si>
  <si>
    <t>Redskins </t>
  </si>
  <si>
    <t>Team Rank</t>
  </si>
  <si>
    <t>Weighted Rate</t>
  </si>
  <si>
    <t>Pct * Yrd</t>
  </si>
  <si>
    <t>Elite?</t>
  </si>
  <si>
    <t>`</t>
  </si>
  <si>
    <t>B</t>
  </si>
  <si>
    <t>#</t>
  </si>
  <si>
    <t>HC WP</t>
  </si>
  <si>
    <t>OC YCP</t>
  </si>
  <si>
    <t>HC.SBP?</t>
  </si>
  <si>
    <t>HC.PO WP</t>
  </si>
  <si>
    <t>OC WP RANK</t>
  </si>
  <si>
    <t>YCP</t>
  </si>
  <si>
    <t>HC.PO L</t>
  </si>
  <si>
    <t>HC.PO W</t>
  </si>
  <si>
    <t>HCLP</t>
  </si>
  <si>
    <t>HCWP</t>
  </si>
  <si>
    <t>Success</t>
  </si>
  <si>
    <t>Bust</t>
  </si>
  <si>
    <t>Normalized AV</t>
  </si>
  <si>
    <t>Coaches</t>
  </si>
  <si>
    <t>Raymond Berry+</t>
  </si>
  <si>
    <t>Ray Perkins</t>
  </si>
  <si>
    <t>Mike Ditka+</t>
  </si>
  <si>
    <t>Tom Flores</t>
  </si>
  <si>
    <t>Marion Campbell</t>
  </si>
  <si>
    <t>Jerry Glanville</t>
  </si>
  <si>
    <t>Tom Landry+</t>
  </si>
  <si>
    <t>Gene Stallings</t>
  </si>
  <si>
    <t>Ron Meyer</t>
  </si>
  <si>
    <t>Joe Gibbs+</t>
  </si>
  <si>
    <t>Lindy Infante</t>
  </si>
  <si>
    <t>John Robison</t>
  </si>
  <si>
    <t>Chuck Noll+</t>
  </si>
  <si>
    <t>Don Shula+</t>
  </si>
  <si>
    <t>Rod Rust</t>
  </si>
  <si>
    <t>Jim Mora</t>
  </si>
  <si>
    <t>Joe Gibbs</t>
  </si>
  <si>
    <t>Bruce Coslet</t>
  </si>
  <si>
    <t>Dick MacPherson</t>
  </si>
  <si>
    <t>Chuck Knox</t>
  </si>
  <si>
    <t>Jimmy Johnson</t>
  </si>
  <si>
    <t>Dennis Green</t>
  </si>
  <si>
    <t>Ray Handley</t>
  </si>
  <si>
    <t>David Shula</t>
  </si>
  <si>
    <t>Bill Parcells+</t>
  </si>
  <si>
    <t>Bobby Ross</t>
  </si>
  <si>
    <t>George Seifert</t>
  </si>
  <si>
    <t>Art Shell+</t>
  </si>
  <si>
    <t>Bill Cowher</t>
  </si>
  <si>
    <t>Norv Turner</t>
  </si>
  <si>
    <t>Sam Wyche</t>
  </si>
  <si>
    <t>Pete Carroll</t>
  </si>
  <si>
    <t>Marty Schottenheimer</t>
  </si>
  <si>
    <t>Jeff Fisher</t>
  </si>
  <si>
    <t>Dom Capers</t>
  </si>
  <si>
    <t>Tom Coughlin</t>
  </si>
  <si>
    <t>Marv Levy+</t>
  </si>
  <si>
    <t>Bill Belichick</t>
  </si>
  <si>
    <t>Buddy Ryan</t>
  </si>
  <si>
    <t>Rich Brooks</t>
  </si>
  <si>
    <t>Dan Reeves</t>
  </si>
  <si>
    <t>Ray Rhodes</t>
  </si>
  <si>
    <t>Vince Tobin</t>
  </si>
  <si>
    <t>Steve Mariucci</t>
  </si>
  <si>
    <t>Kevin Gilbride</t>
  </si>
  <si>
    <t>Andy Reid</t>
  </si>
  <si>
    <t>Chris Palmer</t>
  </si>
  <si>
    <t>Tony Dungy+</t>
  </si>
  <si>
    <t>Dick Jauron</t>
  </si>
  <si>
    <t>Jim Haslett</t>
  </si>
  <si>
    <t>Al Groh</t>
  </si>
  <si>
    <t>Brian Billick</t>
  </si>
  <si>
    <t>Mike Shanahan</t>
  </si>
  <si>
    <t>Mike Riley</t>
  </si>
  <si>
    <t>Dave Campo</t>
  </si>
  <si>
    <t>Marty Mornhinweg</t>
  </si>
  <si>
    <t>Jon Gruden</t>
  </si>
  <si>
    <t>Dave McGinnis</t>
  </si>
  <si>
    <t>Steve Spurrier</t>
  </si>
  <si>
    <t>John Fox</t>
  </si>
  <si>
    <t>Marvin Lewis</t>
  </si>
  <si>
    <t>Jack Del Rio</t>
  </si>
  <si>
    <t>Mike Mularkey</t>
  </si>
  <si>
    <t>Terry Robiskie</t>
  </si>
  <si>
    <t>Lovie Smith</t>
  </si>
  <si>
    <t>Dennis Erickson</t>
  </si>
  <si>
    <t>Mike Sherman</t>
  </si>
  <si>
    <t>Mike Nolan</t>
  </si>
  <si>
    <t>Mike Martz</t>
  </si>
  <si>
    <t>Romeo Crennel</t>
  </si>
  <si>
    <t>Brad Childress</t>
  </si>
  <si>
    <t>Eric Mangini</t>
  </si>
  <si>
    <t>Herm Edwards</t>
  </si>
  <si>
    <t>Rod Marinelli</t>
  </si>
  <si>
    <t>Lane Kiffin</t>
  </si>
  <si>
    <t>Cam Cameron</t>
  </si>
  <si>
    <t>Mike Smith</t>
  </si>
  <si>
    <t>John Harbaugh</t>
  </si>
  <si>
    <t>Tony Sparano</t>
  </si>
  <si>
    <t>Mike McCarthy</t>
  </si>
  <si>
    <t>Jim Schwartz</t>
  </si>
  <si>
    <t>Doug Pederson</t>
  </si>
  <si>
    <t>Mike Munchak+</t>
  </si>
  <si>
    <t>Wade Phillips</t>
  </si>
  <si>
    <t>Jim Caldwell</t>
  </si>
  <si>
    <t>Steve Spagnuolo</t>
  </si>
  <si>
    <t>Eric Studesville</t>
  </si>
  <si>
    <t>Ken Whisenhunt</t>
  </si>
  <si>
    <t>Ron Rivera</t>
  </si>
  <si>
    <t>Leslie Frazier</t>
  </si>
  <si>
    <t>Mel Tucker</t>
  </si>
  <si>
    <t>Gary Kubiak</t>
  </si>
  <si>
    <t>Rex Ryan</t>
  </si>
  <si>
    <t>Chuck Pagano</t>
  </si>
  <si>
    <t>Joe Philbin</t>
  </si>
  <si>
    <t>Pat Shurmur</t>
  </si>
  <si>
    <t>Greg Schiano</t>
  </si>
  <si>
    <t>Doug Marrone</t>
  </si>
  <si>
    <t>Mike Tomlin</t>
  </si>
  <si>
    <t>Chip Kelly</t>
  </si>
  <si>
    <t>Gus Bradley</t>
  </si>
  <si>
    <t>Dennis Allen</t>
  </si>
  <si>
    <t>Mike Zimmer</t>
  </si>
  <si>
    <t>Mike Pettine</t>
  </si>
  <si>
    <t>Bill O'Brien</t>
  </si>
  <si>
    <t>Todd Bowles</t>
  </si>
  <si>
    <t>John Fassel</t>
  </si>
  <si>
    <t>Hue Jackson</t>
  </si>
  <si>
    <t>Kyle Shanahan</t>
  </si>
  <si>
    <t>Sean McDermott</t>
  </si>
  <si>
    <t>Raheem Morris</t>
  </si>
  <si>
    <t>Coach Rank</t>
  </si>
  <si>
    <t>1984-1989</t>
  </si>
  <si>
    <t>1979-1990</t>
  </si>
  <si>
    <t>1982-1999</t>
  </si>
  <si>
    <t>1979-1994</t>
  </si>
  <si>
    <t>1974-1989</t>
  </si>
  <si>
    <t>1985-1993</t>
  </si>
  <si>
    <t>1960-1988</t>
  </si>
  <si>
    <t>1986-1989</t>
  </si>
  <si>
    <t>1982-1991</t>
  </si>
  <si>
    <t>1981-2007</t>
  </si>
  <si>
    <t>1969-1991</t>
  </si>
  <si>
    <t>1963-1995</t>
  </si>
  <si>
    <t>1990-2000</t>
  </si>
  <si>
    <t>1991-1992</t>
  </si>
  <si>
    <t>1973-1994</t>
  </si>
  <si>
    <t>1989-1999</t>
  </si>
  <si>
    <t>1992-2006</t>
  </si>
  <si>
    <t>1992-2008</t>
  </si>
  <si>
    <t>1992-1996</t>
  </si>
  <si>
    <t>1983-2006</t>
  </si>
  <si>
    <t>1992-2000</t>
  </si>
  <si>
    <t>1989-2001</t>
  </si>
  <si>
    <t>1989-2006</t>
  </si>
  <si>
    <t>1994-2012</t>
  </si>
  <si>
    <t>1984-1995</t>
  </si>
  <si>
    <t>1994-2018</t>
  </si>
  <si>
    <t>2004-2009</t>
  </si>
  <si>
    <t>1984-2006</t>
  </si>
  <si>
    <t>1994-2016</t>
  </si>
  <si>
    <t>1995-2005</t>
  </si>
  <si>
    <t>1995-2015</t>
  </si>
  <si>
    <t>1978-1997</t>
  </si>
  <si>
    <t>1991-2018</t>
  </si>
  <si>
    <t>1986-1995</t>
  </si>
  <si>
    <t>1995-1996</t>
  </si>
  <si>
    <t>1981-2003</t>
  </si>
  <si>
    <t>1995-1999</t>
  </si>
  <si>
    <t>1996-2000</t>
  </si>
  <si>
    <t>1997-2005</t>
  </si>
  <si>
    <t>1997-1998</t>
  </si>
  <si>
    <t>1999-2018</t>
  </si>
  <si>
    <t>1999-2000</t>
  </si>
  <si>
    <t>1996-2008</t>
  </si>
  <si>
    <t>1999-2009</t>
  </si>
  <si>
    <t>2000-2008</t>
  </si>
  <si>
    <t>1999-2007</t>
  </si>
  <si>
    <t>1988-2013</t>
  </si>
  <si>
    <t>1999-2001</t>
  </si>
  <si>
    <t>2000-2002</t>
  </si>
  <si>
    <t>2001-2002</t>
  </si>
  <si>
    <t>1997-2003</t>
  </si>
  <si>
    <t>1998-2018</t>
  </si>
  <si>
    <t>2000-2003</t>
  </si>
  <si>
    <t>2002-2003</t>
  </si>
  <si>
    <t>2002-2017</t>
  </si>
  <si>
    <t>2003-2018</t>
  </si>
  <si>
    <t>2003-2017</t>
  </si>
  <si>
    <t>1986-2001</t>
  </si>
  <si>
    <t>2004-2017</t>
  </si>
  <si>
    <t>2000-2004</t>
  </si>
  <si>
    <t>2004-2015</t>
  </si>
  <si>
    <t>1995-2004</t>
  </si>
  <si>
    <t>2000-2005</t>
  </si>
  <si>
    <t>2005-2012</t>
  </si>
  <si>
    <t>2006-2010</t>
  </si>
  <si>
    <t>2001-2008</t>
  </si>
  <si>
    <t>2006-2008</t>
  </si>
  <si>
    <t>2007-2008</t>
  </si>
  <si>
    <t>2008-2014</t>
  </si>
  <si>
    <t>2008-2018</t>
  </si>
  <si>
    <t>2006-2018</t>
  </si>
  <si>
    <t>2009-2013</t>
  </si>
  <si>
    <t>2016-2018</t>
  </si>
  <si>
    <t>2011-2013</t>
  </si>
  <si>
    <t>1985-2013</t>
  </si>
  <si>
    <t>2009-2017</t>
  </si>
  <si>
    <t>2007-2015</t>
  </si>
  <si>
    <t>2011-2018</t>
  </si>
  <si>
    <t>2011-2014</t>
  </si>
  <si>
    <t>2010-2013</t>
  </si>
  <si>
    <t>2006-2016</t>
  </si>
  <si>
    <t>2009-2016</t>
  </si>
  <si>
    <t>2012-2017</t>
  </si>
  <si>
    <t>2012-2015</t>
  </si>
  <si>
    <t>2012-2013</t>
  </si>
  <si>
    <t>2013-2018</t>
  </si>
  <si>
    <t>2007-2018</t>
  </si>
  <si>
    <t>2013-2016</t>
  </si>
  <si>
    <t>2012-2014</t>
  </si>
  <si>
    <t>2014-2018</t>
  </si>
  <si>
    <t>2014-2015</t>
  </si>
  <si>
    <t>2010-2018</t>
  </si>
  <si>
    <t>2017-2018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</si>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</sst>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14"/>
      <color rgb="FF111111"/>
      <name val="Inherit"/>
    </font>
    <font>
      <b/>
      <sz val="10"/>
      <color rgb="FF111111"/>
      <name val="Inherit"/>
    </font>
    <font>
      <b/>
      <sz val="12"/>
      <color rgb="FF111111"/>
      <name val="Inherit"/>
    </font>
    <font>
      <u/>
      <sz val="11"/>
      <color theme="10"/>
      <name val="Calibri"/>
      <family val="2"/>
      <scheme val="minor"/>
    </font>
    <font>
      <sz val="14"/>
      <color rgb="FF333333"/>
      <name val="Inheri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610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9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Verdana"/>
      <family val="2"/>
    </font>
    <font>
      <sz val="10"/>
      <color rgb="FF333333"/>
      <name val="Verdana"/>
      <family val="2"/>
    </font>
    <font>
      <sz val="10"/>
      <color rgb="FF000000"/>
      <name val="Verdana"/>
      <family val="2"/>
    </font>
    <font>
      <sz val="10"/>
      <color rgb="FF990000"/>
      <name val="Verdana"/>
      <family val="2"/>
    </font>
    <font>
      <sz val="10"/>
      <color rgb="FF006100"/>
      <name val="Verdana"/>
      <family val="2"/>
    </font>
    <font>
      <sz val="10"/>
      <color rgb="FF111111"/>
      <name val="Verdana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Helvetica Neue"/>
      <family val="2"/>
    </font>
    <font>
      <sz val="10"/>
      <name val="Calibri"/>
      <family val="2"/>
      <scheme val="minor"/>
    </font>
    <font>
      <b/>
      <sz val="10"/>
      <color rgb="FF000000"/>
      <name val="Arial Unicode MS"/>
      <family val="2"/>
    </font>
    <font>
      <sz val="10"/>
      <color rgb="FF990000"/>
      <name val="Verdana"/>
      <family val="2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  <font>
      <b/>
      <sz val="11"/>
      <color rgb="FFFF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8.6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4"/>
      <name val="Verdana"/>
      <family val="2"/>
    </font>
    <font>
      <sz val="11"/>
      <color theme="4"/>
      <name val="Calibri"/>
      <family val="2"/>
      <scheme val="minor"/>
    </font>
    <font>
      <sz val="10"/>
      <color theme="5"/>
      <name val="Verdana"/>
      <family val="2"/>
    </font>
    <font>
      <sz val="11"/>
      <color theme="5"/>
      <name val="Calibri"/>
      <family val="2"/>
      <scheme val="minor"/>
    </font>
    <font>
      <sz val="11"/>
      <color theme="5"/>
      <name val="Arial"/>
      <family val="2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10"/>
      <color rgb="FFED7D31"/>
      <name val="Verdana"/>
      <family val="2"/>
    </font>
    <font>
      <b/>
      <sz val="8.6"/>
      <color rgb="FFEE0000"/>
      <name val="Verdan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theme="1"/>
      <name val="Helvetica Neue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Verdana"/>
      <family val="2"/>
    </font>
    <font>
      <u/>
      <sz val="11"/>
      <color theme="10"/>
      <name val="Verdana"/>
      <family val="2"/>
    </font>
    <font>
      <sz val="11"/>
      <color rgb="FF006100"/>
      <name val="Verdana"/>
      <family val="2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sz val="11"/>
      <color rgb="FFFF0000"/>
      <name val="Verdana"/>
      <family val="2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9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2"/>
    <xf numFmtId="0" fontId="10" fillId="0" borderId="0" xfId="0" applyFont="1"/>
    <xf numFmtId="0" fontId="11" fillId="0" borderId="0" xfId="0" applyFont="1" applyFill="1"/>
    <xf numFmtId="0" fontId="12" fillId="0" borderId="0" xfId="0" applyFont="1"/>
    <xf numFmtId="0" fontId="0" fillId="0" borderId="0" xfId="0" applyFill="1"/>
    <xf numFmtId="0" fontId="11" fillId="0" borderId="0" xfId="0" applyFont="1"/>
    <xf numFmtId="0" fontId="0" fillId="0" borderId="0" xfId="0" applyFont="1"/>
    <xf numFmtId="164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14" fillId="0" borderId="0" xfId="0" applyNumberFormat="1" applyFont="1"/>
    <xf numFmtId="17" fontId="14" fillId="0" borderId="0" xfId="0" applyNumberFormat="1" applyFont="1"/>
    <xf numFmtId="17" fontId="15" fillId="0" borderId="0" xfId="0" applyNumberFormat="1" applyFont="1"/>
    <xf numFmtId="0" fontId="16" fillId="3" borderId="1" xfId="1" applyFont="1" applyFill="1" applyBorder="1"/>
    <xf numFmtId="0" fontId="16" fillId="3" borderId="1" xfId="1" applyFont="1" applyFill="1"/>
    <xf numFmtId="2" fontId="16" fillId="3" borderId="1" xfId="1" applyNumberFormat="1" applyFont="1" applyFill="1" applyBorder="1"/>
    <xf numFmtId="2" fontId="0" fillId="0" borderId="0" xfId="0" applyNumberFormat="1"/>
    <xf numFmtId="2" fontId="0" fillId="0" borderId="0" xfId="0" applyNumberFormat="1" applyFill="1"/>
    <xf numFmtId="0" fontId="0" fillId="0" borderId="0" xfId="0" applyFont="1" applyFill="1"/>
    <xf numFmtId="0" fontId="18" fillId="0" borderId="0" xfId="0" applyFont="1"/>
    <xf numFmtId="164" fontId="16" fillId="3" borderId="1" xfId="1" applyNumberFormat="1" applyFont="1" applyFill="1" applyBorder="1"/>
    <xf numFmtId="164" fontId="0" fillId="0" borderId="0" xfId="0" applyNumberFormat="1" applyFill="1"/>
    <xf numFmtId="1" fontId="16" fillId="3" borderId="1" xfId="1" applyNumberFormat="1" applyFont="1" applyFill="1" applyBorder="1"/>
    <xf numFmtId="1" fontId="16" fillId="4" borderId="1" xfId="1" applyNumberFormat="1" applyFont="1" applyFill="1" applyBorder="1"/>
    <xf numFmtId="1" fontId="17" fillId="3" borderId="0" xfId="0" applyNumberFormat="1" applyFont="1" applyFill="1"/>
    <xf numFmtId="1" fontId="16" fillId="3" borderId="1" xfId="1" applyNumberFormat="1" applyFont="1" applyFill="1" applyBorder="1" applyAlignment="1">
      <alignment horizontal="center"/>
    </xf>
    <xf numFmtId="1" fontId="0" fillId="0" borderId="0" xfId="0" applyNumberFormat="1"/>
    <xf numFmtId="1" fontId="0" fillId="4" borderId="0" xfId="0" applyNumberFormat="1" applyFill="1"/>
    <xf numFmtId="1" fontId="0" fillId="0" borderId="0" xfId="0" applyNumberFormat="1" applyFont="1"/>
    <xf numFmtId="1" fontId="18" fillId="0" borderId="0" xfId="0" applyNumberFormat="1" applyFont="1"/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19" fillId="0" borderId="0" xfId="0" applyNumberFormat="1" applyFont="1"/>
    <xf numFmtId="1" fontId="4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1" fontId="20" fillId="0" borderId="0" xfId="0" applyNumberFormat="1" applyFont="1"/>
    <xf numFmtId="1" fontId="0" fillId="0" borderId="0" xfId="0" applyNumberFormat="1" applyFill="1"/>
    <xf numFmtId="1" fontId="0" fillId="0" borderId="0" xfId="0" applyNumberFormat="1" applyFont="1" applyFill="1"/>
    <xf numFmtId="1" fontId="0" fillId="0" borderId="0" xfId="0" applyNumberFormat="1" applyFill="1" applyAlignment="1">
      <alignment horizontal="center"/>
    </xf>
    <xf numFmtId="1" fontId="18" fillId="0" borderId="0" xfId="0" applyNumberFormat="1" applyFont="1" applyFill="1"/>
    <xf numFmtId="1" fontId="0" fillId="0" borderId="0" xfId="0" applyNumberFormat="1" applyProtection="1">
      <protection locked="0"/>
    </xf>
    <xf numFmtId="0" fontId="0" fillId="4" borderId="0" xfId="0" applyNumberFormat="1" applyFill="1"/>
    <xf numFmtId="0" fontId="0" fillId="5" borderId="0" xfId="0" applyFill="1"/>
    <xf numFmtId="0" fontId="10" fillId="0" borderId="0" xfId="0" applyFont="1" applyAlignment="1">
      <alignment wrapText="1"/>
    </xf>
    <xf numFmtId="0" fontId="11" fillId="0" borderId="0" xfId="0" applyFont="1" applyFill="1" applyAlignment="1">
      <alignment wrapText="1"/>
    </xf>
    <xf numFmtId="1" fontId="21" fillId="0" borderId="0" xfId="0" applyNumberFormat="1" applyFont="1" applyAlignment="1">
      <alignment horizontal="center"/>
    </xf>
    <xf numFmtId="0" fontId="21" fillId="0" borderId="0" xfId="0" applyFont="1"/>
    <xf numFmtId="1" fontId="21" fillId="0" borderId="0" xfId="0" applyNumberFormat="1" applyFont="1"/>
    <xf numFmtId="0" fontId="21" fillId="0" borderId="0" xfId="0" applyNumberFormat="1" applyFont="1"/>
    <xf numFmtId="0" fontId="22" fillId="0" borderId="0" xfId="0" applyFont="1"/>
    <xf numFmtId="1" fontId="23" fillId="0" borderId="0" xfId="0" applyNumberFormat="1" applyFont="1"/>
    <xf numFmtId="1" fontId="24" fillId="0" borderId="0" xfId="0" applyNumberFormat="1" applyFont="1"/>
    <xf numFmtId="1" fontId="24" fillId="0" borderId="0" xfId="0" applyNumberFormat="1" applyFont="1" applyAlignment="1">
      <alignment horizontal="center"/>
    </xf>
    <xf numFmtId="0" fontId="22" fillId="0" borderId="0" xfId="0" applyFont="1" applyAlignment="1">
      <alignment wrapText="1"/>
    </xf>
    <xf numFmtId="1" fontId="23" fillId="0" borderId="0" xfId="0" applyNumberFormat="1" applyFont="1" applyAlignment="1">
      <alignment horizontal="center"/>
    </xf>
    <xf numFmtId="0" fontId="23" fillId="0" borderId="0" xfId="0" applyFont="1"/>
    <xf numFmtId="0" fontId="25" fillId="3" borderId="1" xfId="1" applyFont="1" applyFill="1" applyBorder="1"/>
    <xf numFmtId="1" fontId="25" fillId="3" borderId="1" xfId="1" applyNumberFormat="1" applyFont="1" applyFill="1" applyBorder="1"/>
    <xf numFmtId="1" fontId="24" fillId="3" borderId="0" xfId="0" applyNumberFormat="1" applyFont="1" applyFill="1"/>
    <xf numFmtId="1" fontId="25" fillId="3" borderId="1" xfId="1" applyNumberFormat="1" applyFont="1" applyFill="1" applyBorder="1" applyAlignment="1">
      <alignment horizontal="center"/>
    </xf>
    <xf numFmtId="0" fontId="26" fillId="0" borderId="0" xfId="0" applyFont="1"/>
    <xf numFmtId="0" fontId="25" fillId="3" borderId="1" xfId="1" applyFont="1" applyFill="1"/>
    <xf numFmtId="16" fontId="21" fillId="0" borderId="0" xfId="0" applyNumberFormat="1" applyFont="1"/>
    <xf numFmtId="1" fontId="21" fillId="0" borderId="0" xfId="0" applyNumberFormat="1" applyFont="1" applyAlignment="1">
      <alignment horizontal="right"/>
    </xf>
    <xf numFmtId="1" fontId="25" fillId="3" borderId="0" xfId="1" applyNumberFormat="1" applyFont="1" applyFill="1" applyBorder="1"/>
    <xf numFmtId="1" fontId="27" fillId="0" borderId="0" xfId="0" applyNumberFormat="1" applyFont="1"/>
    <xf numFmtId="0" fontId="27" fillId="0" borderId="0" xfId="0" applyFont="1"/>
    <xf numFmtId="0" fontId="3" fillId="3" borderId="1" xfId="1" applyFont="1" applyFill="1"/>
    <xf numFmtId="16" fontId="15" fillId="0" borderId="0" xfId="0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2" fillId="6" borderId="0" xfId="0" applyFont="1" applyFill="1"/>
    <xf numFmtId="0" fontId="28" fillId="6" borderId="0" xfId="0" applyFont="1" applyFill="1"/>
    <xf numFmtId="0" fontId="30" fillId="0" borderId="0" xfId="0" applyFont="1" applyFill="1"/>
    <xf numFmtId="0" fontId="28" fillId="0" borderId="0" xfId="0" applyFont="1" applyFill="1"/>
    <xf numFmtId="1" fontId="21" fillId="0" borderId="0" xfId="0" applyNumberFormat="1" applyFont="1" applyFill="1"/>
    <xf numFmtId="0" fontId="12" fillId="0" borderId="0" xfId="0" applyFont="1" applyFill="1"/>
    <xf numFmtId="0" fontId="12" fillId="0" borderId="0" xfId="0" applyFont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3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23" fillId="0" borderId="0" xfId="0" applyNumberFormat="1" applyFont="1"/>
    <xf numFmtId="0" fontId="22" fillId="0" borderId="0" xfId="0" applyFont="1" applyFill="1" applyBorder="1"/>
    <xf numFmtId="0" fontId="14" fillId="0" borderId="0" xfId="0" applyNumberFormat="1" applyFont="1"/>
    <xf numFmtId="0" fontId="16" fillId="3" borderId="1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3" fillId="0" borderId="0" xfId="0" applyNumberFormat="1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9" fontId="0" fillId="0" borderId="0" xfId="3" applyFont="1" applyFill="1"/>
    <xf numFmtId="0" fontId="0" fillId="0" borderId="0" xfId="3" applyNumberFormat="1" applyFont="1" applyFill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32" fillId="3" borderId="0" xfId="0" applyNumberFormat="1" applyFont="1" applyFill="1"/>
    <xf numFmtId="0" fontId="24" fillId="3" borderId="0" xfId="0" applyNumberFormat="1" applyFont="1" applyFill="1"/>
    <xf numFmtId="0" fontId="24" fillId="0" borderId="0" xfId="0" applyNumberFormat="1" applyFont="1"/>
    <xf numFmtId="0" fontId="18" fillId="0" borderId="0" xfId="0" applyNumberFormat="1" applyFont="1"/>
    <xf numFmtId="0" fontId="0" fillId="0" borderId="0" xfId="0" applyNumberFormat="1" applyFont="1"/>
    <xf numFmtId="0" fontId="0" fillId="0" borderId="0" xfId="0" applyNumberFormat="1" applyFont="1" applyFill="1"/>
    <xf numFmtId="0" fontId="18" fillId="0" borderId="0" xfId="0" applyNumberFormat="1" applyFont="1" applyFill="1"/>
    <xf numFmtId="2" fontId="21" fillId="0" borderId="0" xfId="0" applyNumberFormat="1" applyFont="1" applyAlignment="1">
      <alignment horizontal="center"/>
    </xf>
    <xf numFmtId="2" fontId="33" fillId="0" borderId="0" xfId="0" applyNumberFormat="1" applyFont="1"/>
    <xf numFmtId="0" fontId="25" fillId="3" borderId="1" xfId="1" applyNumberFormat="1" applyFont="1" applyFill="1" applyBorder="1" applyAlignment="1">
      <alignment horizontal="center"/>
    </xf>
    <xf numFmtId="0" fontId="21" fillId="0" borderId="0" xfId="0" applyNumberFormat="1" applyFont="1" applyAlignment="1">
      <alignment horizontal="center"/>
    </xf>
    <xf numFmtId="0" fontId="23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4" fillId="4" borderId="0" xfId="0" applyNumberFormat="1" applyFont="1" applyFill="1"/>
    <xf numFmtId="0" fontId="35" fillId="0" borderId="0" xfId="0" applyFont="1"/>
    <xf numFmtId="0" fontId="35" fillId="0" borderId="0" xfId="0" applyNumberFormat="1" applyFont="1"/>
    <xf numFmtId="1" fontId="35" fillId="0" borderId="0" xfId="0" applyNumberFormat="1" applyFont="1"/>
    <xf numFmtId="1" fontId="35" fillId="0" borderId="0" xfId="0" applyNumberFormat="1" applyFont="1" applyAlignment="1">
      <alignment horizontal="center"/>
    </xf>
    <xf numFmtId="16" fontId="35" fillId="0" borderId="0" xfId="0" applyNumberFormat="1" applyFont="1"/>
    <xf numFmtId="16" fontId="36" fillId="0" borderId="0" xfId="0" applyNumberFormat="1" applyFont="1"/>
    <xf numFmtId="17" fontId="36" fillId="0" borderId="0" xfId="0" applyNumberFormat="1" applyFont="1"/>
    <xf numFmtId="11" fontId="0" fillId="0" borderId="0" xfId="0" applyNumberFormat="1"/>
    <xf numFmtId="0" fontId="0" fillId="0" borderId="0" xfId="0" applyAlignment="1">
      <alignment horizontal="center"/>
    </xf>
    <xf numFmtId="0" fontId="39" fillId="0" borderId="0" xfId="0" applyFont="1"/>
    <xf numFmtId="0" fontId="40" fillId="0" borderId="0" xfId="0" applyFont="1"/>
    <xf numFmtId="0" fontId="41" fillId="3" borderId="1" xfId="1" applyFont="1" applyFill="1" applyBorder="1"/>
    <xf numFmtId="0" fontId="41" fillId="0" borderId="0" xfId="0" applyFont="1"/>
    <xf numFmtId="0" fontId="42" fillId="0" borderId="0" xfId="0" applyFont="1"/>
    <xf numFmtId="0" fontId="42" fillId="0" borderId="0" xfId="0" applyFont="1" applyFill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39" fillId="0" borderId="0" xfId="0" applyNumberFormat="1" applyFont="1"/>
    <xf numFmtId="0" fontId="43" fillId="0" borderId="0" xfId="0" applyFont="1"/>
    <xf numFmtId="0" fontId="44" fillId="0" borderId="0" xfId="0" applyFont="1"/>
    <xf numFmtId="0" fontId="43" fillId="0" borderId="0" xfId="0" applyNumberFormat="1" applyFont="1"/>
    <xf numFmtId="17" fontId="45" fillId="0" borderId="0" xfId="0" applyNumberFormat="1" applyFont="1"/>
    <xf numFmtId="16" fontId="45" fillId="0" borderId="0" xfId="0" applyNumberFormat="1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9" fillId="0" borderId="0" xfId="0" applyFont="1"/>
    <xf numFmtId="0" fontId="0" fillId="5" borderId="0" xfId="0" applyFont="1" applyFill="1"/>
    <xf numFmtId="0" fontId="0" fillId="0" borderId="0" xfId="2" applyFont="1"/>
    <xf numFmtId="0" fontId="5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58" fillId="0" borderId="0" xfId="0" applyNumberFormat="1" applyFont="1" applyAlignment="1">
      <alignment horizontal="right"/>
    </xf>
    <xf numFmtId="2" fontId="59" fillId="0" borderId="0" xfId="0" applyNumberFormat="1" applyFont="1" applyAlignment="1">
      <alignment horizontal="right"/>
    </xf>
    <xf numFmtId="2" fontId="55" fillId="0" borderId="0" xfId="0" applyNumberFormat="1" applyFont="1" applyAlignment="1">
      <alignment horizontal="right"/>
    </xf>
    <xf numFmtId="2" fontId="55" fillId="0" borderId="0" xfId="0" applyNumberFormat="1" applyFont="1" applyFill="1" applyAlignment="1">
      <alignment horizontal="right"/>
    </xf>
    <xf numFmtId="2" fontId="60" fillId="0" borderId="0" xfId="0" applyNumberFormat="1" applyFont="1" applyAlignment="1">
      <alignment horizontal="right"/>
    </xf>
    <xf numFmtId="0" fontId="4" fillId="0" borderId="0" xfId="0" applyFont="1"/>
    <xf numFmtId="0" fontId="3" fillId="3" borderId="1" xfId="1" applyFont="1" applyFill="1" applyAlignment="1">
      <alignment horizontal="center"/>
    </xf>
    <xf numFmtId="164" fontId="61" fillId="0" borderId="0" xfId="0" applyNumberFormat="1" applyFont="1"/>
    <xf numFmtId="0" fontId="0" fillId="0" borderId="0" xfId="0" applyFont="1" applyAlignment="1">
      <alignment horizontal="center"/>
    </xf>
    <xf numFmtId="0" fontId="9" fillId="0" borderId="0" xfId="2" applyFont="1"/>
    <xf numFmtId="0" fontId="0" fillId="0" borderId="0" xfId="0" applyFont="1" applyFill="1" applyAlignment="1">
      <alignment horizontal="center"/>
    </xf>
    <xf numFmtId="0" fontId="61" fillId="0" borderId="0" xfId="0" applyFont="1"/>
    <xf numFmtId="0" fontId="60" fillId="0" borderId="0" xfId="0" applyFont="1"/>
    <xf numFmtId="2" fontId="57" fillId="3" borderId="1" xfId="1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56" fillId="0" borderId="0" xfId="2" applyNumberFormat="1" applyFont="1" applyAlignment="1">
      <alignment horizontal="right"/>
    </xf>
    <xf numFmtId="0" fontId="0" fillId="0" borderId="0" xfId="0" applyAlignment="1">
      <alignment horizontal="center"/>
    </xf>
    <xf numFmtId="0" fontId="27" fillId="0" borderId="0" xfId="0" applyFont="1" applyAlignment="1">
      <alignment horizontal="center"/>
    </xf>
  </cellXfs>
  <cellStyles count="4">
    <cellStyle name="Hyperlink" xfId="2" builtinId="8"/>
    <cellStyle name="Normal" xfId="0" builtinId="0"/>
    <cellStyle name="Note" xfId="1" builtinId="10"/>
    <cellStyle name="Percent" xfId="3" builtinId="5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368562997303"/>
          <c:y val="0.219613867232321"/>
          <c:w val="0.820362017800256"/>
          <c:h val="0.730057954860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#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Sheet4!$B$2:$B$10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xVal>
          <c:yVal>
            <c:numRef>
              <c:f>Sheet4!$A$2:$A$10</c:f>
              <c:numCache>
                <c:formatCode>General</c:formatCode>
                <c:ptCount val="9"/>
                <c:pt idx="0">
                  <c:v>-9.28748942921238</c:v>
                </c:pt>
                <c:pt idx="1">
                  <c:v>-0.0251714259622789</c:v>
                </c:pt>
                <c:pt idx="2" formatCode="0.00E+00">
                  <c:v>7.7304692012219E-5</c:v>
                </c:pt>
                <c:pt idx="3">
                  <c:v>0.155474109887098</c:v>
                </c:pt>
                <c:pt idx="4">
                  <c:v>-0.01349455859302</c:v>
                </c:pt>
                <c:pt idx="5">
                  <c:v>0.0786881586282784</c:v>
                </c:pt>
                <c:pt idx="6">
                  <c:v>0.121953124514386</c:v>
                </c:pt>
                <c:pt idx="7">
                  <c:v>-0.00622032818177135</c:v>
                </c:pt>
                <c:pt idx="8">
                  <c:v>0.00626497751666227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673-8549-AA9C-0E7B09E92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475744"/>
        <c:axId val="1770348016"/>
      </c:scatterChart>
      <c:valAx>
        <c:axId val="173847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Factor</a:t>
                </a:r>
              </a:p>
            </c:rich>
          </c:tx>
          <c:layout>
            <c:manualLayout>
              <c:xMode val="edge"/>
              <c:yMode val="edge"/>
              <c:x val="0.468172304304805"/>
              <c:y val="0.02910063870312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high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48016"/>
        <c:crosses val="autoZero"/>
        <c:crossBetween val="midCat"/>
      </c:valAx>
      <c:valAx>
        <c:axId val="1770348016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of 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7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fl.com/teams/profile?team=K" TargetMode="External"/><Relationship Id="rId20" Type="http://schemas.openxmlformats.org/officeDocument/2006/relationships/hyperlink" Target="http://www.nfl.com/teams/profile?team=WA" TargetMode="External"/><Relationship Id="rId21" Type="http://schemas.openxmlformats.org/officeDocument/2006/relationships/hyperlink" Target="http://www.nfl.com/teams/profile?team=OA" TargetMode="External"/><Relationship Id="rId22" Type="http://schemas.openxmlformats.org/officeDocument/2006/relationships/hyperlink" Target="http://www.nfl.com/teams/profile?team=S" TargetMode="External"/><Relationship Id="rId23" Type="http://schemas.openxmlformats.org/officeDocument/2006/relationships/hyperlink" Target="http://www.nfl.com/teams/profile?team=CH" TargetMode="External"/><Relationship Id="rId24" Type="http://schemas.openxmlformats.org/officeDocument/2006/relationships/hyperlink" Target="http://www.nfl.com/teams/profile?team=NY" TargetMode="External"/><Relationship Id="rId25" Type="http://schemas.openxmlformats.org/officeDocument/2006/relationships/hyperlink" Target="http://www.nfl.com/teams/profile?team=T" TargetMode="External"/><Relationship Id="rId26" Type="http://schemas.openxmlformats.org/officeDocument/2006/relationships/hyperlink" Target="http://www.nfl.com/teams/profile?team=HO" TargetMode="External"/><Relationship Id="rId27" Type="http://schemas.openxmlformats.org/officeDocument/2006/relationships/hyperlink" Target="http://www.nfl.com/teams/profile?team=IN" TargetMode="External"/><Relationship Id="rId28" Type="http://schemas.openxmlformats.org/officeDocument/2006/relationships/hyperlink" Target="http://www.nfl.com/teams/profile?team=CL" TargetMode="External"/><Relationship Id="rId10" Type="http://schemas.openxmlformats.org/officeDocument/2006/relationships/hyperlink" Target="http://www.nfl.com/teams/profile?team=BA" TargetMode="External"/><Relationship Id="rId11" Type="http://schemas.openxmlformats.org/officeDocument/2006/relationships/hyperlink" Target="http://www.nfl.com/teams/profile?team=BU" TargetMode="External"/><Relationship Id="rId12" Type="http://schemas.openxmlformats.org/officeDocument/2006/relationships/hyperlink" Target="http://www.nfl.com/teams/profile?team=DA" TargetMode="External"/><Relationship Id="rId13" Type="http://schemas.openxmlformats.org/officeDocument/2006/relationships/hyperlink" Target="http://www.nfl.com/teams/profile?team=DE" TargetMode="External"/><Relationship Id="rId14" Type="http://schemas.openxmlformats.org/officeDocument/2006/relationships/hyperlink" Target="http://www.nfl.com/teams/profile?team=LA" TargetMode="External"/><Relationship Id="rId15" Type="http://schemas.openxmlformats.org/officeDocument/2006/relationships/hyperlink" Target="http://www.nfl.com/teams/profile?team=SE" TargetMode="External"/><Relationship Id="rId16" Type="http://schemas.openxmlformats.org/officeDocument/2006/relationships/hyperlink" Target="http://www.nfl.com/teams/profile?team=TE" TargetMode="External"/><Relationship Id="rId17" Type="http://schemas.openxmlformats.org/officeDocument/2006/relationships/hyperlink" Target="http://www.nfl.com/teams/profile?team=AR" TargetMode="External"/><Relationship Id="rId18" Type="http://schemas.openxmlformats.org/officeDocument/2006/relationships/hyperlink" Target="http://www.nfl.com/teams/profile?team=CI" TargetMode="External"/><Relationship Id="rId19" Type="http://schemas.openxmlformats.org/officeDocument/2006/relationships/hyperlink" Target="http://www.nfl.com/teams/profile?team=G" TargetMode="External"/><Relationship Id="rId1" Type="http://schemas.openxmlformats.org/officeDocument/2006/relationships/hyperlink" Target="http://www.nfl.com/teams/profile?team=MI" TargetMode="External"/><Relationship Id="rId2" Type="http://schemas.openxmlformats.org/officeDocument/2006/relationships/hyperlink" Target="http://www.nfl.com/teams/profile?team=N" TargetMode="External"/><Relationship Id="rId3" Type="http://schemas.openxmlformats.org/officeDocument/2006/relationships/hyperlink" Target="http://www.nfl.com/teams/profile?team=PH" TargetMode="External"/><Relationship Id="rId4" Type="http://schemas.openxmlformats.org/officeDocument/2006/relationships/hyperlink" Target="http://www.nfl.com/teams/profile?team=PI" TargetMode="External"/><Relationship Id="rId5" Type="http://schemas.openxmlformats.org/officeDocument/2006/relationships/hyperlink" Target="http://www.nfl.com/teams/profile?team=CA" TargetMode="External"/><Relationship Id="rId6" Type="http://schemas.openxmlformats.org/officeDocument/2006/relationships/hyperlink" Target="http://www.nfl.com/teams/profile?team=L" TargetMode="External"/><Relationship Id="rId7" Type="http://schemas.openxmlformats.org/officeDocument/2006/relationships/hyperlink" Target="http://www.nfl.com/teams/profile?team=AT" TargetMode="External"/><Relationship Id="rId8" Type="http://schemas.openxmlformats.org/officeDocument/2006/relationships/hyperlink" Target="http://www.nfl.com/teams/profile?team=J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8</xdr:row>
      <xdr:rowOff>57150</xdr:rowOff>
    </xdr:from>
    <xdr:to>
      <xdr:col>12</xdr:col>
      <xdr:colOff>692150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DAAB2A9-6C9D-DC4C-921C-6B80EF7F4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8226" name="AutoShape 34" descr="rrow in down direction">
          <a:extLst>
            <a:ext uri="{FF2B5EF4-FFF2-40B4-BE49-F238E27FC236}">
              <a16:creationId xmlns:a16="http://schemas.microsoft.com/office/drawing/2014/main" xmlns="" id="{00000000-0008-0000-0300-000022200000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457200</xdr:colOff>
      <xdr:row>15</xdr:row>
      <xdr:rowOff>76200</xdr:rowOff>
    </xdr:to>
    <xdr:sp macro="" textlink="">
      <xdr:nvSpPr>
        <xdr:cNvPr id="8227" name="AutoShape 35" descr="https://static.nfl.com/static/content/public/static/wildcat/assets/img/logos/teams/MIN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23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393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457200</xdr:colOff>
      <xdr:row>22</xdr:row>
      <xdr:rowOff>76200</xdr:rowOff>
    </xdr:to>
    <xdr:sp macro="" textlink="">
      <xdr:nvSpPr>
        <xdr:cNvPr id="8228" name="AutoShape 36" descr="https://static.nfl.com/static/content/public/static/wildcat/assets/img/logos/teams/NE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300-000024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168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457200</xdr:colOff>
      <xdr:row>35</xdr:row>
      <xdr:rowOff>76200</xdr:rowOff>
    </xdr:to>
    <xdr:sp macro="" textlink="">
      <xdr:nvSpPr>
        <xdr:cNvPr id="8229" name="AutoShape 37" descr="https://static.nfl.com/static/content/public/static/wildcat/assets/img/logos/teams/PHI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25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943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457200</xdr:colOff>
      <xdr:row>21</xdr:row>
      <xdr:rowOff>76200</xdr:rowOff>
    </xdr:to>
    <xdr:sp macro="" textlink="">
      <xdr:nvSpPr>
        <xdr:cNvPr id="8230" name="AutoShape 38" descr="https://static.nfl.com/static/content/public/static/wildcat/assets/img/logos/teams/PIT.sv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300-000026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2717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457200</xdr:colOff>
      <xdr:row>31</xdr:row>
      <xdr:rowOff>76200</xdr:rowOff>
    </xdr:to>
    <xdr:sp macro="" textlink="">
      <xdr:nvSpPr>
        <xdr:cNvPr id="8231" name="AutoShape 39" descr="https://static.nfl.com/static/content/public/static/wildcat/assets/img/logos/teams/CAR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300-000027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34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457200</xdr:colOff>
      <xdr:row>2</xdr:row>
      <xdr:rowOff>76200</xdr:rowOff>
    </xdr:to>
    <xdr:sp macro="" textlink="">
      <xdr:nvSpPr>
        <xdr:cNvPr id="8232" name="AutoShape 40" descr="https://static.nfl.com/static/content/public/static/wildcat/assets/img/logos/teams/LA.sv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300-000028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4267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457200</xdr:colOff>
      <xdr:row>17</xdr:row>
      <xdr:rowOff>76200</xdr:rowOff>
    </xdr:to>
    <xdr:sp macro="" textlink="">
      <xdr:nvSpPr>
        <xdr:cNvPr id="8233" name="AutoShape 41" descr="https://static.nfl.com/static/content/public/static/wildcat/assets/img/logos/teams/NO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300-000029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5041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457200</xdr:colOff>
      <xdr:row>13</xdr:row>
      <xdr:rowOff>76200</xdr:rowOff>
    </xdr:to>
    <xdr:sp macro="" textlink="">
      <xdr:nvSpPr>
        <xdr:cNvPr id="8234" name="AutoShape 42" descr="https://static.nfl.com/static/content/public/static/wildcat/assets/img/logos/teams/ATL.sv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300-00002A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5816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457200</xdr:colOff>
      <xdr:row>34</xdr:row>
      <xdr:rowOff>76200</xdr:rowOff>
    </xdr:to>
    <xdr:sp macro="" textlink="">
      <xdr:nvSpPr>
        <xdr:cNvPr id="8235" name="AutoShape 43" descr="https://static.nfl.com/static/content/public/static/wildcat/assets/img/logos/teams/JAX.sv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300-00002B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6591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457200</xdr:colOff>
      <xdr:row>38</xdr:row>
      <xdr:rowOff>76200</xdr:rowOff>
    </xdr:to>
    <xdr:sp macro="" textlink="">
      <xdr:nvSpPr>
        <xdr:cNvPr id="8236" name="AutoShape 44" descr="https://static.nfl.com/static/content/public/static/wildcat/assets/img/logos/teams/KC.sv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300-00002C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736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457200</xdr:colOff>
      <xdr:row>42</xdr:row>
      <xdr:rowOff>76200</xdr:rowOff>
    </xdr:to>
    <xdr:sp macro="" textlink="">
      <xdr:nvSpPr>
        <xdr:cNvPr id="8237" name="AutoShape 45" descr="https://static.nfl.com/static/content/public/static/wildcat/assets/img/logos/teams/BAL.sv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300-00002D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8140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457200</xdr:colOff>
      <xdr:row>45</xdr:row>
      <xdr:rowOff>76200</xdr:rowOff>
    </xdr:to>
    <xdr:sp macro="" textlink="">
      <xdr:nvSpPr>
        <xdr:cNvPr id="8238" name="AutoShape 46" descr="https://static.nfl.com/static/content/public/static/wildcat/assets/img/logos/teams/BUF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300-00002E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8724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457200</xdr:colOff>
      <xdr:row>49</xdr:row>
      <xdr:rowOff>76200</xdr:rowOff>
    </xdr:to>
    <xdr:sp macro="" textlink="">
      <xdr:nvSpPr>
        <xdr:cNvPr id="8239" name="AutoShape 47" descr="https://static.nfl.com/static/content/public/static/wildcat/assets/img/logos/teams/DAL.sv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300-00002F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9499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457200</xdr:colOff>
      <xdr:row>52</xdr:row>
      <xdr:rowOff>76200</xdr:rowOff>
    </xdr:to>
    <xdr:sp macro="" textlink="">
      <xdr:nvSpPr>
        <xdr:cNvPr id="8240" name="AutoShape 48" descr="https://static.nfl.com/static/content/public/static/wildcat/assets/img/logos/teams/DET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300-000030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0083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457200</xdr:colOff>
      <xdr:row>55</xdr:row>
      <xdr:rowOff>76200</xdr:rowOff>
    </xdr:to>
    <xdr:sp macro="" textlink="">
      <xdr:nvSpPr>
        <xdr:cNvPr id="8241" name="AutoShape 49" descr="https://static.nfl.com/static/content/public/static/wildcat/assets/img/logos/teams/LAC.sv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300-000031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0668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457200</xdr:colOff>
      <xdr:row>58</xdr:row>
      <xdr:rowOff>76200</xdr:rowOff>
    </xdr:to>
    <xdr:sp macro="" textlink="">
      <xdr:nvSpPr>
        <xdr:cNvPr id="8242" name="AutoShape 50" descr="https://static.nfl.com/static/content/public/static/wildcat/assets/img/logos/teams/SEA.sv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300-000032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1252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457200</xdr:colOff>
      <xdr:row>61</xdr:row>
      <xdr:rowOff>76200</xdr:rowOff>
    </xdr:to>
    <xdr:sp macro="" textlink="">
      <xdr:nvSpPr>
        <xdr:cNvPr id="8243" name="AutoShape 51" descr="https://static.nfl.com/static/content/public/static/wildcat/assets/img/logos/teams/TEN.sv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300-000033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1836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457200</xdr:colOff>
      <xdr:row>65</xdr:row>
      <xdr:rowOff>76200</xdr:rowOff>
    </xdr:to>
    <xdr:sp macro="" textlink="">
      <xdr:nvSpPr>
        <xdr:cNvPr id="8244" name="AutoShape 52" descr="https://static.nfl.com/static/content/public/static/wildcat/assets/img/logos/teams/ARI.sv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300-000034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2611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457200</xdr:colOff>
      <xdr:row>68</xdr:row>
      <xdr:rowOff>76200</xdr:rowOff>
    </xdr:to>
    <xdr:sp macro="" textlink="">
      <xdr:nvSpPr>
        <xdr:cNvPr id="8245" name="AutoShape 53" descr="https://static.nfl.com/static/content/public/static/wildcat/assets/img/logos/teams/CIN.sv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300-000035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3195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457200</xdr:colOff>
      <xdr:row>71</xdr:row>
      <xdr:rowOff>76200</xdr:rowOff>
    </xdr:to>
    <xdr:sp macro="" textlink="">
      <xdr:nvSpPr>
        <xdr:cNvPr id="8246" name="AutoShape 54" descr="https://static.nfl.com/static/content/public/static/wildcat/assets/img/logos/teams/GB.sv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300-000036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3779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457200</xdr:colOff>
      <xdr:row>74</xdr:row>
      <xdr:rowOff>76200</xdr:rowOff>
    </xdr:to>
    <xdr:sp macro="" textlink="">
      <xdr:nvSpPr>
        <xdr:cNvPr id="8247" name="AutoShape 55" descr="https://static.nfl.com/static/content/public/static/wildcat/assets/img/logos/teams/WAS.sv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300-000037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4363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457200</xdr:colOff>
      <xdr:row>77</xdr:row>
      <xdr:rowOff>76200</xdr:rowOff>
    </xdr:to>
    <xdr:sp macro="" textlink="">
      <xdr:nvSpPr>
        <xdr:cNvPr id="8248" name="AutoShape 56" descr="https://static.nfl.com/static/content/public/static/wildcat/assets/img/logos/teams/MIA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38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4947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457200</xdr:colOff>
      <xdr:row>80</xdr:row>
      <xdr:rowOff>76200</xdr:rowOff>
    </xdr:to>
    <xdr:sp macro="" textlink="">
      <xdr:nvSpPr>
        <xdr:cNvPr id="8249" name="AutoShape 57" descr="https://static.nfl.com/static/content/public/static/wildcat/assets/img/logos/teams/OAK.sv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300-000039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5532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457200</xdr:colOff>
      <xdr:row>83</xdr:row>
      <xdr:rowOff>76200</xdr:rowOff>
    </xdr:to>
    <xdr:sp macro="" textlink="">
      <xdr:nvSpPr>
        <xdr:cNvPr id="8250" name="AutoShape 58" descr="https://static.nfl.com/static/content/public/static/wildcat/assets/img/logos/teams/SF.sv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300-00003A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6116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457200</xdr:colOff>
      <xdr:row>86</xdr:row>
      <xdr:rowOff>76200</xdr:rowOff>
    </xdr:to>
    <xdr:sp macro="" textlink="">
      <xdr:nvSpPr>
        <xdr:cNvPr id="8251" name="AutoShape 59" descr="https://static.nfl.com/static/content/public/static/wildcat/assets/img/logos/teams/CHI.sv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300-00003B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6700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457200</xdr:colOff>
      <xdr:row>89</xdr:row>
      <xdr:rowOff>76200</xdr:rowOff>
    </xdr:to>
    <xdr:sp macro="" textlink="">
      <xdr:nvSpPr>
        <xdr:cNvPr id="8252" name="AutoShape 60" descr="https://static.nfl.com/static/content/public/static/wildcat/assets/img/logos/teams/DEN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300-00003C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728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457200</xdr:colOff>
      <xdr:row>92</xdr:row>
      <xdr:rowOff>76200</xdr:rowOff>
    </xdr:to>
    <xdr:sp macro="" textlink="">
      <xdr:nvSpPr>
        <xdr:cNvPr id="8253" name="AutoShape 61" descr="https://static.nfl.com/static/content/public/static/wildcat/assets/img/logos/teams/NYJ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300-00003D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7868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457200</xdr:colOff>
      <xdr:row>95</xdr:row>
      <xdr:rowOff>76200</xdr:rowOff>
    </xdr:to>
    <xdr:sp macro="" textlink="">
      <xdr:nvSpPr>
        <xdr:cNvPr id="8254" name="AutoShape 62" descr="https://static.nfl.com/static/content/public/static/wildcat/assets/img/logos/teams/TB.sv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300-00003E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8453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457200</xdr:colOff>
      <xdr:row>98</xdr:row>
      <xdr:rowOff>76200</xdr:rowOff>
    </xdr:to>
    <xdr:sp macro="" textlink="">
      <xdr:nvSpPr>
        <xdr:cNvPr id="8255" name="AutoShape 63" descr="https://static.nfl.com/static/content/public/static/wildcat/assets/img/logos/teams/HOU.sv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300-00003F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9037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457200</xdr:colOff>
      <xdr:row>101</xdr:row>
      <xdr:rowOff>76200</xdr:rowOff>
    </xdr:to>
    <xdr:sp macro="" textlink="">
      <xdr:nvSpPr>
        <xdr:cNvPr id="8256" name="AutoShape 64" descr="https://static.nfl.com/static/content/public/static/wildcat/assets/img/logos/teams/IND.sv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300-000040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9621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457200</xdr:colOff>
      <xdr:row>104</xdr:row>
      <xdr:rowOff>76200</xdr:rowOff>
    </xdr:to>
    <xdr:sp macro="" textlink="">
      <xdr:nvSpPr>
        <xdr:cNvPr id="8257" name="AutoShape 65" descr="https://static.nfl.com/static/content/public/static/wildcat/assets/img/logos/teams/NYG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300-000041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20205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457200</xdr:colOff>
      <xdr:row>107</xdr:row>
      <xdr:rowOff>76200</xdr:rowOff>
    </xdr:to>
    <xdr:sp macro="" textlink="">
      <xdr:nvSpPr>
        <xdr:cNvPr id="8258" name="AutoShape 66" descr="https://static.nfl.com/static/content/public/static/wildcat/assets/img/logos/teams/CLE.sv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300-000042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20789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8259" name="AutoShape 67" descr="rrow in down direction">
          <a:extLst>
            <a:ext uri="{FF2B5EF4-FFF2-40B4-BE49-F238E27FC236}">
              <a16:creationId xmlns:a16="http://schemas.microsoft.com/office/drawing/2014/main" xmlns="" id="{00000000-0008-0000-0300-000043200000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457200</xdr:colOff>
      <xdr:row>15</xdr:row>
      <xdr:rowOff>76200</xdr:rowOff>
    </xdr:to>
    <xdr:sp macro="" textlink="">
      <xdr:nvSpPr>
        <xdr:cNvPr id="8260" name="AutoShape 68" descr="https://static.nfl.com/static/content/public/static/wildcat/assets/img/logos/teams/MIN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44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393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457200</xdr:colOff>
      <xdr:row>22</xdr:row>
      <xdr:rowOff>76200</xdr:rowOff>
    </xdr:to>
    <xdr:sp macro="" textlink="">
      <xdr:nvSpPr>
        <xdr:cNvPr id="8261" name="AutoShape 69" descr="https://static.nfl.com/static/content/public/static/wildcat/assets/img/logos/teams/NE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300-000045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168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457200</xdr:colOff>
      <xdr:row>35</xdr:row>
      <xdr:rowOff>76200</xdr:rowOff>
    </xdr:to>
    <xdr:sp macro="" textlink="">
      <xdr:nvSpPr>
        <xdr:cNvPr id="8262" name="AutoShape 70" descr="https://static.nfl.com/static/content/public/static/wildcat/assets/img/logos/teams/PHI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46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943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457200</xdr:colOff>
      <xdr:row>21</xdr:row>
      <xdr:rowOff>76200</xdr:rowOff>
    </xdr:to>
    <xdr:sp macro="" textlink="">
      <xdr:nvSpPr>
        <xdr:cNvPr id="8263" name="AutoShape 71" descr="https://static.nfl.com/static/content/public/static/wildcat/assets/img/logos/teams/PIT.sv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300-000047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2717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457200</xdr:colOff>
      <xdr:row>31</xdr:row>
      <xdr:rowOff>76200</xdr:rowOff>
    </xdr:to>
    <xdr:sp macro="" textlink="">
      <xdr:nvSpPr>
        <xdr:cNvPr id="8264" name="AutoShape 72" descr="https://static.nfl.com/static/content/public/static/wildcat/assets/img/logos/teams/CAR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300-000048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34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457200</xdr:colOff>
      <xdr:row>2</xdr:row>
      <xdr:rowOff>76200</xdr:rowOff>
    </xdr:to>
    <xdr:sp macro="" textlink="">
      <xdr:nvSpPr>
        <xdr:cNvPr id="8265" name="AutoShape 73" descr="https://static.nfl.com/static/content/public/static/wildcat/assets/img/logos/teams/LA.sv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300-000049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4267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457200</xdr:colOff>
      <xdr:row>17</xdr:row>
      <xdr:rowOff>76200</xdr:rowOff>
    </xdr:to>
    <xdr:sp macro="" textlink="">
      <xdr:nvSpPr>
        <xdr:cNvPr id="8266" name="AutoShape 74" descr="https://static.nfl.com/static/content/public/static/wildcat/assets/img/logos/teams/NO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300-00004A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5041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457200</xdr:colOff>
      <xdr:row>13</xdr:row>
      <xdr:rowOff>76200</xdr:rowOff>
    </xdr:to>
    <xdr:sp macro="" textlink="">
      <xdr:nvSpPr>
        <xdr:cNvPr id="8267" name="AutoShape 75" descr="https://static.nfl.com/static/content/public/static/wildcat/assets/img/logos/teams/ATL.sv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300-00004B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5816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457200</xdr:colOff>
      <xdr:row>34</xdr:row>
      <xdr:rowOff>76200</xdr:rowOff>
    </xdr:to>
    <xdr:sp macro="" textlink="">
      <xdr:nvSpPr>
        <xdr:cNvPr id="8268" name="AutoShape 76" descr="https://static.nfl.com/static/content/public/static/wildcat/assets/img/logos/teams/JAX.sv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300-00004C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6591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457200</xdr:colOff>
      <xdr:row>38</xdr:row>
      <xdr:rowOff>76200</xdr:rowOff>
    </xdr:to>
    <xdr:sp macro="" textlink="">
      <xdr:nvSpPr>
        <xdr:cNvPr id="8269" name="AutoShape 77" descr="https://static.nfl.com/static/content/public/static/wildcat/assets/img/logos/teams/KC.sv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300-00004D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736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457200</xdr:colOff>
      <xdr:row>42</xdr:row>
      <xdr:rowOff>76200</xdr:rowOff>
    </xdr:to>
    <xdr:sp macro="" textlink="">
      <xdr:nvSpPr>
        <xdr:cNvPr id="8270" name="AutoShape 78" descr="https://static.nfl.com/static/content/public/static/wildcat/assets/img/logos/teams/BAL.sv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300-00004E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8140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457200</xdr:colOff>
      <xdr:row>45</xdr:row>
      <xdr:rowOff>76200</xdr:rowOff>
    </xdr:to>
    <xdr:sp macro="" textlink="">
      <xdr:nvSpPr>
        <xdr:cNvPr id="8271" name="AutoShape 79" descr="https://static.nfl.com/static/content/public/static/wildcat/assets/img/logos/teams/BUF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300-00004F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8724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457200</xdr:colOff>
      <xdr:row>49</xdr:row>
      <xdr:rowOff>76200</xdr:rowOff>
    </xdr:to>
    <xdr:sp macro="" textlink="">
      <xdr:nvSpPr>
        <xdr:cNvPr id="8272" name="AutoShape 80" descr="https://static.nfl.com/static/content/public/static/wildcat/assets/img/logos/teams/DAL.sv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300-000050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9499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457200</xdr:colOff>
      <xdr:row>52</xdr:row>
      <xdr:rowOff>76200</xdr:rowOff>
    </xdr:to>
    <xdr:sp macro="" textlink="">
      <xdr:nvSpPr>
        <xdr:cNvPr id="8273" name="AutoShape 81" descr="https://static.nfl.com/static/content/public/static/wildcat/assets/img/logos/teams/DET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300-000051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0083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457200</xdr:colOff>
      <xdr:row>55</xdr:row>
      <xdr:rowOff>76200</xdr:rowOff>
    </xdr:to>
    <xdr:sp macro="" textlink="">
      <xdr:nvSpPr>
        <xdr:cNvPr id="8274" name="AutoShape 82" descr="https://static.nfl.com/static/content/public/static/wildcat/assets/img/logos/teams/LAC.sv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300-000052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0668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457200</xdr:colOff>
      <xdr:row>58</xdr:row>
      <xdr:rowOff>76200</xdr:rowOff>
    </xdr:to>
    <xdr:sp macro="" textlink="">
      <xdr:nvSpPr>
        <xdr:cNvPr id="8275" name="AutoShape 83" descr="https://static.nfl.com/static/content/public/static/wildcat/assets/img/logos/teams/SEA.sv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300-000053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1252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457200</xdr:colOff>
      <xdr:row>61</xdr:row>
      <xdr:rowOff>76200</xdr:rowOff>
    </xdr:to>
    <xdr:sp macro="" textlink="">
      <xdr:nvSpPr>
        <xdr:cNvPr id="8276" name="AutoShape 84" descr="https://static.nfl.com/static/content/public/static/wildcat/assets/img/logos/teams/TEN.sv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300-000054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1836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457200</xdr:colOff>
      <xdr:row>65</xdr:row>
      <xdr:rowOff>76200</xdr:rowOff>
    </xdr:to>
    <xdr:sp macro="" textlink="">
      <xdr:nvSpPr>
        <xdr:cNvPr id="8277" name="AutoShape 85" descr="https://static.nfl.com/static/content/public/static/wildcat/assets/img/logos/teams/ARI.sv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300-000055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2611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457200</xdr:colOff>
      <xdr:row>68</xdr:row>
      <xdr:rowOff>76200</xdr:rowOff>
    </xdr:to>
    <xdr:sp macro="" textlink="">
      <xdr:nvSpPr>
        <xdr:cNvPr id="8278" name="AutoShape 86" descr="https://static.nfl.com/static/content/public/static/wildcat/assets/img/logos/teams/CIN.sv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300-000056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3195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457200</xdr:colOff>
      <xdr:row>71</xdr:row>
      <xdr:rowOff>76200</xdr:rowOff>
    </xdr:to>
    <xdr:sp macro="" textlink="">
      <xdr:nvSpPr>
        <xdr:cNvPr id="8279" name="AutoShape 87" descr="https://static.nfl.com/static/content/public/static/wildcat/assets/img/logos/teams/GB.sv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300-000057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3779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457200</xdr:colOff>
      <xdr:row>74</xdr:row>
      <xdr:rowOff>76200</xdr:rowOff>
    </xdr:to>
    <xdr:sp macro="" textlink="">
      <xdr:nvSpPr>
        <xdr:cNvPr id="8280" name="AutoShape 88" descr="https://static.nfl.com/static/content/public/static/wildcat/assets/img/logos/teams/WAS.sv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300-000058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4363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457200</xdr:colOff>
      <xdr:row>77</xdr:row>
      <xdr:rowOff>76200</xdr:rowOff>
    </xdr:to>
    <xdr:sp macro="" textlink="">
      <xdr:nvSpPr>
        <xdr:cNvPr id="8281" name="AutoShape 89" descr="https://static.nfl.com/static/content/public/static/wildcat/assets/img/logos/teams/MIA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59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4947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457200</xdr:colOff>
      <xdr:row>80</xdr:row>
      <xdr:rowOff>76200</xdr:rowOff>
    </xdr:to>
    <xdr:sp macro="" textlink="">
      <xdr:nvSpPr>
        <xdr:cNvPr id="8282" name="AutoShape 90" descr="https://static.nfl.com/static/content/public/static/wildcat/assets/img/logos/teams/OAK.sv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300-00005A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5532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457200</xdr:colOff>
      <xdr:row>83</xdr:row>
      <xdr:rowOff>76200</xdr:rowOff>
    </xdr:to>
    <xdr:sp macro="" textlink="">
      <xdr:nvSpPr>
        <xdr:cNvPr id="8283" name="AutoShape 91" descr="https://static.nfl.com/static/content/public/static/wildcat/assets/img/logos/teams/SF.sv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300-00005B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6116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457200</xdr:colOff>
      <xdr:row>86</xdr:row>
      <xdr:rowOff>76200</xdr:rowOff>
    </xdr:to>
    <xdr:sp macro="" textlink="">
      <xdr:nvSpPr>
        <xdr:cNvPr id="8284" name="AutoShape 92" descr="https://static.nfl.com/static/content/public/static/wildcat/assets/img/logos/teams/CHI.sv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300-00005C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6700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457200</xdr:colOff>
      <xdr:row>89</xdr:row>
      <xdr:rowOff>76200</xdr:rowOff>
    </xdr:to>
    <xdr:sp macro="" textlink="">
      <xdr:nvSpPr>
        <xdr:cNvPr id="8285" name="AutoShape 93" descr="https://static.nfl.com/static/content/public/static/wildcat/assets/img/logos/teams/DEN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300-00005D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728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457200</xdr:colOff>
      <xdr:row>92</xdr:row>
      <xdr:rowOff>76200</xdr:rowOff>
    </xdr:to>
    <xdr:sp macro="" textlink="">
      <xdr:nvSpPr>
        <xdr:cNvPr id="8286" name="AutoShape 94" descr="https://static.nfl.com/static/content/public/static/wildcat/assets/img/logos/teams/NYJ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300-00005E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7868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457200</xdr:colOff>
      <xdr:row>95</xdr:row>
      <xdr:rowOff>76200</xdr:rowOff>
    </xdr:to>
    <xdr:sp macro="" textlink="">
      <xdr:nvSpPr>
        <xdr:cNvPr id="8287" name="AutoShape 95" descr="https://static.nfl.com/static/content/public/static/wildcat/assets/img/logos/teams/TB.sv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300-00005F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8453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457200</xdr:colOff>
      <xdr:row>98</xdr:row>
      <xdr:rowOff>76200</xdr:rowOff>
    </xdr:to>
    <xdr:sp macro="" textlink="">
      <xdr:nvSpPr>
        <xdr:cNvPr id="8288" name="AutoShape 96" descr="https://static.nfl.com/static/content/public/static/wildcat/assets/img/logos/teams/HOU.sv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300-000060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9037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457200</xdr:colOff>
      <xdr:row>101</xdr:row>
      <xdr:rowOff>76200</xdr:rowOff>
    </xdr:to>
    <xdr:sp macro="" textlink="">
      <xdr:nvSpPr>
        <xdr:cNvPr id="8289" name="AutoShape 97" descr="https://static.nfl.com/static/content/public/static/wildcat/assets/img/logos/teams/IND.sv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300-000061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19621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457200</xdr:colOff>
      <xdr:row>104</xdr:row>
      <xdr:rowOff>76200</xdr:rowOff>
    </xdr:to>
    <xdr:sp macro="" textlink="">
      <xdr:nvSpPr>
        <xdr:cNvPr id="8290" name="AutoShape 98" descr="https://static.nfl.com/static/content/public/static/wildcat/assets/img/logos/teams/NYG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300-000062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20205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457200</xdr:colOff>
      <xdr:row>107</xdr:row>
      <xdr:rowOff>76200</xdr:rowOff>
    </xdr:to>
    <xdr:sp macro="" textlink="">
      <xdr:nvSpPr>
        <xdr:cNvPr id="8291" name="AutoShape 99" descr="https://static.nfl.com/static/content/public/static/wildcat/assets/img/logos/teams/CLE.sv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300-0000632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20789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id="1" name="QBData1" displayName="QBData1" ref="A1:AA692" totalsRowShown="0">
  <autoFilter ref="A1:AA692"/>
  <tableColumns count="27">
    <tableColumn id="1" name="Column1" dataDxfId="26"/>
    <tableColumn id="2" name="Column2" dataDxfId="25"/>
    <tableColumn id="3" name="Column3" dataDxfId="24"/>
    <tableColumn id="4" name="Column4" dataDxfId="23"/>
    <tableColumn id="5" name="Column5" dataDxfId="22"/>
    <tableColumn id="6" name="Column6" dataDxfId="21"/>
    <tableColumn id="7" name="Column7" dataDxfId="20"/>
    <tableColumn id="8" name="Column8" dataDxfId="19"/>
    <tableColumn id="9" name="Column9" dataDxfId="18"/>
    <tableColumn id="10" name="Column10" dataDxfId="17"/>
    <tableColumn id="11" name="Column11" dataDxfId="16"/>
    <tableColumn id="12" name="Column12" dataDxfId="15"/>
    <tableColumn id="13" name="Column13" dataDxfId="14"/>
    <tableColumn id="14" name="Column14" dataDxfId="13"/>
    <tableColumn id="15" name="Column15" dataDxfId="12"/>
    <tableColumn id="16" name="Column16" dataDxfId="11"/>
    <tableColumn id="17" name="Column17" dataDxfId="10"/>
    <tableColumn id="18" name="Column18" dataDxfId="9"/>
    <tableColumn id="19" name="Column19" dataDxfId="8"/>
    <tableColumn id="20" name="Column20" dataDxfId="7"/>
    <tableColumn id="21" name="Column21" dataDxfId="6"/>
    <tableColumn id="22" name="Column22" dataDxfId="5"/>
    <tableColumn id="23" name="Column23" dataDxfId="4"/>
    <tableColumn id="24" name="Column24" dataDxfId="3"/>
    <tableColumn id="25" name="Column25" dataDxfId="2"/>
    <tableColumn id="26" name="Column26" dataDxfId="1"/>
    <tableColumn id="27" name="Column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o-football-reference.com/coaches/SchwJi0.htm" TargetMode="External"/><Relationship Id="rId143" Type="http://schemas.openxmlformats.org/officeDocument/2006/relationships/hyperlink" Target="https://www.pro-football-reference.com/coaches/PedeDo0.htm" TargetMode="External"/><Relationship Id="rId144" Type="http://schemas.openxmlformats.org/officeDocument/2006/relationships/hyperlink" Target="https://www.pro-football-reference.com/coaches/FishJe0.htm" TargetMode="External"/><Relationship Id="rId145" Type="http://schemas.openxmlformats.org/officeDocument/2006/relationships/hyperlink" Target="https://www.pro-football-reference.com/coaches/BowlTo0.htm" TargetMode="External"/><Relationship Id="rId146" Type="http://schemas.openxmlformats.org/officeDocument/2006/relationships/hyperlink" Target="https://www.pro-football-reference.com/coaches/McCaMi0.htm" TargetMode="External"/><Relationship Id="rId147" Type="http://schemas.openxmlformats.org/officeDocument/2006/relationships/hyperlink" Target="https://www.pro-football-reference.com/coaches/KubiGa0.htm" TargetMode="External"/><Relationship Id="rId148" Type="http://schemas.openxmlformats.org/officeDocument/2006/relationships/hyperlink" Target="https://www.pro-football-reference.com/coaches/SmitLo0.htm" TargetMode="External"/><Relationship Id="rId149" Type="http://schemas.openxmlformats.org/officeDocument/2006/relationships/hyperlink" Target="https://www.pro-football-reference.com/coaches/WhisKe0.htm" TargetMode="External"/><Relationship Id="rId180" Type="http://schemas.openxmlformats.org/officeDocument/2006/relationships/hyperlink" Target="https://www.pro-football-reference.com/coaches/StudEr0.htm" TargetMode="External"/><Relationship Id="rId181" Type="http://schemas.openxmlformats.org/officeDocument/2006/relationships/hyperlink" Target="https://www.pro-football-reference.com/coaches/MangEr0.htm" TargetMode="External"/><Relationship Id="rId182" Type="http://schemas.openxmlformats.org/officeDocument/2006/relationships/hyperlink" Target="https://www.pro-football-reference.com/coaches/WhisKe0.htm" TargetMode="External"/><Relationship Id="rId40" Type="http://schemas.openxmlformats.org/officeDocument/2006/relationships/hyperlink" Target="https://www.pro-football-reference.com/coaches/SchoMa0.htm" TargetMode="External"/><Relationship Id="rId41" Type="http://schemas.openxmlformats.org/officeDocument/2006/relationships/hyperlink" Target="https://www.pro-football-reference.com/coaches/FishJe0.htm" TargetMode="External"/><Relationship Id="rId42" Type="http://schemas.openxmlformats.org/officeDocument/2006/relationships/hyperlink" Target="https://www.pro-football-reference.com/coaches/CapeDo0.htm" TargetMode="External"/><Relationship Id="rId43" Type="http://schemas.openxmlformats.org/officeDocument/2006/relationships/hyperlink" Target="https://www.pro-football-reference.com/coaches/CowhBi0.htm" TargetMode="External"/><Relationship Id="rId44" Type="http://schemas.openxmlformats.org/officeDocument/2006/relationships/hyperlink" Target="https://www.pro-football-reference.com/coaches/CougTo0.htm" TargetMode="External"/><Relationship Id="rId45" Type="http://schemas.openxmlformats.org/officeDocument/2006/relationships/hyperlink" Target="https://www.pro-football-reference.com/coaches/LevyMa0.htm" TargetMode="External"/><Relationship Id="rId46" Type="http://schemas.openxmlformats.org/officeDocument/2006/relationships/hyperlink" Target="https://www.pro-football-reference.com/coaches/SchoMa0.htm" TargetMode="External"/><Relationship Id="rId47" Type="http://schemas.openxmlformats.org/officeDocument/2006/relationships/hyperlink" Target="https://www.pro-football-reference.com/coaches/BeliBi0.htm" TargetMode="External"/><Relationship Id="rId48" Type="http://schemas.openxmlformats.org/officeDocument/2006/relationships/hyperlink" Target="https://www.pro-football-reference.com/coaches/RyanBu0.htm" TargetMode="External"/><Relationship Id="rId49" Type="http://schemas.openxmlformats.org/officeDocument/2006/relationships/hyperlink" Target="https://www.pro-football-reference.com/coaches/BrooRi0.htm" TargetMode="External"/><Relationship Id="rId183" Type="http://schemas.openxmlformats.org/officeDocument/2006/relationships/hyperlink" Target="https://www.pro-football-reference.com/coaches/FoxxJo0.htm" TargetMode="External"/><Relationship Id="rId184" Type="http://schemas.openxmlformats.org/officeDocument/2006/relationships/hyperlink" Target="https://www.pro-football-reference.com/coaches/RiveRo0.htm" TargetMode="External"/><Relationship Id="rId185" Type="http://schemas.openxmlformats.org/officeDocument/2006/relationships/hyperlink" Target="https://www.pro-football-reference.com/coaches/LewiMa0.htm" TargetMode="External"/><Relationship Id="rId186" Type="http://schemas.openxmlformats.org/officeDocument/2006/relationships/hyperlink" Target="https://www.pro-football-reference.com/coaches/HarbJi0.htm" TargetMode="External"/><Relationship Id="rId187" Type="http://schemas.openxmlformats.org/officeDocument/2006/relationships/hyperlink" Target="https://www.pro-football-reference.com/coaches/HarbJo0.htm" TargetMode="External"/><Relationship Id="rId188" Type="http://schemas.openxmlformats.org/officeDocument/2006/relationships/hyperlink" Target="https://www.pro-football-reference.com/coaches/FrazLe0.htm" TargetMode="External"/><Relationship Id="rId189" Type="http://schemas.openxmlformats.org/officeDocument/2006/relationships/hyperlink" Target="https://www.pro-football-reference.com/coaches/MuncMi0.htm" TargetMode="External"/><Relationship Id="rId80" Type="http://schemas.openxmlformats.org/officeDocument/2006/relationships/hyperlink" Target="https://www.pro-football-reference.com/coaches/MornMa0.htm" TargetMode="External"/><Relationship Id="rId81" Type="http://schemas.openxmlformats.org/officeDocument/2006/relationships/hyperlink" Target="https://www.pro-football-reference.com/coaches/FassJi0.htm" TargetMode="External"/><Relationship Id="rId82" Type="http://schemas.openxmlformats.org/officeDocument/2006/relationships/hyperlink" Target="https://www.pro-football-reference.com/coaches/GrudJo0.htm" TargetMode="External"/><Relationship Id="rId83" Type="http://schemas.openxmlformats.org/officeDocument/2006/relationships/hyperlink" Target="https://www.pro-football-reference.com/coaches/CougTo0.htm" TargetMode="External"/><Relationship Id="rId84" Type="http://schemas.openxmlformats.org/officeDocument/2006/relationships/hyperlink" Target="https://www.pro-football-reference.com/coaches/CapeDo0.htm" TargetMode="External"/><Relationship Id="rId85" Type="http://schemas.openxmlformats.org/officeDocument/2006/relationships/hyperlink" Target="https://www.pro-football-reference.com/coaches/McGiDa0.htm" TargetMode="External"/><Relationship Id="rId86" Type="http://schemas.openxmlformats.org/officeDocument/2006/relationships/hyperlink" Target="https://www.pro-football-reference.com/coaches/MornMa0.htm" TargetMode="External"/><Relationship Id="rId87" Type="http://schemas.openxmlformats.org/officeDocument/2006/relationships/hyperlink" Target="https://www.pro-football-reference.com/coaches/SpurSt0.htm" TargetMode="External"/><Relationship Id="rId88" Type="http://schemas.openxmlformats.org/officeDocument/2006/relationships/hyperlink" Target="https://www.pro-football-reference.com/coaches/HaslJi0.htm" TargetMode="External"/><Relationship Id="rId89" Type="http://schemas.openxmlformats.org/officeDocument/2006/relationships/hyperlink" Target="https://www.pro-football-reference.com/coaches/FoxxJo0.htm" TargetMode="External"/><Relationship Id="rId110" Type="http://schemas.openxmlformats.org/officeDocument/2006/relationships/hyperlink" Target="https://www.pro-football-reference.com/coaches/JaurDi0.htm" TargetMode="External"/><Relationship Id="rId111" Type="http://schemas.openxmlformats.org/officeDocument/2006/relationships/hyperlink" Target="https://www.pro-football-reference.com/coaches/ShanMi0.htm" TargetMode="External"/><Relationship Id="rId112" Type="http://schemas.openxmlformats.org/officeDocument/2006/relationships/hyperlink" Target="https://www.pro-football-reference.com/coaches/FishJe0.htm" TargetMode="External"/><Relationship Id="rId113" Type="http://schemas.openxmlformats.org/officeDocument/2006/relationships/hyperlink" Target="https://www.pro-football-reference.com/coaches/ChilBr0.htm" TargetMode="External"/><Relationship Id="rId114" Type="http://schemas.openxmlformats.org/officeDocument/2006/relationships/hyperlink" Target="https://www.pro-football-reference.com/coaches/GreeDe0.htm" TargetMode="External"/><Relationship Id="rId115" Type="http://schemas.openxmlformats.org/officeDocument/2006/relationships/hyperlink" Target="https://www.pro-football-reference.com/coaches/MangEr0.htm" TargetMode="External"/><Relationship Id="rId116" Type="http://schemas.openxmlformats.org/officeDocument/2006/relationships/hyperlink" Target="https://www.pro-football-reference.com/coaches/GrudJo0.htm" TargetMode="External"/><Relationship Id="rId117" Type="http://schemas.openxmlformats.org/officeDocument/2006/relationships/hyperlink" Target="https://www.pro-football-reference.com/coaches/SchoMa0.htm" TargetMode="External"/><Relationship Id="rId118" Type="http://schemas.openxmlformats.org/officeDocument/2006/relationships/hyperlink" Target="https://www.pro-football-reference.com/coaches/EdwaHe0.htm" TargetMode="External"/><Relationship Id="rId119" Type="http://schemas.openxmlformats.org/officeDocument/2006/relationships/hyperlink" Target="https://www.pro-football-reference.com/coaches/JaurDi0.htm" TargetMode="External"/><Relationship Id="rId150" Type="http://schemas.openxmlformats.org/officeDocument/2006/relationships/hyperlink" Target="https://www.pro-football-reference.com/coaches/WhisKe0.htm" TargetMode="External"/><Relationship Id="rId151" Type="http://schemas.openxmlformats.org/officeDocument/2006/relationships/hyperlink" Target="https://www.pro-football-reference.com/coaches/LewiMa0.htm" TargetMode="External"/><Relationship Id="rId152" Type="http://schemas.openxmlformats.org/officeDocument/2006/relationships/hyperlink" Target="https://www.pro-football-reference.com/coaches/OBriBi0.htm" TargetMode="External"/><Relationship Id="rId10" Type="http://schemas.openxmlformats.org/officeDocument/2006/relationships/hyperlink" Target="https://www.pro-football-reference.com/coaches/GibbJo0.htm" TargetMode="External"/><Relationship Id="rId11" Type="http://schemas.openxmlformats.org/officeDocument/2006/relationships/hyperlink" Target="https://www.pro-football-reference.com/coaches/NollCh0.htm" TargetMode="External"/><Relationship Id="rId12" Type="http://schemas.openxmlformats.org/officeDocument/2006/relationships/hyperlink" Target="https://www.pro-football-reference.com/coaches/ShulDo0.htm" TargetMode="External"/><Relationship Id="rId13" Type="http://schemas.openxmlformats.org/officeDocument/2006/relationships/hyperlink" Target="https://www.pro-football-reference.com/coaches/DitkMi0.htm" TargetMode="External"/><Relationship Id="rId14" Type="http://schemas.openxmlformats.org/officeDocument/2006/relationships/hyperlink" Target="https://www.pro-football-reference.com/coaches/DitkMi0.htm" TargetMode="External"/><Relationship Id="rId15" Type="http://schemas.openxmlformats.org/officeDocument/2006/relationships/hyperlink" Target="https://www.pro-football-reference.com/coaches/CoslBr0.htm" TargetMode="External"/><Relationship Id="rId16" Type="http://schemas.openxmlformats.org/officeDocument/2006/relationships/hyperlink" Target="https://www.pro-football-reference.com/coaches/FlorTo0.htm" TargetMode="External"/><Relationship Id="rId17" Type="http://schemas.openxmlformats.org/officeDocument/2006/relationships/hyperlink" Target="https://www.pro-football-reference.com/coaches/McPhDi0.htm" TargetMode="External"/><Relationship Id="rId18" Type="http://schemas.openxmlformats.org/officeDocument/2006/relationships/hyperlink" Target="https://www.pro-football-reference.com/coaches/KnoxCh0.htm" TargetMode="External"/><Relationship Id="rId19" Type="http://schemas.openxmlformats.org/officeDocument/2006/relationships/hyperlink" Target="https://www.pro-football-reference.com/coaches/JohnJi0.htm" TargetMode="External"/><Relationship Id="rId153" Type="http://schemas.openxmlformats.org/officeDocument/2006/relationships/hyperlink" Target="https://www.pro-football-reference.com/coaches/PettMi0.htm" TargetMode="External"/><Relationship Id="rId154" Type="http://schemas.openxmlformats.org/officeDocument/2006/relationships/hyperlink" Target="https://www.pro-football-reference.com/coaches/BeliBi0.htm" TargetMode="External"/><Relationship Id="rId155" Type="http://schemas.openxmlformats.org/officeDocument/2006/relationships/hyperlink" Target="https://www.pro-football-reference.com/coaches/ZimmMi0.htm" TargetMode="External"/><Relationship Id="rId156" Type="http://schemas.openxmlformats.org/officeDocument/2006/relationships/hyperlink" Target="https://www.pro-football-reference.com/coaches/AlleDe0.htm" TargetMode="External"/><Relationship Id="rId157" Type="http://schemas.openxmlformats.org/officeDocument/2006/relationships/hyperlink" Target="https://www.pro-football-reference.com/coaches/BradGu0.htm" TargetMode="External"/><Relationship Id="rId158" Type="http://schemas.openxmlformats.org/officeDocument/2006/relationships/hyperlink" Target="https://www.pro-football-reference.com/coaches/KellCh0.htm" TargetMode="External"/><Relationship Id="rId159" Type="http://schemas.openxmlformats.org/officeDocument/2006/relationships/hyperlink" Target="https://www.pro-football-reference.com/coaches/TomlMi0.htm" TargetMode="External"/><Relationship Id="rId190" Type="http://schemas.openxmlformats.org/officeDocument/2006/relationships/vmlDrawing" Target="../drawings/vmlDrawing1.vml"/><Relationship Id="rId191" Type="http://schemas.openxmlformats.org/officeDocument/2006/relationships/comments" Target="../comments1.xml"/><Relationship Id="rId50" Type="http://schemas.openxmlformats.org/officeDocument/2006/relationships/hyperlink" Target="https://www.pro-football-reference.com/coaches/ReevDa0.htm" TargetMode="External"/><Relationship Id="rId51" Type="http://schemas.openxmlformats.org/officeDocument/2006/relationships/hyperlink" Target="https://www.pro-football-reference.com/coaches/RhodRa0.htm" TargetMode="External"/><Relationship Id="rId52" Type="http://schemas.openxmlformats.org/officeDocument/2006/relationships/hyperlink" Target="https://www.pro-football-reference.com/coaches/TobiVi0.htm" TargetMode="External"/><Relationship Id="rId53" Type="http://schemas.openxmlformats.org/officeDocument/2006/relationships/hyperlink" Target="https://www.pro-football-reference.com/coaches/DitkMi0.htm" TargetMode="External"/><Relationship Id="rId54" Type="http://schemas.openxmlformats.org/officeDocument/2006/relationships/hyperlink" Target="https://www.pro-football-reference.com/coaches/RhodRa0.htm" TargetMode="External"/><Relationship Id="rId55" Type="http://schemas.openxmlformats.org/officeDocument/2006/relationships/hyperlink" Target="https://www.pro-football-reference.com/coaches/MariSt0.htm" TargetMode="External"/><Relationship Id="rId56" Type="http://schemas.openxmlformats.org/officeDocument/2006/relationships/hyperlink" Target="https://www.pro-football-reference.com/coaches/MoraJi1.htm" TargetMode="External"/><Relationship Id="rId57" Type="http://schemas.openxmlformats.org/officeDocument/2006/relationships/hyperlink" Target="https://www.pro-football-reference.com/coaches/HolmMi0.htm" TargetMode="External"/><Relationship Id="rId58" Type="http://schemas.openxmlformats.org/officeDocument/2006/relationships/hyperlink" Target="https://www.pro-football-reference.com/coaches/RossBo0.htm" TargetMode="External"/><Relationship Id="rId59" Type="http://schemas.openxmlformats.org/officeDocument/2006/relationships/hyperlink" Target="https://www.pro-football-reference.com/coaches/GilbKe0.htm" TargetMode="External"/><Relationship Id="rId90" Type="http://schemas.openxmlformats.org/officeDocument/2006/relationships/hyperlink" Target="https://www.pro-football-reference.com/coaches/ReevDa0.htm" TargetMode="External"/><Relationship Id="rId91" Type="http://schemas.openxmlformats.org/officeDocument/2006/relationships/hyperlink" Target="https://www.pro-football-reference.com/coaches/LewiMa0.htm" TargetMode="External"/><Relationship Id="rId92" Type="http://schemas.openxmlformats.org/officeDocument/2006/relationships/hyperlink" Target="https://www.pro-football-reference.com/coaches/DelRJa0.htm" TargetMode="External"/><Relationship Id="rId93" Type="http://schemas.openxmlformats.org/officeDocument/2006/relationships/hyperlink" Target="https://www.pro-football-reference.com/coaches/JaurDi0.htm" TargetMode="External"/><Relationship Id="rId94" Type="http://schemas.openxmlformats.org/officeDocument/2006/relationships/hyperlink" Target="https://www.pro-football-reference.com/coaches/GrudJo0.htm" TargetMode="External"/><Relationship Id="rId95" Type="http://schemas.openxmlformats.org/officeDocument/2006/relationships/hyperlink" Target="https://www.pro-football-reference.com/coaches/CapeDo0.htm" TargetMode="External"/><Relationship Id="rId96" Type="http://schemas.openxmlformats.org/officeDocument/2006/relationships/hyperlink" Target="https://www.pro-football-reference.com/coaches/CowhBi0.htm" TargetMode="External"/><Relationship Id="rId97" Type="http://schemas.openxmlformats.org/officeDocument/2006/relationships/hyperlink" Target="https://www.pro-football-reference.com/coaches/CougTo0.htm" TargetMode="External"/><Relationship Id="rId98" Type="http://schemas.openxmlformats.org/officeDocument/2006/relationships/hyperlink" Target="https://www.pro-football-reference.com/coaches/CowhBi0.htm" TargetMode="External"/><Relationship Id="rId99" Type="http://schemas.openxmlformats.org/officeDocument/2006/relationships/hyperlink" Target="https://www.pro-football-reference.com/coaches/SchoMa0.htm" TargetMode="External"/><Relationship Id="rId120" Type="http://schemas.openxmlformats.org/officeDocument/2006/relationships/hyperlink" Target="https://www.pro-football-reference.com/coaches/ReidAn0.htm" TargetMode="External"/><Relationship Id="rId121" Type="http://schemas.openxmlformats.org/officeDocument/2006/relationships/hyperlink" Target="https://www.pro-football-reference.com/coaches/MariRo0.htm" TargetMode="External"/><Relationship Id="rId122" Type="http://schemas.openxmlformats.org/officeDocument/2006/relationships/hyperlink" Target="https://www.pro-football-reference.com/coaches/McDeSe0.htm" TargetMode="External"/><Relationship Id="rId123" Type="http://schemas.openxmlformats.org/officeDocument/2006/relationships/hyperlink" Target="https://www.pro-football-reference.com/coaches/ShanKy0.htm" TargetMode="External"/><Relationship Id="rId124" Type="http://schemas.openxmlformats.org/officeDocument/2006/relationships/hyperlink" Target="https://www.pro-football-reference.com/coaches/JackHu0.htm" TargetMode="External"/><Relationship Id="rId125" Type="http://schemas.openxmlformats.org/officeDocument/2006/relationships/hyperlink" Target="https://www.pro-football-reference.com/coaches/OBriBi0.htm" TargetMode="External"/><Relationship Id="rId126" Type="http://schemas.openxmlformats.org/officeDocument/2006/relationships/hyperlink" Target="https://www.pro-football-reference.com/coaches/FoxxJo0.htm" TargetMode="External"/><Relationship Id="rId127" Type="http://schemas.openxmlformats.org/officeDocument/2006/relationships/hyperlink" Target="https://www.pro-football-reference.com/coaches/KubiGa0.htm" TargetMode="External"/><Relationship Id="rId128" Type="http://schemas.openxmlformats.org/officeDocument/2006/relationships/hyperlink" Target="https://www.pro-football-reference.com/coaches/ReidAn0.htm" TargetMode="External"/><Relationship Id="rId129" Type="http://schemas.openxmlformats.org/officeDocument/2006/relationships/hyperlink" Target="https://www.pro-football-reference.com/coaches/JackHu0.htm" TargetMode="External"/><Relationship Id="rId160" Type="http://schemas.openxmlformats.org/officeDocument/2006/relationships/hyperlink" Target="https://www.pro-football-reference.com/coaches/MarrDo0.htm" TargetMode="External"/><Relationship Id="rId161" Type="http://schemas.openxmlformats.org/officeDocument/2006/relationships/hyperlink" Target="https://www.pro-football-reference.com/coaches/SchiGr0.htm" TargetMode="External"/><Relationship Id="rId162" Type="http://schemas.openxmlformats.org/officeDocument/2006/relationships/hyperlink" Target="https://www.pro-football-reference.com/coaches/RyanRe0.htm" TargetMode="External"/><Relationship Id="rId20" Type="http://schemas.openxmlformats.org/officeDocument/2006/relationships/hyperlink" Target="https://www.pro-football-reference.com/coaches/GreeDe0.htm" TargetMode="External"/><Relationship Id="rId21" Type="http://schemas.openxmlformats.org/officeDocument/2006/relationships/hyperlink" Target="https://www.pro-football-reference.com/coaches/CoslBr0.htm" TargetMode="External"/><Relationship Id="rId22" Type="http://schemas.openxmlformats.org/officeDocument/2006/relationships/hyperlink" Target="https://www.pro-football-reference.com/coaches/HandRa0.htm" TargetMode="External"/><Relationship Id="rId23" Type="http://schemas.openxmlformats.org/officeDocument/2006/relationships/hyperlink" Target="https://www.pro-football-reference.com/coaches/HolmMi0.htm" TargetMode="External"/><Relationship Id="rId24" Type="http://schemas.openxmlformats.org/officeDocument/2006/relationships/hyperlink" Target="https://www.pro-football-reference.com/coaches/ShulDa0.htm" TargetMode="External"/><Relationship Id="rId25" Type="http://schemas.openxmlformats.org/officeDocument/2006/relationships/hyperlink" Target="https://www.pro-football-reference.com/coaches/KnoxCh0.htm" TargetMode="External"/><Relationship Id="rId26" Type="http://schemas.openxmlformats.org/officeDocument/2006/relationships/hyperlink" Target="https://www.pro-football-reference.com/coaches/DitkMi0.htm" TargetMode="External"/><Relationship Id="rId27" Type="http://schemas.openxmlformats.org/officeDocument/2006/relationships/hyperlink" Target="https://www.pro-football-reference.com/coaches/ParcBi0.htm" TargetMode="External"/><Relationship Id="rId28" Type="http://schemas.openxmlformats.org/officeDocument/2006/relationships/hyperlink" Target="https://www.pro-football-reference.com/coaches/HolmMi0.htm" TargetMode="External"/><Relationship Id="rId29" Type="http://schemas.openxmlformats.org/officeDocument/2006/relationships/hyperlink" Target="https://www.pro-football-reference.com/coaches/RossBo0.htm" TargetMode="External"/><Relationship Id="rId163" Type="http://schemas.openxmlformats.org/officeDocument/2006/relationships/hyperlink" Target="https://www.pro-football-reference.com/coaches/WhisKe0.htm" TargetMode="External"/><Relationship Id="rId164" Type="http://schemas.openxmlformats.org/officeDocument/2006/relationships/hyperlink" Target="https://www.pro-football-reference.com/coaches/FoxxJo0.htm" TargetMode="External"/><Relationship Id="rId165" Type="http://schemas.openxmlformats.org/officeDocument/2006/relationships/hyperlink" Target="https://www.pro-football-reference.com/coaches/ShurPa0.htm" TargetMode="External"/><Relationship Id="rId166" Type="http://schemas.openxmlformats.org/officeDocument/2006/relationships/hyperlink" Target="https://www.pro-football-reference.com/coaches/ReidAn0.htm" TargetMode="External"/><Relationship Id="rId167" Type="http://schemas.openxmlformats.org/officeDocument/2006/relationships/hyperlink" Target="https://www.pro-football-reference.com/coaches/ShanMi0.htm" TargetMode="External"/><Relationship Id="rId168" Type="http://schemas.openxmlformats.org/officeDocument/2006/relationships/hyperlink" Target="https://www.pro-football-reference.com/coaches/ShanMi0.htm" TargetMode="External"/><Relationship Id="rId169" Type="http://schemas.openxmlformats.org/officeDocument/2006/relationships/hyperlink" Target="https://www.pro-football-reference.com/coaches/PhilJo0.htm" TargetMode="External"/><Relationship Id="rId60" Type="http://schemas.openxmlformats.org/officeDocument/2006/relationships/hyperlink" Target="https://www.pro-football-reference.com/coaches/ReidAn0.htm" TargetMode="External"/><Relationship Id="rId61" Type="http://schemas.openxmlformats.org/officeDocument/2006/relationships/hyperlink" Target="https://www.pro-football-reference.com/coaches/GreeDe0.htm" TargetMode="External"/><Relationship Id="rId62" Type="http://schemas.openxmlformats.org/officeDocument/2006/relationships/hyperlink" Target="https://www.pro-football-reference.com/coaches/RhodRa0.htm" TargetMode="External"/><Relationship Id="rId63" Type="http://schemas.openxmlformats.org/officeDocument/2006/relationships/hyperlink" Target="https://www.pro-football-reference.com/coaches/PalmCh0.htm" TargetMode="External"/><Relationship Id="rId64" Type="http://schemas.openxmlformats.org/officeDocument/2006/relationships/hyperlink" Target="https://www.pro-football-reference.com/coaches/DungTo0.htm" TargetMode="External"/><Relationship Id="rId65" Type="http://schemas.openxmlformats.org/officeDocument/2006/relationships/hyperlink" Target="https://www.pro-football-reference.com/coaches/JaurDi0.htm" TargetMode="External"/><Relationship Id="rId66" Type="http://schemas.openxmlformats.org/officeDocument/2006/relationships/hyperlink" Target="https://www.pro-football-reference.com/coaches/HolmMi0.htm" TargetMode="External"/><Relationship Id="rId67" Type="http://schemas.openxmlformats.org/officeDocument/2006/relationships/hyperlink" Target="https://www.pro-football-reference.com/coaches/CoslBr0.htm" TargetMode="External"/><Relationship Id="rId68" Type="http://schemas.openxmlformats.org/officeDocument/2006/relationships/hyperlink" Target="https://www.pro-football-reference.com/coaches/CoslBr0.htm" TargetMode="External"/><Relationship Id="rId69" Type="http://schemas.openxmlformats.org/officeDocument/2006/relationships/hyperlink" Target="https://www.pro-football-reference.com/coaches/BeliBi0.htm" TargetMode="External"/><Relationship Id="rId130" Type="http://schemas.openxmlformats.org/officeDocument/2006/relationships/hyperlink" Target="https://www.pro-football-reference.com/coaches/BeliBi0.htm" TargetMode="External"/><Relationship Id="rId131" Type="http://schemas.openxmlformats.org/officeDocument/2006/relationships/hyperlink" Target="https://www.pro-football-reference.com/coaches/FassJo0.htm" TargetMode="External"/><Relationship Id="rId132" Type="http://schemas.openxmlformats.org/officeDocument/2006/relationships/hyperlink" Target="https://www.pro-football-reference.com/coaches/PedeDo0.htm" TargetMode="External"/><Relationship Id="rId133" Type="http://schemas.openxmlformats.org/officeDocument/2006/relationships/hyperlink" Target="https://www.pro-football-reference.com/coaches/GarrJa0.htm" TargetMode="External"/><Relationship Id="rId134" Type="http://schemas.openxmlformats.org/officeDocument/2006/relationships/hyperlink" Target="https://www.pro-football-reference.com/coaches/KiffLa0.htm" TargetMode="External"/><Relationship Id="rId135" Type="http://schemas.openxmlformats.org/officeDocument/2006/relationships/hyperlink" Target="https://www.pro-football-reference.com/coaches/CameCa0.htm" TargetMode="External"/><Relationship Id="rId136" Type="http://schemas.openxmlformats.org/officeDocument/2006/relationships/hyperlink" Target="https://www.pro-football-reference.com/coaches/CrenRo0.htm" TargetMode="External"/><Relationship Id="rId137" Type="http://schemas.openxmlformats.org/officeDocument/2006/relationships/hyperlink" Target="https://www.pro-football-reference.com/coaches/SmitMi0.htm" TargetMode="External"/><Relationship Id="rId138" Type="http://schemas.openxmlformats.org/officeDocument/2006/relationships/hyperlink" Target="https://www.pro-football-reference.com/coaches/HarbJo0.htm" TargetMode="External"/><Relationship Id="rId139" Type="http://schemas.openxmlformats.org/officeDocument/2006/relationships/hyperlink" Target="https://www.pro-football-reference.com/coaches/SparTo0.htm" TargetMode="External"/><Relationship Id="rId170" Type="http://schemas.openxmlformats.org/officeDocument/2006/relationships/hyperlink" Target="https://www.pro-football-reference.com/coaches/PagaCh0.htm" TargetMode="External"/><Relationship Id="rId171" Type="http://schemas.openxmlformats.org/officeDocument/2006/relationships/hyperlink" Target="https://www.pro-football-reference.com/coaches/CarrPe0.htm" TargetMode="External"/><Relationship Id="rId172" Type="http://schemas.openxmlformats.org/officeDocument/2006/relationships/hyperlink" Target="https://www.pro-football-reference.com/coaches/RyanRe0.htm" TargetMode="External"/><Relationship Id="rId30" Type="http://schemas.openxmlformats.org/officeDocument/2006/relationships/hyperlink" Target="https://www.pro-football-reference.com/coaches/SeifGe0.htm" TargetMode="External"/><Relationship Id="rId31" Type="http://schemas.openxmlformats.org/officeDocument/2006/relationships/hyperlink" Target="https://www.pro-football-reference.com/coaches/FlorTo0.htm" TargetMode="External"/><Relationship Id="rId32" Type="http://schemas.openxmlformats.org/officeDocument/2006/relationships/hyperlink" Target="https://www.pro-football-reference.com/coaches/ShelAr0.htm" TargetMode="External"/><Relationship Id="rId33" Type="http://schemas.openxmlformats.org/officeDocument/2006/relationships/hyperlink" Target="https://www.pro-football-reference.com/coaches/CowhBi0.htm" TargetMode="External"/><Relationship Id="rId34" Type="http://schemas.openxmlformats.org/officeDocument/2006/relationships/hyperlink" Target="https://www.pro-football-reference.com/coaches/TurnNo0.htm" TargetMode="External"/><Relationship Id="rId35" Type="http://schemas.openxmlformats.org/officeDocument/2006/relationships/hyperlink" Target="https://www.pro-football-reference.com/coaches/WychSa0.htm" TargetMode="External"/><Relationship Id="rId36" Type="http://schemas.openxmlformats.org/officeDocument/2006/relationships/hyperlink" Target="https://www.pro-football-reference.com/coaches/CowhBi0.htm" TargetMode="External"/><Relationship Id="rId37" Type="http://schemas.openxmlformats.org/officeDocument/2006/relationships/hyperlink" Target="https://www.pro-football-reference.com/coaches/CarrPe0.htm" TargetMode="External"/><Relationship Id="rId38" Type="http://schemas.openxmlformats.org/officeDocument/2006/relationships/hyperlink" Target="https://www.pro-football-reference.com/coaches/TurnNo0.htm" TargetMode="External"/><Relationship Id="rId39" Type="http://schemas.openxmlformats.org/officeDocument/2006/relationships/hyperlink" Target="https://www.pro-football-reference.com/coaches/MoraJi1.htm" TargetMode="External"/><Relationship Id="rId173" Type="http://schemas.openxmlformats.org/officeDocument/2006/relationships/hyperlink" Target="https://www.pro-football-reference.com/coaches/BeliBi0.htm" TargetMode="External"/><Relationship Id="rId174" Type="http://schemas.openxmlformats.org/officeDocument/2006/relationships/hyperlink" Target="https://www.pro-football-reference.com/coaches/KubiGa0.htm" TargetMode="External"/><Relationship Id="rId175" Type="http://schemas.openxmlformats.org/officeDocument/2006/relationships/hyperlink" Target="https://www.pro-football-reference.com/coaches/TuckMe0.htm" TargetMode="External"/><Relationship Id="rId176" Type="http://schemas.openxmlformats.org/officeDocument/2006/relationships/hyperlink" Target="https://www.pro-football-reference.com/coaches/MuncMi0.htm" TargetMode="External"/><Relationship Id="rId177" Type="http://schemas.openxmlformats.org/officeDocument/2006/relationships/hyperlink" Target="https://www.pro-football-reference.com/coaches/PhilWa0.htm" TargetMode="External"/><Relationship Id="rId178" Type="http://schemas.openxmlformats.org/officeDocument/2006/relationships/hyperlink" Target="https://www.pro-football-reference.com/coaches/CaldJi0.htm" TargetMode="External"/><Relationship Id="rId179" Type="http://schemas.openxmlformats.org/officeDocument/2006/relationships/hyperlink" Target="https://www.pro-football-reference.com/coaches/SpagSt0.htm" TargetMode="External"/><Relationship Id="rId70" Type="http://schemas.openxmlformats.org/officeDocument/2006/relationships/hyperlink" Target="https://www.pro-football-reference.com/coaches/HaslJi0.htm" TargetMode="External"/><Relationship Id="rId71" Type="http://schemas.openxmlformats.org/officeDocument/2006/relationships/hyperlink" Target="https://www.pro-football-reference.com/coaches/GrohAl0.htm" TargetMode="External"/><Relationship Id="rId72" Type="http://schemas.openxmlformats.org/officeDocument/2006/relationships/hyperlink" Target="https://www.pro-football-reference.com/coaches/MariSt0.htm" TargetMode="External"/><Relationship Id="rId73" Type="http://schemas.openxmlformats.org/officeDocument/2006/relationships/hyperlink" Target="https://www.pro-football-reference.com/coaches/BillBr0.htm" TargetMode="External"/><Relationship Id="rId74" Type="http://schemas.openxmlformats.org/officeDocument/2006/relationships/hyperlink" Target="https://www.pro-football-reference.com/coaches/PalmCh0.htm" TargetMode="External"/><Relationship Id="rId75" Type="http://schemas.openxmlformats.org/officeDocument/2006/relationships/hyperlink" Target="https://www.pro-football-reference.com/coaches/ShanMi0.htm" TargetMode="External"/><Relationship Id="rId76" Type="http://schemas.openxmlformats.org/officeDocument/2006/relationships/hyperlink" Target="https://www.pro-football-reference.com/coaches/RileMi0.htm" TargetMode="External"/><Relationship Id="rId77" Type="http://schemas.openxmlformats.org/officeDocument/2006/relationships/hyperlink" Target="https://www.pro-football-reference.com/coaches/ReevDa0.htm" TargetMode="External"/><Relationship Id="rId78" Type="http://schemas.openxmlformats.org/officeDocument/2006/relationships/hyperlink" Target="https://www.pro-football-reference.com/coaches/CampDa0.htm" TargetMode="External"/><Relationship Id="rId79" Type="http://schemas.openxmlformats.org/officeDocument/2006/relationships/hyperlink" Target="https://www.pro-football-reference.com/coaches/SchoMa0.htm" TargetMode="External"/><Relationship Id="rId1" Type="http://schemas.openxmlformats.org/officeDocument/2006/relationships/hyperlink" Target="https://www.pro-football-reference.com/coaches/BerrRa0.htm" TargetMode="External"/><Relationship Id="rId2" Type="http://schemas.openxmlformats.org/officeDocument/2006/relationships/hyperlink" Target="https://www.pro-football-reference.com/coaches/PerkRa0.htm" TargetMode="External"/><Relationship Id="rId3" Type="http://schemas.openxmlformats.org/officeDocument/2006/relationships/hyperlink" Target="https://www.pro-football-reference.com/coaches/DitkMi0.htm" TargetMode="External"/><Relationship Id="rId4" Type="http://schemas.openxmlformats.org/officeDocument/2006/relationships/hyperlink" Target="https://www.pro-football-reference.com/coaches/FlorTo0.htm" TargetMode="External"/><Relationship Id="rId100" Type="http://schemas.openxmlformats.org/officeDocument/2006/relationships/hyperlink" Target="https://www.pro-football-reference.com/coaches/MoraJi0.htm" TargetMode="External"/><Relationship Id="rId101" Type="http://schemas.openxmlformats.org/officeDocument/2006/relationships/hyperlink" Target="https://www.pro-football-reference.com/coaches/MulaMi0.htm" TargetMode="External"/><Relationship Id="rId102" Type="http://schemas.openxmlformats.org/officeDocument/2006/relationships/hyperlink" Target="https://www.pro-football-reference.com/coaches/RobiTe0.htm" TargetMode="External"/><Relationship Id="rId103" Type="http://schemas.openxmlformats.org/officeDocument/2006/relationships/hyperlink" Target="https://www.pro-football-reference.com/coaches/SmitLo0.htm" TargetMode="External"/><Relationship Id="rId104" Type="http://schemas.openxmlformats.org/officeDocument/2006/relationships/hyperlink" Target="https://www.pro-football-reference.com/coaches/EricDe0.htm" TargetMode="External"/><Relationship Id="rId105" Type="http://schemas.openxmlformats.org/officeDocument/2006/relationships/hyperlink" Target="https://www.pro-football-reference.com/coaches/GreeDe0.htm" TargetMode="External"/><Relationship Id="rId106" Type="http://schemas.openxmlformats.org/officeDocument/2006/relationships/hyperlink" Target="https://www.pro-football-reference.com/coaches/MartMi0.htm" TargetMode="External"/><Relationship Id="rId107" Type="http://schemas.openxmlformats.org/officeDocument/2006/relationships/hyperlink" Target="https://www.pro-football-reference.com/coaches/SmitLo0.htm" TargetMode="External"/><Relationship Id="rId108" Type="http://schemas.openxmlformats.org/officeDocument/2006/relationships/hyperlink" Target="https://www.pro-football-reference.com/coaches/BillBr0.htm" TargetMode="External"/><Relationship Id="rId109" Type="http://schemas.openxmlformats.org/officeDocument/2006/relationships/hyperlink" Target="https://www.pro-football-reference.com/coaches/CrenRo0.htm" TargetMode="External"/><Relationship Id="rId5" Type="http://schemas.openxmlformats.org/officeDocument/2006/relationships/hyperlink" Target="https://www.pro-football-reference.com/coaches/CampMa0.htm" TargetMode="External"/><Relationship Id="rId6" Type="http://schemas.openxmlformats.org/officeDocument/2006/relationships/hyperlink" Target="https://www.pro-football-reference.com/coaches/GlanJe0.htm" TargetMode="External"/><Relationship Id="rId7" Type="http://schemas.openxmlformats.org/officeDocument/2006/relationships/hyperlink" Target="https://www.pro-football-reference.com/coaches/LandTo0.htm" TargetMode="External"/><Relationship Id="rId8" Type="http://schemas.openxmlformats.org/officeDocument/2006/relationships/hyperlink" Target="https://www.pro-football-reference.com/coaches/StalGe0.htm" TargetMode="External"/><Relationship Id="rId9" Type="http://schemas.openxmlformats.org/officeDocument/2006/relationships/hyperlink" Target="https://www.pro-football-reference.com/coaches/MeyeRo0.htm" TargetMode="External"/><Relationship Id="rId140" Type="http://schemas.openxmlformats.org/officeDocument/2006/relationships/hyperlink" Target="https://www.pro-football-reference.com/coaches/McCaMi0.htm" TargetMode="External"/><Relationship Id="rId141" Type="http://schemas.openxmlformats.org/officeDocument/2006/relationships/hyperlink" Target="https://www.pro-football-reference.com/coaches/McCaMi0.htm" TargetMode="External"/></Relationships>
</file>

<file path=xl/worksheets/_rels/sheet6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o-football-reference.com/coaches/SchwJi0.htm" TargetMode="External"/><Relationship Id="rId143" Type="http://schemas.openxmlformats.org/officeDocument/2006/relationships/hyperlink" Target="https://www.pro-football-reference.com/coaches/PedeDo0.htm" TargetMode="External"/><Relationship Id="rId144" Type="http://schemas.openxmlformats.org/officeDocument/2006/relationships/hyperlink" Target="https://www.pro-football-reference.com/coaches/FishJe0.htm" TargetMode="External"/><Relationship Id="rId145" Type="http://schemas.openxmlformats.org/officeDocument/2006/relationships/hyperlink" Target="https://www.pro-football-reference.com/coaches/BowlTo0.htm" TargetMode="External"/><Relationship Id="rId146" Type="http://schemas.openxmlformats.org/officeDocument/2006/relationships/hyperlink" Target="https://www.pro-football-reference.com/coaches/McCaMi0.htm" TargetMode="External"/><Relationship Id="rId147" Type="http://schemas.openxmlformats.org/officeDocument/2006/relationships/hyperlink" Target="https://www.pro-football-reference.com/coaches/KubiGa0.htm" TargetMode="External"/><Relationship Id="rId148" Type="http://schemas.openxmlformats.org/officeDocument/2006/relationships/hyperlink" Target="https://www.pro-football-reference.com/coaches/SmitLo0.htm" TargetMode="External"/><Relationship Id="rId149" Type="http://schemas.openxmlformats.org/officeDocument/2006/relationships/hyperlink" Target="https://www.pro-football-reference.com/coaches/WhisKe0.htm" TargetMode="External"/><Relationship Id="rId180" Type="http://schemas.openxmlformats.org/officeDocument/2006/relationships/hyperlink" Target="https://www.pro-football-reference.com/coaches/MangEr0.htm" TargetMode="External"/><Relationship Id="rId181" Type="http://schemas.openxmlformats.org/officeDocument/2006/relationships/hyperlink" Target="https://www.pro-football-reference.com/coaches/WhisKe0.htm" TargetMode="External"/><Relationship Id="rId182" Type="http://schemas.openxmlformats.org/officeDocument/2006/relationships/hyperlink" Target="https://www.pro-football-reference.com/coaches/FoxxJo0.htm" TargetMode="External"/><Relationship Id="rId40" Type="http://schemas.openxmlformats.org/officeDocument/2006/relationships/hyperlink" Target="https://www.pro-football-reference.com/coaches/SchoMa0.htm" TargetMode="External"/><Relationship Id="rId41" Type="http://schemas.openxmlformats.org/officeDocument/2006/relationships/hyperlink" Target="https://www.pro-football-reference.com/coaches/FishJe0.htm" TargetMode="External"/><Relationship Id="rId42" Type="http://schemas.openxmlformats.org/officeDocument/2006/relationships/hyperlink" Target="https://www.pro-football-reference.com/coaches/CapeDo0.htm" TargetMode="External"/><Relationship Id="rId43" Type="http://schemas.openxmlformats.org/officeDocument/2006/relationships/hyperlink" Target="https://www.pro-football-reference.com/coaches/CowhBi0.htm" TargetMode="External"/><Relationship Id="rId44" Type="http://schemas.openxmlformats.org/officeDocument/2006/relationships/hyperlink" Target="https://www.pro-football-reference.com/coaches/CougTo0.htm" TargetMode="External"/><Relationship Id="rId45" Type="http://schemas.openxmlformats.org/officeDocument/2006/relationships/hyperlink" Target="https://www.pro-football-reference.com/coaches/LevyMa0.htm" TargetMode="External"/><Relationship Id="rId46" Type="http://schemas.openxmlformats.org/officeDocument/2006/relationships/hyperlink" Target="https://www.pro-football-reference.com/coaches/SchoMa0.htm" TargetMode="External"/><Relationship Id="rId47" Type="http://schemas.openxmlformats.org/officeDocument/2006/relationships/hyperlink" Target="https://www.pro-football-reference.com/coaches/BeliBi0.htm" TargetMode="External"/><Relationship Id="rId48" Type="http://schemas.openxmlformats.org/officeDocument/2006/relationships/hyperlink" Target="https://www.pro-football-reference.com/coaches/RyanBu0.htm" TargetMode="External"/><Relationship Id="rId49" Type="http://schemas.openxmlformats.org/officeDocument/2006/relationships/hyperlink" Target="https://www.pro-football-reference.com/coaches/BrooRi0.htm" TargetMode="External"/><Relationship Id="rId183" Type="http://schemas.openxmlformats.org/officeDocument/2006/relationships/hyperlink" Target="https://www.pro-football-reference.com/coaches/RiveRo0.htm" TargetMode="External"/><Relationship Id="rId184" Type="http://schemas.openxmlformats.org/officeDocument/2006/relationships/hyperlink" Target="https://www.pro-football-reference.com/coaches/LewiMa0.htm" TargetMode="External"/><Relationship Id="rId185" Type="http://schemas.openxmlformats.org/officeDocument/2006/relationships/hyperlink" Target="https://www.pro-football-reference.com/coaches/HarbJi0.htm" TargetMode="External"/><Relationship Id="rId186" Type="http://schemas.openxmlformats.org/officeDocument/2006/relationships/hyperlink" Target="https://www.pro-football-reference.com/coaches/HarbJo0.htm" TargetMode="External"/><Relationship Id="rId187" Type="http://schemas.openxmlformats.org/officeDocument/2006/relationships/hyperlink" Target="https://www.pro-football-reference.com/coaches/FrazLe0.htm" TargetMode="External"/><Relationship Id="rId188" Type="http://schemas.openxmlformats.org/officeDocument/2006/relationships/hyperlink" Target="https://www.pro-football-reference.com/coaches/MuncMi0.htm" TargetMode="External"/><Relationship Id="rId189" Type="http://schemas.openxmlformats.org/officeDocument/2006/relationships/hyperlink" Target="https://www.pro-football-reference.com/coaches/ShanMi0.htm" TargetMode="External"/><Relationship Id="rId80" Type="http://schemas.openxmlformats.org/officeDocument/2006/relationships/hyperlink" Target="https://www.pro-football-reference.com/coaches/MornMa0.htm" TargetMode="External"/><Relationship Id="rId81" Type="http://schemas.openxmlformats.org/officeDocument/2006/relationships/hyperlink" Target="https://www.pro-football-reference.com/coaches/FassJi0.htm" TargetMode="External"/><Relationship Id="rId82" Type="http://schemas.openxmlformats.org/officeDocument/2006/relationships/hyperlink" Target="https://www.pro-football-reference.com/coaches/GrudJo0.htm" TargetMode="External"/><Relationship Id="rId83" Type="http://schemas.openxmlformats.org/officeDocument/2006/relationships/hyperlink" Target="https://www.pro-football-reference.com/coaches/CougTo0.htm" TargetMode="External"/><Relationship Id="rId84" Type="http://schemas.openxmlformats.org/officeDocument/2006/relationships/hyperlink" Target="https://www.pro-football-reference.com/coaches/CapeDo0.htm" TargetMode="External"/><Relationship Id="rId85" Type="http://schemas.openxmlformats.org/officeDocument/2006/relationships/hyperlink" Target="https://www.pro-football-reference.com/coaches/McGiDa0.htm" TargetMode="External"/><Relationship Id="rId86" Type="http://schemas.openxmlformats.org/officeDocument/2006/relationships/hyperlink" Target="https://www.pro-football-reference.com/coaches/MornMa0.htm" TargetMode="External"/><Relationship Id="rId87" Type="http://schemas.openxmlformats.org/officeDocument/2006/relationships/hyperlink" Target="https://www.pro-football-reference.com/coaches/SpurSt0.htm" TargetMode="External"/><Relationship Id="rId88" Type="http://schemas.openxmlformats.org/officeDocument/2006/relationships/hyperlink" Target="https://www.pro-football-reference.com/coaches/HaslJi0.htm" TargetMode="External"/><Relationship Id="rId89" Type="http://schemas.openxmlformats.org/officeDocument/2006/relationships/hyperlink" Target="https://www.pro-football-reference.com/coaches/FoxxJo0.htm" TargetMode="External"/><Relationship Id="rId110" Type="http://schemas.openxmlformats.org/officeDocument/2006/relationships/hyperlink" Target="https://www.pro-football-reference.com/coaches/JaurDi0.htm" TargetMode="External"/><Relationship Id="rId111" Type="http://schemas.openxmlformats.org/officeDocument/2006/relationships/hyperlink" Target="https://www.pro-football-reference.com/coaches/ShanMi0.htm" TargetMode="External"/><Relationship Id="rId112" Type="http://schemas.openxmlformats.org/officeDocument/2006/relationships/hyperlink" Target="https://www.pro-football-reference.com/coaches/FishJe0.htm" TargetMode="External"/><Relationship Id="rId113" Type="http://schemas.openxmlformats.org/officeDocument/2006/relationships/hyperlink" Target="https://www.pro-football-reference.com/coaches/ChilBr0.htm" TargetMode="External"/><Relationship Id="rId114" Type="http://schemas.openxmlformats.org/officeDocument/2006/relationships/hyperlink" Target="https://www.pro-football-reference.com/coaches/GreeDe0.htm" TargetMode="External"/><Relationship Id="rId115" Type="http://schemas.openxmlformats.org/officeDocument/2006/relationships/hyperlink" Target="https://www.pro-football-reference.com/coaches/MangEr0.htm" TargetMode="External"/><Relationship Id="rId116" Type="http://schemas.openxmlformats.org/officeDocument/2006/relationships/hyperlink" Target="https://www.pro-football-reference.com/coaches/GrudJo0.htm" TargetMode="External"/><Relationship Id="rId117" Type="http://schemas.openxmlformats.org/officeDocument/2006/relationships/hyperlink" Target="https://www.pro-football-reference.com/coaches/SchoMa0.htm" TargetMode="External"/><Relationship Id="rId118" Type="http://schemas.openxmlformats.org/officeDocument/2006/relationships/hyperlink" Target="https://www.pro-football-reference.com/coaches/EdwaHe0.htm" TargetMode="External"/><Relationship Id="rId119" Type="http://schemas.openxmlformats.org/officeDocument/2006/relationships/hyperlink" Target="https://www.pro-football-reference.com/coaches/JaurDi0.htm" TargetMode="External"/><Relationship Id="rId150" Type="http://schemas.openxmlformats.org/officeDocument/2006/relationships/hyperlink" Target="https://www.pro-football-reference.com/coaches/WhisKe0.htm" TargetMode="External"/><Relationship Id="rId151" Type="http://schemas.openxmlformats.org/officeDocument/2006/relationships/hyperlink" Target="https://www.pro-football-reference.com/coaches/LewiMa0.htm" TargetMode="External"/><Relationship Id="rId152" Type="http://schemas.openxmlformats.org/officeDocument/2006/relationships/hyperlink" Target="https://www.pro-football-reference.com/coaches/OBriBi0.htm" TargetMode="External"/><Relationship Id="rId10" Type="http://schemas.openxmlformats.org/officeDocument/2006/relationships/hyperlink" Target="https://www.pro-football-reference.com/coaches/GibbJo0.htm" TargetMode="External"/><Relationship Id="rId11" Type="http://schemas.openxmlformats.org/officeDocument/2006/relationships/hyperlink" Target="https://www.pro-football-reference.com/coaches/NollCh0.htm" TargetMode="External"/><Relationship Id="rId12" Type="http://schemas.openxmlformats.org/officeDocument/2006/relationships/hyperlink" Target="https://www.pro-football-reference.com/coaches/ShulDo0.htm" TargetMode="External"/><Relationship Id="rId13" Type="http://schemas.openxmlformats.org/officeDocument/2006/relationships/hyperlink" Target="https://www.pro-football-reference.com/coaches/DitkMi0.htm" TargetMode="External"/><Relationship Id="rId14" Type="http://schemas.openxmlformats.org/officeDocument/2006/relationships/hyperlink" Target="https://www.pro-football-reference.com/coaches/DitkMi0.htm" TargetMode="External"/><Relationship Id="rId15" Type="http://schemas.openxmlformats.org/officeDocument/2006/relationships/hyperlink" Target="https://www.pro-football-reference.com/coaches/CoslBr0.htm" TargetMode="External"/><Relationship Id="rId16" Type="http://schemas.openxmlformats.org/officeDocument/2006/relationships/hyperlink" Target="https://www.pro-football-reference.com/coaches/FlorTo0.htm" TargetMode="External"/><Relationship Id="rId17" Type="http://schemas.openxmlformats.org/officeDocument/2006/relationships/hyperlink" Target="https://www.pro-football-reference.com/coaches/McPhDi0.htm" TargetMode="External"/><Relationship Id="rId18" Type="http://schemas.openxmlformats.org/officeDocument/2006/relationships/hyperlink" Target="https://www.pro-football-reference.com/coaches/KnoxCh0.htm" TargetMode="External"/><Relationship Id="rId19" Type="http://schemas.openxmlformats.org/officeDocument/2006/relationships/hyperlink" Target="https://www.pro-football-reference.com/coaches/JohnJi0.htm" TargetMode="External"/><Relationship Id="rId153" Type="http://schemas.openxmlformats.org/officeDocument/2006/relationships/hyperlink" Target="https://www.pro-football-reference.com/coaches/PettMi0.htm" TargetMode="External"/><Relationship Id="rId154" Type="http://schemas.openxmlformats.org/officeDocument/2006/relationships/hyperlink" Target="https://www.pro-football-reference.com/coaches/BeliBi0.htm" TargetMode="External"/><Relationship Id="rId155" Type="http://schemas.openxmlformats.org/officeDocument/2006/relationships/hyperlink" Target="https://www.pro-football-reference.com/coaches/ZimmMi0.htm" TargetMode="External"/><Relationship Id="rId156" Type="http://schemas.openxmlformats.org/officeDocument/2006/relationships/hyperlink" Target="https://www.pro-football-reference.com/coaches/AlleDe0.htm" TargetMode="External"/><Relationship Id="rId157" Type="http://schemas.openxmlformats.org/officeDocument/2006/relationships/hyperlink" Target="https://www.pro-football-reference.com/coaches/BradGu0.htm" TargetMode="External"/><Relationship Id="rId158" Type="http://schemas.openxmlformats.org/officeDocument/2006/relationships/hyperlink" Target="https://www.pro-football-reference.com/coaches/KellCh0.htm" TargetMode="External"/><Relationship Id="rId159" Type="http://schemas.openxmlformats.org/officeDocument/2006/relationships/hyperlink" Target="https://www.pro-football-reference.com/coaches/TomlMi0.htm" TargetMode="External"/><Relationship Id="rId190" Type="http://schemas.openxmlformats.org/officeDocument/2006/relationships/vmlDrawing" Target="../drawings/vmlDrawing2.vml"/><Relationship Id="rId191" Type="http://schemas.openxmlformats.org/officeDocument/2006/relationships/comments" Target="../comments2.xml"/><Relationship Id="rId50" Type="http://schemas.openxmlformats.org/officeDocument/2006/relationships/hyperlink" Target="https://www.pro-football-reference.com/coaches/ReevDa0.htm" TargetMode="External"/><Relationship Id="rId51" Type="http://schemas.openxmlformats.org/officeDocument/2006/relationships/hyperlink" Target="https://www.pro-football-reference.com/coaches/RhodRa0.htm" TargetMode="External"/><Relationship Id="rId52" Type="http://schemas.openxmlformats.org/officeDocument/2006/relationships/hyperlink" Target="https://www.pro-football-reference.com/coaches/TobiVi0.htm" TargetMode="External"/><Relationship Id="rId53" Type="http://schemas.openxmlformats.org/officeDocument/2006/relationships/hyperlink" Target="https://www.pro-football-reference.com/coaches/DitkMi0.htm" TargetMode="External"/><Relationship Id="rId54" Type="http://schemas.openxmlformats.org/officeDocument/2006/relationships/hyperlink" Target="https://www.pro-football-reference.com/coaches/RhodRa0.htm" TargetMode="External"/><Relationship Id="rId55" Type="http://schemas.openxmlformats.org/officeDocument/2006/relationships/hyperlink" Target="https://www.pro-football-reference.com/coaches/MariSt0.htm" TargetMode="External"/><Relationship Id="rId56" Type="http://schemas.openxmlformats.org/officeDocument/2006/relationships/hyperlink" Target="https://www.pro-football-reference.com/coaches/MoraJi1.htm" TargetMode="External"/><Relationship Id="rId57" Type="http://schemas.openxmlformats.org/officeDocument/2006/relationships/hyperlink" Target="https://www.pro-football-reference.com/coaches/HolmMi0.htm" TargetMode="External"/><Relationship Id="rId58" Type="http://schemas.openxmlformats.org/officeDocument/2006/relationships/hyperlink" Target="https://www.pro-football-reference.com/coaches/RossBo0.htm" TargetMode="External"/><Relationship Id="rId59" Type="http://schemas.openxmlformats.org/officeDocument/2006/relationships/hyperlink" Target="https://www.pro-football-reference.com/coaches/GilbKe0.htm" TargetMode="External"/><Relationship Id="rId90" Type="http://schemas.openxmlformats.org/officeDocument/2006/relationships/hyperlink" Target="https://www.pro-football-reference.com/coaches/ReevDa0.htm" TargetMode="External"/><Relationship Id="rId91" Type="http://schemas.openxmlformats.org/officeDocument/2006/relationships/hyperlink" Target="https://www.pro-football-reference.com/coaches/LewiMa0.htm" TargetMode="External"/><Relationship Id="rId92" Type="http://schemas.openxmlformats.org/officeDocument/2006/relationships/hyperlink" Target="https://www.pro-football-reference.com/coaches/DelRJa0.htm" TargetMode="External"/><Relationship Id="rId93" Type="http://schemas.openxmlformats.org/officeDocument/2006/relationships/hyperlink" Target="https://www.pro-football-reference.com/coaches/JaurDi0.htm" TargetMode="External"/><Relationship Id="rId94" Type="http://schemas.openxmlformats.org/officeDocument/2006/relationships/hyperlink" Target="https://www.pro-football-reference.com/coaches/GrudJo0.htm" TargetMode="External"/><Relationship Id="rId95" Type="http://schemas.openxmlformats.org/officeDocument/2006/relationships/hyperlink" Target="https://www.pro-football-reference.com/coaches/CapeDo0.htm" TargetMode="External"/><Relationship Id="rId96" Type="http://schemas.openxmlformats.org/officeDocument/2006/relationships/hyperlink" Target="https://www.pro-football-reference.com/coaches/CowhBi0.htm" TargetMode="External"/><Relationship Id="rId97" Type="http://schemas.openxmlformats.org/officeDocument/2006/relationships/hyperlink" Target="https://www.pro-football-reference.com/coaches/CougTo0.htm" TargetMode="External"/><Relationship Id="rId98" Type="http://schemas.openxmlformats.org/officeDocument/2006/relationships/hyperlink" Target="https://www.pro-football-reference.com/coaches/CowhBi0.htm" TargetMode="External"/><Relationship Id="rId99" Type="http://schemas.openxmlformats.org/officeDocument/2006/relationships/hyperlink" Target="https://www.pro-football-reference.com/coaches/SchoMa0.htm" TargetMode="External"/><Relationship Id="rId120" Type="http://schemas.openxmlformats.org/officeDocument/2006/relationships/hyperlink" Target="https://www.pro-football-reference.com/coaches/ReidAn0.htm" TargetMode="External"/><Relationship Id="rId121" Type="http://schemas.openxmlformats.org/officeDocument/2006/relationships/hyperlink" Target="https://www.pro-football-reference.com/coaches/MariRo0.htm" TargetMode="External"/><Relationship Id="rId122" Type="http://schemas.openxmlformats.org/officeDocument/2006/relationships/hyperlink" Target="https://www.pro-football-reference.com/coaches/McDeSe0.htm" TargetMode="External"/><Relationship Id="rId123" Type="http://schemas.openxmlformats.org/officeDocument/2006/relationships/hyperlink" Target="https://www.pro-football-reference.com/coaches/ShanKy0.htm" TargetMode="External"/><Relationship Id="rId124" Type="http://schemas.openxmlformats.org/officeDocument/2006/relationships/hyperlink" Target="https://www.pro-football-reference.com/coaches/JackHu0.htm" TargetMode="External"/><Relationship Id="rId125" Type="http://schemas.openxmlformats.org/officeDocument/2006/relationships/hyperlink" Target="https://www.pro-football-reference.com/coaches/OBriBi0.htm" TargetMode="External"/><Relationship Id="rId126" Type="http://schemas.openxmlformats.org/officeDocument/2006/relationships/hyperlink" Target="https://www.pro-football-reference.com/coaches/FoxxJo0.htm" TargetMode="External"/><Relationship Id="rId127" Type="http://schemas.openxmlformats.org/officeDocument/2006/relationships/hyperlink" Target="https://www.pro-football-reference.com/coaches/KubiGa0.htm" TargetMode="External"/><Relationship Id="rId128" Type="http://schemas.openxmlformats.org/officeDocument/2006/relationships/hyperlink" Target="https://www.pro-football-reference.com/coaches/ReidAn0.htm" TargetMode="External"/><Relationship Id="rId129" Type="http://schemas.openxmlformats.org/officeDocument/2006/relationships/hyperlink" Target="https://www.pro-football-reference.com/coaches/JackHu0.htm" TargetMode="External"/><Relationship Id="rId160" Type="http://schemas.openxmlformats.org/officeDocument/2006/relationships/hyperlink" Target="https://www.pro-football-reference.com/coaches/MarrDo0.htm" TargetMode="External"/><Relationship Id="rId161" Type="http://schemas.openxmlformats.org/officeDocument/2006/relationships/hyperlink" Target="https://www.pro-football-reference.com/coaches/SchiGr0.htm" TargetMode="External"/><Relationship Id="rId162" Type="http://schemas.openxmlformats.org/officeDocument/2006/relationships/hyperlink" Target="https://www.pro-football-reference.com/coaches/RyanRe0.htm" TargetMode="External"/><Relationship Id="rId20" Type="http://schemas.openxmlformats.org/officeDocument/2006/relationships/hyperlink" Target="https://www.pro-football-reference.com/coaches/GreeDe0.htm" TargetMode="External"/><Relationship Id="rId21" Type="http://schemas.openxmlformats.org/officeDocument/2006/relationships/hyperlink" Target="https://www.pro-football-reference.com/coaches/CoslBr0.htm" TargetMode="External"/><Relationship Id="rId22" Type="http://schemas.openxmlformats.org/officeDocument/2006/relationships/hyperlink" Target="https://www.pro-football-reference.com/coaches/HandRa0.htm" TargetMode="External"/><Relationship Id="rId23" Type="http://schemas.openxmlformats.org/officeDocument/2006/relationships/hyperlink" Target="https://www.pro-football-reference.com/coaches/HolmMi0.htm" TargetMode="External"/><Relationship Id="rId24" Type="http://schemas.openxmlformats.org/officeDocument/2006/relationships/hyperlink" Target="https://www.pro-football-reference.com/coaches/ShulDa0.htm" TargetMode="External"/><Relationship Id="rId25" Type="http://schemas.openxmlformats.org/officeDocument/2006/relationships/hyperlink" Target="https://www.pro-football-reference.com/coaches/KnoxCh0.htm" TargetMode="External"/><Relationship Id="rId26" Type="http://schemas.openxmlformats.org/officeDocument/2006/relationships/hyperlink" Target="https://www.pro-football-reference.com/coaches/DitkMi0.htm" TargetMode="External"/><Relationship Id="rId27" Type="http://schemas.openxmlformats.org/officeDocument/2006/relationships/hyperlink" Target="https://www.pro-football-reference.com/coaches/ParcBi0.htm" TargetMode="External"/><Relationship Id="rId28" Type="http://schemas.openxmlformats.org/officeDocument/2006/relationships/hyperlink" Target="https://www.pro-football-reference.com/coaches/HolmMi0.htm" TargetMode="External"/><Relationship Id="rId29" Type="http://schemas.openxmlformats.org/officeDocument/2006/relationships/hyperlink" Target="https://www.pro-football-reference.com/coaches/RossBo0.htm" TargetMode="External"/><Relationship Id="rId163" Type="http://schemas.openxmlformats.org/officeDocument/2006/relationships/hyperlink" Target="https://www.pro-football-reference.com/coaches/WhisKe0.htm" TargetMode="External"/><Relationship Id="rId164" Type="http://schemas.openxmlformats.org/officeDocument/2006/relationships/hyperlink" Target="https://www.pro-football-reference.com/coaches/FoxxJo0.htm" TargetMode="External"/><Relationship Id="rId165" Type="http://schemas.openxmlformats.org/officeDocument/2006/relationships/hyperlink" Target="https://www.pro-football-reference.com/coaches/ShurPa0.htm" TargetMode="External"/><Relationship Id="rId166" Type="http://schemas.openxmlformats.org/officeDocument/2006/relationships/hyperlink" Target="https://www.pro-football-reference.com/coaches/ReidAn0.htm" TargetMode="External"/><Relationship Id="rId167" Type="http://schemas.openxmlformats.org/officeDocument/2006/relationships/hyperlink" Target="https://www.pro-football-reference.com/coaches/ShanMi0.htm" TargetMode="External"/><Relationship Id="rId168" Type="http://schemas.openxmlformats.org/officeDocument/2006/relationships/hyperlink" Target="https://www.pro-football-reference.com/coaches/PhilJo0.htm" TargetMode="External"/><Relationship Id="rId169" Type="http://schemas.openxmlformats.org/officeDocument/2006/relationships/hyperlink" Target="https://www.pro-football-reference.com/coaches/PagaCh0.htm" TargetMode="External"/><Relationship Id="rId60" Type="http://schemas.openxmlformats.org/officeDocument/2006/relationships/hyperlink" Target="https://www.pro-football-reference.com/coaches/ReidAn0.htm" TargetMode="External"/><Relationship Id="rId61" Type="http://schemas.openxmlformats.org/officeDocument/2006/relationships/hyperlink" Target="https://www.pro-football-reference.com/coaches/GreeDe0.htm" TargetMode="External"/><Relationship Id="rId62" Type="http://schemas.openxmlformats.org/officeDocument/2006/relationships/hyperlink" Target="https://www.pro-football-reference.com/coaches/RhodRa0.htm" TargetMode="External"/><Relationship Id="rId63" Type="http://schemas.openxmlformats.org/officeDocument/2006/relationships/hyperlink" Target="https://www.pro-football-reference.com/coaches/PalmCh0.htm" TargetMode="External"/><Relationship Id="rId64" Type="http://schemas.openxmlformats.org/officeDocument/2006/relationships/hyperlink" Target="https://www.pro-football-reference.com/coaches/DungTo0.htm" TargetMode="External"/><Relationship Id="rId65" Type="http://schemas.openxmlformats.org/officeDocument/2006/relationships/hyperlink" Target="https://www.pro-football-reference.com/coaches/JaurDi0.htm" TargetMode="External"/><Relationship Id="rId66" Type="http://schemas.openxmlformats.org/officeDocument/2006/relationships/hyperlink" Target="https://www.pro-football-reference.com/coaches/HolmMi0.htm" TargetMode="External"/><Relationship Id="rId67" Type="http://schemas.openxmlformats.org/officeDocument/2006/relationships/hyperlink" Target="https://www.pro-football-reference.com/coaches/CoslBr0.htm" TargetMode="External"/><Relationship Id="rId68" Type="http://schemas.openxmlformats.org/officeDocument/2006/relationships/hyperlink" Target="https://www.pro-football-reference.com/coaches/CoslBr0.htm" TargetMode="External"/><Relationship Id="rId69" Type="http://schemas.openxmlformats.org/officeDocument/2006/relationships/hyperlink" Target="https://www.pro-football-reference.com/coaches/BeliBi0.htm" TargetMode="External"/><Relationship Id="rId130" Type="http://schemas.openxmlformats.org/officeDocument/2006/relationships/hyperlink" Target="https://www.pro-football-reference.com/coaches/BeliBi0.htm" TargetMode="External"/><Relationship Id="rId131" Type="http://schemas.openxmlformats.org/officeDocument/2006/relationships/hyperlink" Target="https://www.pro-football-reference.com/coaches/FassJo0.htm" TargetMode="External"/><Relationship Id="rId132" Type="http://schemas.openxmlformats.org/officeDocument/2006/relationships/hyperlink" Target="https://www.pro-football-reference.com/coaches/PedeDo0.htm" TargetMode="External"/><Relationship Id="rId133" Type="http://schemas.openxmlformats.org/officeDocument/2006/relationships/hyperlink" Target="https://www.pro-football-reference.com/coaches/GarrJa0.htm" TargetMode="External"/><Relationship Id="rId134" Type="http://schemas.openxmlformats.org/officeDocument/2006/relationships/hyperlink" Target="https://www.pro-football-reference.com/coaches/KiffLa0.htm" TargetMode="External"/><Relationship Id="rId135" Type="http://schemas.openxmlformats.org/officeDocument/2006/relationships/hyperlink" Target="https://www.pro-football-reference.com/coaches/CameCa0.htm" TargetMode="External"/><Relationship Id="rId136" Type="http://schemas.openxmlformats.org/officeDocument/2006/relationships/hyperlink" Target="https://www.pro-football-reference.com/coaches/CrenRo0.htm" TargetMode="External"/><Relationship Id="rId137" Type="http://schemas.openxmlformats.org/officeDocument/2006/relationships/hyperlink" Target="https://www.pro-football-reference.com/coaches/SmitMi0.htm" TargetMode="External"/><Relationship Id="rId138" Type="http://schemas.openxmlformats.org/officeDocument/2006/relationships/hyperlink" Target="https://www.pro-football-reference.com/coaches/HarbJo0.htm" TargetMode="External"/><Relationship Id="rId139" Type="http://schemas.openxmlformats.org/officeDocument/2006/relationships/hyperlink" Target="https://www.pro-football-reference.com/coaches/SparTo0.htm" TargetMode="External"/><Relationship Id="rId170" Type="http://schemas.openxmlformats.org/officeDocument/2006/relationships/hyperlink" Target="https://www.pro-football-reference.com/coaches/CarrPe0.htm" TargetMode="External"/><Relationship Id="rId171" Type="http://schemas.openxmlformats.org/officeDocument/2006/relationships/hyperlink" Target="https://www.pro-football-reference.com/coaches/RyanRe0.htm" TargetMode="External"/><Relationship Id="rId172" Type="http://schemas.openxmlformats.org/officeDocument/2006/relationships/hyperlink" Target="https://www.pro-football-reference.com/coaches/BeliBi0.htm" TargetMode="External"/><Relationship Id="rId30" Type="http://schemas.openxmlformats.org/officeDocument/2006/relationships/hyperlink" Target="https://www.pro-football-reference.com/coaches/SeifGe0.htm" TargetMode="External"/><Relationship Id="rId31" Type="http://schemas.openxmlformats.org/officeDocument/2006/relationships/hyperlink" Target="https://www.pro-football-reference.com/coaches/FlorTo0.htm" TargetMode="External"/><Relationship Id="rId32" Type="http://schemas.openxmlformats.org/officeDocument/2006/relationships/hyperlink" Target="https://www.pro-football-reference.com/coaches/ShelAr0.htm" TargetMode="External"/><Relationship Id="rId33" Type="http://schemas.openxmlformats.org/officeDocument/2006/relationships/hyperlink" Target="https://www.pro-football-reference.com/coaches/CowhBi0.htm" TargetMode="External"/><Relationship Id="rId34" Type="http://schemas.openxmlformats.org/officeDocument/2006/relationships/hyperlink" Target="https://www.pro-football-reference.com/coaches/TurnNo0.htm" TargetMode="External"/><Relationship Id="rId35" Type="http://schemas.openxmlformats.org/officeDocument/2006/relationships/hyperlink" Target="https://www.pro-football-reference.com/coaches/WychSa0.htm" TargetMode="External"/><Relationship Id="rId36" Type="http://schemas.openxmlformats.org/officeDocument/2006/relationships/hyperlink" Target="https://www.pro-football-reference.com/coaches/CowhBi0.htm" TargetMode="External"/><Relationship Id="rId37" Type="http://schemas.openxmlformats.org/officeDocument/2006/relationships/hyperlink" Target="https://www.pro-football-reference.com/coaches/CarrPe0.htm" TargetMode="External"/><Relationship Id="rId38" Type="http://schemas.openxmlformats.org/officeDocument/2006/relationships/hyperlink" Target="https://www.pro-football-reference.com/coaches/TurnNo0.htm" TargetMode="External"/><Relationship Id="rId39" Type="http://schemas.openxmlformats.org/officeDocument/2006/relationships/hyperlink" Target="https://www.pro-football-reference.com/coaches/MoraJi1.htm" TargetMode="External"/><Relationship Id="rId173" Type="http://schemas.openxmlformats.org/officeDocument/2006/relationships/hyperlink" Target="https://www.pro-football-reference.com/coaches/KubiGa0.htm" TargetMode="External"/><Relationship Id="rId174" Type="http://schemas.openxmlformats.org/officeDocument/2006/relationships/hyperlink" Target="https://www.pro-football-reference.com/coaches/TuckMe0.htm" TargetMode="External"/><Relationship Id="rId175" Type="http://schemas.openxmlformats.org/officeDocument/2006/relationships/hyperlink" Target="https://www.pro-football-reference.com/coaches/MuncMi0.htm" TargetMode="External"/><Relationship Id="rId176" Type="http://schemas.openxmlformats.org/officeDocument/2006/relationships/hyperlink" Target="https://www.pro-football-reference.com/coaches/PhilWa0.htm" TargetMode="External"/><Relationship Id="rId177" Type="http://schemas.openxmlformats.org/officeDocument/2006/relationships/hyperlink" Target="https://www.pro-football-reference.com/coaches/CaldJi0.htm" TargetMode="External"/><Relationship Id="rId178" Type="http://schemas.openxmlformats.org/officeDocument/2006/relationships/hyperlink" Target="https://www.pro-football-reference.com/coaches/SpagSt0.htm" TargetMode="External"/><Relationship Id="rId179" Type="http://schemas.openxmlformats.org/officeDocument/2006/relationships/hyperlink" Target="https://www.pro-football-reference.com/coaches/StudEr0.htm" TargetMode="External"/><Relationship Id="rId70" Type="http://schemas.openxmlformats.org/officeDocument/2006/relationships/hyperlink" Target="https://www.pro-football-reference.com/coaches/HaslJi0.htm" TargetMode="External"/><Relationship Id="rId71" Type="http://schemas.openxmlformats.org/officeDocument/2006/relationships/hyperlink" Target="https://www.pro-football-reference.com/coaches/GrohAl0.htm" TargetMode="External"/><Relationship Id="rId72" Type="http://schemas.openxmlformats.org/officeDocument/2006/relationships/hyperlink" Target="https://www.pro-football-reference.com/coaches/MariSt0.htm" TargetMode="External"/><Relationship Id="rId73" Type="http://schemas.openxmlformats.org/officeDocument/2006/relationships/hyperlink" Target="https://www.pro-football-reference.com/coaches/BillBr0.htm" TargetMode="External"/><Relationship Id="rId74" Type="http://schemas.openxmlformats.org/officeDocument/2006/relationships/hyperlink" Target="https://www.pro-football-reference.com/coaches/PalmCh0.htm" TargetMode="External"/><Relationship Id="rId75" Type="http://schemas.openxmlformats.org/officeDocument/2006/relationships/hyperlink" Target="https://www.pro-football-reference.com/coaches/ShanMi0.htm" TargetMode="External"/><Relationship Id="rId76" Type="http://schemas.openxmlformats.org/officeDocument/2006/relationships/hyperlink" Target="https://www.pro-football-reference.com/coaches/RileMi0.htm" TargetMode="External"/><Relationship Id="rId77" Type="http://schemas.openxmlformats.org/officeDocument/2006/relationships/hyperlink" Target="https://www.pro-football-reference.com/coaches/ReevDa0.htm" TargetMode="External"/><Relationship Id="rId78" Type="http://schemas.openxmlformats.org/officeDocument/2006/relationships/hyperlink" Target="https://www.pro-football-reference.com/coaches/CampDa0.htm" TargetMode="External"/><Relationship Id="rId79" Type="http://schemas.openxmlformats.org/officeDocument/2006/relationships/hyperlink" Target="https://www.pro-football-reference.com/coaches/SchoMa0.htm" TargetMode="External"/><Relationship Id="rId1" Type="http://schemas.openxmlformats.org/officeDocument/2006/relationships/hyperlink" Target="https://www.pro-football-reference.com/coaches/BerrRa0.htm" TargetMode="External"/><Relationship Id="rId2" Type="http://schemas.openxmlformats.org/officeDocument/2006/relationships/hyperlink" Target="https://www.pro-football-reference.com/coaches/PerkRa0.htm" TargetMode="External"/><Relationship Id="rId3" Type="http://schemas.openxmlformats.org/officeDocument/2006/relationships/hyperlink" Target="https://www.pro-football-reference.com/coaches/DitkMi0.htm" TargetMode="External"/><Relationship Id="rId4" Type="http://schemas.openxmlformats.org/officeDocument/2006/relationships/hyperlink" Target="https://www.pro-football-reference.com/coaches/FlorTo0.htm" TargetMode="External"/><Relationship Id="rId100" Type="http://schemas.openxmlformats.org/officeDocument/2006/relationships/hyperlink" Target="https://www.pro-football-reference.com/coaches/MoraJi0.htm" TargetMode="External"/><Relationship Id="rId101" Type="http://schemas.openxmlformats.org/officeDocument/2006/relationships/hyperlink" Target="https://www.pro-football-reference.com/coaches/MulaMi0.htm" TargetMode="External"/><Relationship Id="rId102" Type="http://schemas.openxmlformats.org/officeDocument/2006/relationships/hyperlink" Target="https://www.pro-football-reference.com/coaches/RobiTe0.htm" TargetMode="External"/><Relationship Id="rId103" Type="http://schemas.openxmlformats.org/officeDocument/2006/relationships/hyperlink" Target="https://www.pro-football-reference.com/coaches/SmitLo0.htm" TargetMode="External"/><Relationship Id="rId104" Type="http://schemas.openxmlformats.org/officeDocument/2006/relationships/hyperlink" Target="https://www.pro-football-reference.com/coaches/EricDe0.htm" TargetMode="External"/><Relationship Id="rId105" Type="http://schemas.openxmlformats.org/officeDocument/2006/relationships/hyperlink" Target="https://www.pro-football-reference.com/coaches/GreeDe0.htm" TargetMode="External"/><Relationship Id="rId106" Type="http://schemas.openxmlformats.org/officeDocument/2006/relationships/hyperlink" Target="https://www.pro-football-reference.com/coaches/MartMi0.htm" TargetMode="External"/><Relationship Id="rId107" Type="http://schemas.openxmlformats.org/officeDocument/2006/relationships/hyperlink" Target="https://www.pro-football-reference.com/coaches/SmitLo0.htm" TargetMode="External"/><Relationship Id="rId108" Type="http://schemas.openxmlformats.org/officeDocument/2006/relationships/hyperlink" Target="https://www.pro-football-reference.com/coaches/BillBr0.htm" TargetMode="External"/><Relationship Id="rId109" Type="http://schemas.openxmlformats.org/officeDocument/2006/relationships/hyperlink" Target="https://www.pro-football-reference.com/coaches/CrenRo0.htm" TargetMode="External"/><Relationship Id="rId5" Type="http://schemas.openxmlformats.org/officeDocument/2006/relationships/hyperlink" Target="https://www.pro-football-reference.com/coaches/CampMa0.htm" TargetMode="External"/><Relationship Id="rId6" Type="http://schemas.openxmlformats.org/officeDocument/2006/relationships/hyperlink" Target="https://www.pro-football-reference.com/coaches/GlanJe0.htm" TargetMode="External"/><Relationship Id="rId7" Type="http://schemas.openxmlformats.org/officeDocument/2006/relationships/hyperlink" Target="https://www.pro-football-reference.com/coaches/LandTo0.htm" TargetMode="External"/><Relationship Id="rId8" Type="http://schemas.openxmlformats.org/officeDocument/2006/relationships/hyperlink" Target="https://www.pro-football-reference.com/coaches/StalGe0.htm" TargetMode="External"/><Relationship Id="rId9" Type="http://schemas.openxmlformats.org/officeDocument/2006/relationships/hyperlink" Target="https://www.pro-football-reference.com/coaches/MeyeRo0.htm" TargetMode="External"/><Relationship Id="rId140" Type="http://schemas.openxmlformats.org/officeDocument/2006/relationships/hyperlink" Target="https://www.pro-football-reference.com/coaches/McCaMi0.htm" TargetMode="External"/><Relationship Id="rId141" Type="http://schemas.openxmlformats.org/officeDocument/2006/relationships/hyperlink" Target="https://www.pro-football-reference.com/coaches/McCaMi0.htm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o-football-reference.com/years/2012/" TargetMode="External"/><Relationship Id="rId12" Type="http://schemas.openxmlformats.org/officeDocument/2006/relationships/hyperlink" Target="https://www.pro-football-reference.com/teams/htx/2012.htm" TargetMode="External"/><Relationship Id="rId13" Type="http://schemas.openxmlformats.org/officeDocument/2006/relationships/hyperlink" Target="https://www.pro-football-reference.com/years/2013/" TargetMode="External"/><Relationship Id="rId14" Type="http://schemas.openxmlformats.org/officeDocument/2006/relationships/hyperlink" Target="https://www.pro-football-reference.com/teams/htx/2013.htm" TargetMode="External"/><Relationship Id="rId15" Type="http://schemas.openxmlformats.org/officeDocument/2006/relationships/hyperlink" Target="https://www.pro-football-reference.com/years/2015/" TargetMode="External"/><Relationship Id="rId16" Type="http://schemas.openxmlformats.org/officeDocument/2006/relationships/hyperlink" Target="https://www.pro-football-reference.com/teams/den/2015.htm" TargetMode="External"/><Relationship Id="rId1" Type="http://schemas.openxmlformats.org/officeDocument/2006/relationships/hyperlink" Target="https://www.pro-football-reference.com/years/2006/" TargetMode="External"/><Relationship Id="rId2" Type="http://schemas.openxmlformats.org/officeDocument/2006/relationships/hyperlink" Target="https://www.pro-football-reference.com/teams/den/2006.htm" TargetMode="External"/><Relationship Id="rId3" Type="http://schemas.openxmlformats.org/officeDocument/2006/relationships/hyperlink" Target="https://www.pro-football-reference.com/years/2007/" TargetMode="External"/><Relationship Id="rId4" Type="http://schemas.openxmlformats.org/officeDocument/2006/relationships/hyperlink" Target="https://www.pro-football-reference.com/teams/den/2007.htm" TargetMode="External"/><Relationship Id="rId5" Type="http://schemas.openxmlformats.org/officeDocument/2006/relationships/hyperlink" Target="https://www.pro-football-reference.com/years/2008/" TargetMode="External"/><Relationship Id="rId6" Type="http://schemas.openxmlformats.org/officeDocument/2006/relationships/hyperlink" Target="https://www.pro-football-reference.com/teams/den/2008.htm" TargetMode="External"/><Relationship Id="rId7" Type="http://schemas.openxmlformats.org/officeDocument/2006/relationships/hyperlink" Target="https://www.pro-football-reference.com/years/2010/" TargetMode="External"/><Relationship Id="rId8" Type="http://schemas.openxmlformats.org/officeDocument/2006/relationships/hyperlink" Target="https://www.pro-football-reference.com/teams/htx/2010.htm" TargetMode="External"/><Relationship Id="rId9" Type="http://schemas.openxmlformats.org/officeDocument/2006/relationships/hyperlink" Target="https://www.pro-football-reference.com/years/2011/" TargetMode="External"/><Relationship Id="rId10" Type="http://schemas.openxmlformats.org/officeDocument/2006/relationships/hyperlink" Target="https://www.pro-football-reference.com/teams/htx/2011.ht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hys.utk.edu/sorensen/cfr/cfr/NFL/1987/NFL_1987_Team_Kansas_City_Chiefs.html" TargetMode="External"/><Relationship Id="rId14" Type="http://schemas.openxmlformats.org/officeDocument/2006/relationships/hyperlink" Target="http://www.phys.utk.edu/sorensen/cfr/cfr/NFL/1987/NFL_1987_Team_Los_Angeles_Raiders.html" TargetMode="External"/><Relationship Id="rId15" Type="http://schemas.openxmlformats.org/officeDocument/2006/relationships/hyperlink" Target="http://www.phys.utk.edu/sorensen/cfr/cfr/NFL/1987/NFL_1987_Team_San_Francisco_49ers.html" TargetMode="External"/><Relationship Id="rId16" Type="http://schemas.openxmlformats.org/officeDocument/2006/relationships/hyperlink" Target="http://www.phys.utk.edu/sorensen/cfr/cfr/NFL/1987/NFL_1987_Team_Washington_Redskins.html" TargetMode="External"/><Relationship Id="rId17" Type="http://schemas.openxmlformats.org/officeDocument/2006/relationships/hyperlink" Target="http://www.phys.utk.edu/sorensen/cfr/cfr/NFL/1987/NFL_1987_Team_Chicago_Bears.html" TargetMode="External"/><Relationship Id="rId18" Type="http://schemas.openxmlformats.org/officeDocument/2006/relationships/hyperlink" Target="http://www.phys.utk.edu/sorensen/cfr/cfr/NFL/1987/NFL_1987_Team_Minnesota_Vikings.html" TargetMode="External"/><Relationship Id="rId19" Type="http://schemas.openxmlformats.org/officeDocument/2006/relationships/hyperlink" Target="http://www.phys.utk.edu/sorensen/cfr/cfr/NFL/1987/NFL_1987_Team_New_Orleans_Saints.html" TargetMode="External"/><Relationship Id="rId50" Type="http://schemas.openxmlformats.org/officeDocument/2006/relationships/hyperlink" Target="http://www.phys.utk.edu/sorensen/cfr/cfr/NFL/1987/NFL_1987_Team_San_Diego_Chargers.html" TargetMode="External"/><Relationship Id="rId51" Type="http://schemas.openxmlformats.org/officeDocument/2006/relationships/hyperlink" Target="http://www.phys.utk.edu/sorensen/cfr/cfr/NFL/1987/NFL_1987_Team_Green_Bay_Packers.html" TargetMode="External"/><Relationship Id="rId52" Type="http://schemas.openxmlformats.org/officeDocument/2006/relationships/hyperlink" Target="http://www.phys.utk.edu/sorensen/cfr/cfr/NFL/1987/NFL_1987_Team_Cincinnati_Bengals.html" TargetMode="External"/><Relationship Id="rId53" Type="http://schemas.openxmlformats.org/officeDocument/2006/relationships/hyperlink" Target="http://www.phys.utk.edu/sorensen/cfr/cfr/NFL/1987/NFL_1987_Team_Kansas_City_Chiefs.html" TargetMode="External"/><Relationship Id="rId54" Type="http://schemas.openxmlformats.org/officeDocument/2006/relationships/hyperlink" Target="http://www.phys.utk.edu/sorensen/cfr/cfr/NFL/1987/NFL_1987_Team_Detroit_Lions.html" TargetMode="External"/><Relationship Id="rId55" Type="http://schemas.openxmlformats.org/officeDocument/2006/relationships/hyperlink" Target="http://www.phys.utk.edu/sorensen/cfr/cfr/NFL/1987/NFL_1987_Team_Tampa_Bay_Buccaneers.html" TargetMode="External"/><Relationship Id="rId56" Type="http://schemas.openxmlformats.org/officeDocument/2006/relationships/hyperlink" Target="http://www.phys.utk.edu/sorensen/cfr/cfr/NFL/1987/NFL_1987_Team_Atlanta_Falcons.html" TargetMode="External"/><Relationship Id="rId57" Type="http://schemas.openxmlformats.org/officeDocument/2006/relationships/hyperlink" Target="https://www.pro-football-reference.com/teams/nor/1990_draft.htm" TargetMode="External"/><Relationship Id="rId58" Type="http://schemas.openxmlformats.org/officeDocument/2006/relationships/drawing" Target="../drawings/drawing2.xml"/><Relationship Id="rId40" Type="http://schemas.openxmlformats.org/officeDocument/2006/relationships/hyperlink" Target="http://www.phys.utk.edu/sorensen/cfr/cfr/NFL/1987/NFL_1987_Team_Miami_Dolphins.html" TargetMode="External"/><Relationship Id="rId41" Type="http://schemas.openxmlformats.org/officeDocument/2006/relationships/hyperlink" Target="http://www.phys.utk.edu/sorensen/cfr/cfr/NFL/1987/NFL_1987_Team_Indianapolis_Colts.html" TargetMode="External"/><Relationship Id="rId42" Type="http://schemas.openxmlformats.org/officeDocument/2006/relationships/hyperlink" Target="http://www.phys.utk.edu/sorensen/cfr/cfr/NFL/1987/NFL_1987_Team_Houston_Oilers.html" TargetMode="External"/><Relationship Id="rId43" Type="http://schemas.openxmlformats.org/officeDocument/2006/relationships/hyperlink" Target="http://www.phys.utk.edu/sorensen/cfr/cfr/NFL/1987/NFL_1987_Team_Seattle_Seahawks.html" TargetMode="External"/><Relationship Id="rId44" Type="http://schemas.openxmlformats.org/officeDocument/2006/relationships/hyperlink" Target="http://www.phys.utk.edu/sorensen/cfr/cfr/NFL/1987/NFL_1987_Team_New_York_Jets.html" TargetMode="External"/><Relationship Id="rId45" Type="http://schemas.openxmlformats.org/officeDocument/2006/relationships/hyperlink" Target="http://www.phys.utk.edu/sorensen/cfr/cfr/NFL/1987/NFL_1987_Team_Pittsburgh_Steelers.html" TargetMode="External"/><Relationship Id="rId46" Type="http://schemas.openxmlformats.org/officeDocument/2006/relationships/hyperlink" Target="http://www.phys.utk.edu/sorensen/cfr/cfr/NFL/1987/NFL_1987_Team_Dallas_Cowboys.html" TargetMode="External"/><Relationship Id="rId47" Type="http://schemas.openxmlformats.org/officeDocument/2006/relationships/hyperlink" Target="http://www.phys.utk.edu/sorensen/cfr/cfr/NFL/1987/NFL_1987_Team_Los_Angeles_Rams.html" TargetMode="External"/><Relationship Id="rId48" Type="http://schemas.openxmlformats.org/officeDocument/2006/relationships/hyperlink" Target="http://www.phys.utk.edu/sorensen/cfr/cfr/NFL/1987/NFL_1987_Team_St._Louis_Cardinals.html" TargetMode="External"/><Relationship Id="rId49" Type="http://schemas.openxmlformats.org/officeDocument/2006/relationships/hyperlink" Target="http://www.phys.utk.edu/sorensen/cfr/cfr/NFL/1987/NFL_1987_Team_Los_Angeles_Raiders.html" TargetMode="External"/><Relationship Id="rId1" Type="http://schemas.openxmlformats.org/officeDocument/2006/relationships/hyperlink" Target="http://www.phys.utk.edu/sorensen/cfr/cfr/NFL/1987/NFL_1987_Team_Denver_Broncos.html" TargetMode="External"/><Relationship Id="rId2" Type="http://schemas.openxmlformats.org/officeDocument/2006/relationships/hyperlink" Target="http://www.phys.utk.edu/sorensen/cfr/cfr/NFL/1987/NFL_1987_Team_Cleveland_Browns.html" TargetMode="External"/><Relationship Id="rId3" Type="http://schemas.openxmlformats.org/officeDocument/2006/relationships/hyperlink" Target="http://www.phys.utk.edu/sorensen/cfr/cfr/NFL/1987/NFL_1987_Team_New_England_Patriots.html" TargetMode="External"/><Relationship Id="rId4" Type="http://schemas.openxmlformats.org/officeDocument/2006/relationships/hyperlink" Target="http://www.phys.utk.edu/sorensen/cfr/cfr/NFL/1987/NFL_1987_Team_Buffalo_Bills.html" TargetMode="External"/><Relationship Id="rId5" Type="http://schemas.openxmlformats.org/officeDocument/2006/relationships/hyperlink" Target="http://www.phys.utk.edu/sorensen/cfr/cfr/NFL/1987/NFL_1987_Team_Indianapolis_Colts.html" TargetMode="External"/><Relationship Id="rId6" Type="http://schemas.openxmlformats.org/officeDocument/2006/relationships/hyperlink" Target="http://www.phys.utk.edu/sorensen/cfr/cfr/NFL/1987/NFL_1987_Team_New_York_Jets.html" TargetMode="External"/><Relationship Id="rId7" Type="http://schemas.openxmlformats.org/officeDocument/2006/relationships/hyperlink" Target="http://www.phys.utk.edu/sorensen/cfr/cfr/NFL/1987/NFL_1987_Team_Miami_Dolphins.html" TargetMode="External"/><Relationship Id="rId8" Type="http://schemas.openxmlformats.org/officeDocument/2006/relationships/hyperlink" Target="http://www.phys.utk.edu/sorensen/cfr/cfr/NFL/1987/NFL_1987_Team_Houston_Oilers.html" TargetMode="External"/><Relationship Id="rId9" Type="http://schemas.openxmlformats.org/officeDocument/2006/relationships/hyperlink" Target="http://www.phys.utk.edu/sorensen/cfr/cfr/NFL/1987/NFL_1987_Team_Pittsburgh_Steelers.html" TargetMode="External"/><Relationship Id="rId30" Type="http://schemas.openxmlformats.org/officeDocument/2006/relationships/hyperlink" Target="http://www.phys.utk.edu/sorensen/cfr/cfr/NFL/1987/NFL_1987_Team_San_Francisco_49ers.html" TargetMode="External"/><Relationship Id="rId31" Type="http://schemas.openxmlformats.org/officeDocument/2006/relationships/hyperlink" Target="http://www.phys.utk.edu/sorensen/cfr/cfr/NFL/1987/NFL_1987_Team_New_Orleans_Saints.html" TargetMode="External"/><Relationship Id="rId32" Type="http://schemas.openxmlformats.org/officeDocument/2006/relationships/hyperlink" Target="http://www.phys.utk.edu/sorensen/cfr/cfr/NFL/1987/NFL_1987_Team_Denver_Broncos.html" TargetMode="External"/><Relationship Id="rId33" Type="http://schemas.openxmlformats.org/officeDocument/2006/relationships/hyperlink" Target="http://www.phys.utk.edu/sorensen/cfr/cfr/NFL/1987/NFL_1987_Team_Philadelphia_Eagles.html" TargetMode="External"/><Relationship Id="rId34" Type="http://schemas.openxmlformats.org/officeDocument/2006/relationships/hyperlink" Target="http://www.phys.utk.edu/sorensen/cfr/cfr/NFL/1987/NFL_1987_Team_Cleveland_Browns.html" TargetMode="External"/><Relationship Id="rId35" Type="http://schemas.openxmlformats.org/officeDocument/2006/relationships/hyperlink" Target="http://www.phys.utk.edu/sorensen/cfr/cfr/NFL/1987/NFL_1987_Team_Minnesota_Vikings.html" TargetMode="External"/><Relationship Id="rId36" Type="http://schemas.openxmlformats.org/officeDocument/2006/relationships/hyperlink" Target="http://www.phys.utk.edu/sorensen/cfr/cfr/NFL/1987/NFL_1987_Team_Buffalo_Bills.html" TargetMode="External"/><Relationship Id="rId37" Type="http://schemas.openxmlformats.org/officeDocument/2006/relationships/hyperlink" Target="http://www.phys.utk.edu/sorensen/cfr/cfr/NFL/1987/NFL_1987_Team_Chicago_Bears.html" TargetMode="External"/><Relationship Id="rId38" Type="http://schemas.openxmlformats.org/officeDocument/2006/relationships/hyperlink" Target="http://www.phys.utk.edu/sorensen/cfr/cfr/NFL/1987/NFL_1987_Team_New_York_Giants.html" TargetMode="External"/><Relationship Id="rId39" Type="http://schemas.openxmlformats.org/officeDocument/2006/relationships/hyperlink" Target="http://www.phys.utk.edu/sorensen/cfr/cfr/NFL/1987/NFL_1987_Team_New_England_Patriots.html" TargetMode="External"/><Relationship Id="rId20" Type="http://schemas.openxmlformats.org/officeDocument/2006/relationships/hyperlink" Target="http://www.phys.utk.edu/sorensen/cfr/cfr/NFL/1987/NFL_1987_Team_Philadelphia_Eagles.html" TargetMode="External"/><Relationship Id="rId21" Type="http://schemas.openxmlformats.org/officeDocument/2006/relationships/hyperlink" Target="http://www.phys.utk.edu/sorensen/cfr/cfr/NFL/1987/NFL_1987_Team_Los_Angeles_Rams.html" TargetMode="External"/><Relationship Id="rId22" Type="http://schemas.openxmlformats.org/officeDocument/2006/relationships/hyperlink" Target="http://www.phys.utk.edu/sorensen/cfr/cfr/NFL/1987/NFL_1987_Team_New_York_Giants.html" TargetMode="External"/><Relationship Id="rId23" Type="http://schemas.openxmlformats.org/officeDocument/2006/relationships/hyperlink" Target="http://www.phys.utk.edu/sorensen/cfr/cfr/NFL/1987/NFL_1987_Team_St._Louis_Cardinals.html" TargetMode="External"/><Relationship Id="rId24" Type="http://schemas.openxmlformats.org/officeDocument/2006/relationships/hyperlink" Target="http://www.phys.utk.edu/sorensen/cfr/cfr/NFL/1987/NFL_1987_Team_Dallas_Cowboys.html" TargetMode="External"/><Relationship Id="rId25" Type="http://schemas.openxmlformats.org/officeDocument/2006/relationships/hyperlink" Target="http://www.phys.utk.edu/sorensen/cfr/cfr/NFL/1987/NFL_1987_Team_Detroit_Lions.html" TargetMode="External"/><Relationship Id="rId26" Type="http://schemas.openxmlformats.org/officeDocument/2006/relationships/hyperlink" Target="http://www.phys.utk.edu/sorensen/cfr/cfr/NFL/1987/NFL_1987_Team_Green_Bay_Packers.html" TargetMode="External"/><Relationship Id="rId27" Type="http://schemas.openxmlformats.org/officeDocument/2006/relationships/hyperlink" Target="http://www.phys.utk.edu/sorensen/cfr/cfr/NFL/1987/NFL_1987_Team_Tampa_Bay_Buccaneers.html" TargetMode="External"/><Relationship Id="rId28" Type="http://schemas.openxmlformats.org/officeDocument/2006/relationships/hyperlink" Target="http://www.phys.utk.edu/sorensen/cfr/cfr/NFL/1987/NFL_1987_Team_Atlanta_Falcons.html" TargetMode="External"/><Relationship Id="rId29" Type="http://schemas.openxmlformats.org/officeDocument/2006/relationships/hyperlink" Target="http://www.phys.utk.edu/sorensen/cfr/cfr/NFL/1987/NFL_1987_Team_Washington_Redskins.html" TargetMode="External"/><Relationship Id="rId10" Type="http://schemas.openxmlformats.org/officeDocument/2006/relationships/hyperlink" Target="http://www.phys.utk.edu/sorensen/cfr/cfr/NFL/1987/NFL_1987_Team_Seattle_Seahawks.html" TargetMode="External"/><Relationship Id="rId11" Type="http://schemas.openxmlformats.org/officeDocument/2006/relationships/hyperlink" Target="http://www.phys.utk.edu/sorensen/cfr/cfr/NFL/1987/NFL_1987_Team_San_Diego_Chargers.html" TargetMode="External"/><Relationship Id="rId12" Type="http://schemas.openxmlformats.org/officeDocument/2006/relationships/hyperlink" Target="http://www.phys.utk.edu/sorensen/cfr/cfr/NFL/1987/NFL_1987_Team_Cincinnati_Bengal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lleyrankings.com/curconf.html" TargetMode="External"/><Relationship Id="rId4" Type="http://schemas.openxmlformats.org/officeDocument/2006/relationships/hyperlink" Target="http://www.colleyrankings.com/curconf.html" TargetMode="External"/><Relationship Id="rId5" Type="http://schemas.openxmlformats.org/officeDocument/2006/relationships/hyperlink" Target="http://www.colleyrankings.com/curconf.html" TargetMode="External"/><Relationship Id="rId6" Type="http://schemas.openxmlformats.org/officeDocument/2006/relationships/hyperlink" Target="http://www.colleyrankings.com/curconf.html" TargetMode="External"/><Relationship Id="rId7" Type="http://schemas.openxmlformats.org/officeDocument/2006/relationships/hyperlink" Target="http://www.colleyrankings.com/curconf.html" TargetMode="External"/><Relationship Id="rId8" Type="http://schemas.openxmlformats.org/officeDocument/2006/relationships/hyperlink" Target="http://www.colleyrankings.com/curconf.html" TargetMode="External"/><Relationship Id="rId1" Type="http://schemas.openxmlformats.org/officeDocument/2006/relationships/hyperlink" Target="http://www.colleyrankings.com/curconf.html" TargetMode="External"/><Relationship Id="rId2" Type="http://schemas.openxmlformats.org/officeDocument/2006/relationships/hyperlink" Target="http://www.colleyrankings.com/curcon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2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4" width="11.1640625" bestFit="1" customWidth="1"/>
    <col min="5" max="5" width="29.6640625" bestFit="1" customWidth="1"/>
    <col min="6" max="9" width="11.1640625" bestFit="1" customWidth="1"/>
    <col min="10" max="25" width="12.1640625" bestFit="1" customWidth="1"/>
    <col min="26" max="26" width="22.83203125" bestFit="1" customWidth="1"/>
    <col min="27" max="27" width="12.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45</v>
      </c>
      <c r="X2" s="1" t="s">
        <v>46</v>
      </c>
      <c r="Y2" s="1" t="s">
        <v>47</v>
      </c>
      <c r="Z2" s="1" t="s">
        <v>49</v>
      </c>
      <c r="AA2" s="1" t="s">
        <v>31</v>
      </c>
    </row>
    <row r="3" spans="1:27" x14ac:dyDescent="0.2">
      <c r="A3" s="1" t="s">
        <v>50</v>
      </c>
      <c r="B3" s="1" t="s">
        <v>51</v>
      </c>
      <c r="C3" s="1" t="s">
        <v>50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51</v>
      </c>
      <c r="J3" s="1" t="s">
        <v>51</v>
      </c>
      <c r="K3" s="1" t="s">
        <v>57</v>
      </c>
      <c r="L3" s="1" t="s">
        <v>57</v>
      </c>
      <c r="M3" s="1" t="s">
        <v>50</v>
      </c>
      <c r="N3" s="1" t="s">
        <v>58</v>
      </c>
      <c r="O3" s="1" t="s">
        <v>59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58</v>
      </c>
      <c r="V3" s="1" t="s">
        <v>58</v>
      </c>
      <c r="W3" s="1" t="s">
        <v>64</v>
      </c>
      <c r="X3" s="1" t="s">
        <v>65</v>
      </c>
      <c r="Y3" s="1" t="s">
        <v>52</v>
      </c>
      <c r="Z3" s="1" t="s">
        <v>66</v>
      </c>
      <c r="AA3" s="1" t="s">
        <v>67</v>
      </c>
    </row>
    <row r="4" spans="1:27" x14ac:dyDescent="0.2">
      <c r="A4" s="1" t="s">
        <v>52</v>
      </c>
      <c r="B4" s="1" t="s">
        <v>51</v>
      </c>
      <c r="C4" s="1" t="s">
        <v>50</v>
      </c>
      <c r="D4" s="1" t="s">
        <v>68</v>
      </c>
      <c r="E4" s="1" t="s">
        <v>69</v>
      </c>
      <c r="F4" s="1" t="s">
        <v>54</v>
      </c>
      <c r="G4" s="1" t="s">
        <v>70</v>
      </c>
      <c r="H4" s="1" t="s">
        <v>71</v>
      </c>
      <c r="I4" s="1" t="s">
        <v>51</v>
      </c>
      <c r="J4" s="1" t="s">
        <v>51</v>
      </c>
      <c r="K4" s="1" t="s">
        <v>57</v>
      </c>
      <c r="L4" s="1" t="s">
        <v>57</v>
      </c>
      <c r="M4" s="1" t="s">
        <v>57</v>
      </c>
      <c r="N4" s="1" t="s">
        <v>50</v>
      </c>
      <c r="O4" s="1" t="s">
        <v>50</v>
      </c>
      <c r="P4" s="1" t="s">
        <v>50</v>
      </c>
      <c r="Q4" s="1" t="s">
        <v>72</v>
      </c>
      <c r="R4" s="1" t="s">
        <v>73</v>
      </c>
      <c r="S4" s="1" t="s">
        <v>74</v>
      </c>
      <c r="T4" s="1" t="s">
        <v>75</v>
      </c>
      <c r="U4" s="1" t="s">
        <v>57</v>
      </c>
      <c r="V4" s="1" t="s">
        <v>50</v>
      </c>
      <c r="W4" s="1" t="s">
        <v>58</v>
      </c>
      <c r="X4" s="1" t="s">
        <v>68</v>
      </c>
      <c r="Y4" s="1" t="s">
        <v>57</v>
      </c>
      <c r="Z4" s="1" t="s">
        <v>76</v>
      </c>
      <c r="AA4" s="1" t="s">
        <v>67</v>
      </c>
    </row>
    <row r="5" spans="1:27" x14ac:dyDescent="0.2">
      <c r="A5" s="1" t="s">
        <v>77</v>
      </c>
      <c r="B5" s="1" t="s">
        <v>51</v>
      </c>
      <c r="C5" s="1" t="s">
        <v>50</v>
      </c>
      <c r="D5" s="1" t="s">
        <v>59</v>
      </c>
      <c r="E5" s="1" t="s">
        <v>78</v>
      </c>
      <c r="F5" s="1" t="s">
        <v>54</v>
      </c>
      <c r="G5" s="1" t="s">
        <v>70</v>
      </c>
      <c r="H5" s="1" t="s">
        <v>79</v>
      </c>
      <c r="I5" s="1" t="s">
        <v>51</v>
      </c>
      <c r="J5" s="1" t="s">
        <v>51</v>
      </c>
      <c r="K5" s="1" t="s">
        <v>57</v>
      </c>
      <c r="L5" s="1" t="s">
        <v>57</v>
      </c>
      <c r="M5" s="1" t="s">
        <v>57</v>
      </c>
      <c r="N5" s="1" t="s">
        <v>58</v>
      </c>
      <c r="O5" s="1" t="s">
        <v>58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87</v>
      </c>
      <c r="X5" s="1" t="s">
        <v>88</v>
      </c>
      <c r="Y5" s="1" t="s">
        <v>52</v>
      </c>
      <c r="Z5" s="1" t="s">
        <v>89</v>
      </c>
      <c r="AA5" s="1" t="s">
        <v>67</v>
      </c>
    </row>
    <row r="6" spans="1:27" x14ac:dyDescent="0.2">
      <c r="A6" s="1" t="s">
        <v>90</v>
      </c>
      <c r="B6" s="1" t="s">
        <v>51</v>
      </c>
      <c r="C6" s="1" t="s">
        <v>52</v>
      </c>
      <c r="D6" s="1" t="s">
        <v>91</v>
      </c>
      <c r="E6" s="1" t="s">
        <v>92</v>
      </c>
      <c r="F6" s="1" t="s">
        <v>54</v>
      </c>
      <c r="G6" s="1" t="s">
        <v>70</v>
      </c>
      <c r="H6" s="1" t="s">
        <v>93</v>
      </c>
      <c r="I6" s="1" t="s">
        <v>51</v>
      </c>
      <c r="J6" s="1" t="s">
        <v>51</v>
      </c>
      <c r="K6" s="1" t="s">
        <v>57</v>
      </c>
      <c r="L6" s="1" t="s">
        <v>57</v>
      </c>
      <c r="M6" s="1" t="s">
        <v>50</v>
      </c>
      <c r="N6" s="1" t="s">
        <v>94</v>
      </c>
      <c r="O6" s="1" t="s">
        <v>95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  <c r="U6" s="1" t="s">
        <v>100</v>
      </c>
      <c r="V6" s="1" t="s">
        <v>73</v>
      </c>
      <c r="W6" s="1" t="s">
        <v>101</v>
      </c>
      <c r="X6" s="1" t="s">
        <v>102</v>
      </c>
      <c r="Y6" s="1" t="s">
        <v>94</v>
      </c>
      <c r="Z6" s="1" t="s">
        <v>103</v>
      </c>
      <c r="AA6" s="1" t="s">
        <v>67</v>
      </c>
    </row>
    <row r="7" spans="1:27" x14ac:dyDescent="0.2">
      <c r="A7" s="1" t="s">
        <v>94</v>
      </c>
      <c r="B7" s="1" t="s">
        <v>51</v>
      </c>
      <c r="C7" s="1" t="s">
        <v>77</v>
      </c>
      <c r="D7" s="1" t="s">
        <v>104</v>
      </c>
      <c r="E7" s="1" t="s">
        <v>105</v>
      </c>
      <c r="F7" s="1" t="s">
        <v>54</v>
      </c>
      <c r="G7" s="1" t="s">
        <v>73</v>
      </c>
      <c r="H7" s="1" t="s">
        <v>106</v>
      </c>
      <c r="I7" s="1" t="s">
        <v>31</v>
      </c>
      <c r="J7" s="1" t="s">
        <v>31</v>
      </c>
      <c r="K7" s="1" t="s">
        <v>57</v>
      </c>
      <c r="L7" s="1" t="s">
        <v>57</v>
      </c>
      <c r="M7" s="1" t="s">
        <v>57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107</v>
      </c>
      <c r="AA7" s="1" t="s">
        <v>67</v>
      </c>
    </row>
    <row r="8" spans="1:27" x14ac:dyDescent="0.2">
      <c r="A8" s="1" t="s">
        <v>80</v>
      </c>
      <c r="B8" s="1" t="s">
        <v>51</v>
      </c>
      <c r="C8" s="1" t="s">
        <v>77</v>
      </c>
      <c r="D8" s="1" t="s">
        <v>108</v>
      </c>
      <c r="E8" s="1" t="s">
        <v>109</v>
      </c>
      <c r="F8" s="1" t="s">
        <v>54</v>
      </c>
      <c r="G8" s="1" t="s">
        <v>55</v>
      </c>
      <c r="H8" s="1" t="s">
        <v>110</v>
      </c>
      <c r="I8" s="1" t="s">
        <v>51</v>
      </c>
      <c r="J8" s="1" t="s">
        <v>51</v>
      </c>
      <c r="K8" s="1" t="s">
        <v>57</v>
      </c>
      <c r="L8" s="1" t="s">
        <v>57</v>
      </c>
      <c r="M8" s="1" t="s">
        <v>57</v>
      </c>
      <c r="N8" s="1" t="s">
        <v>90</v>
      </c>
      <c r="O8" s="1" t="s">
        <v>58</v>
      </c>
      <c r="P8" s="1" t="s">
        <v>94</v>
      </c>
      <c r="Q8" s="1" t="s">
        <v>111</v>
      </c>
      <c r="R8" s="1" t="s">
        <v>112</v>
      </c>
      <c r="S8" s="1" t="s">
        <v>113</v>
      </c>
      <c r="T8" s="1" t="s">
        <v>114</v>
      </c>
      <c r="U8" s="1" t="s">
        <v>90</v>
      </c>
      <c r="V8" s="1" t="s">
        <v>80</v>
      </c>
      <c r="W8" s="1" t="s">
        <v>115</v>
      </c>
      <c r="X8" s="1" t="s">
        <v>116</v>
      </c>
      <c r="Y8" s="1" t="s">
        <v>77</v>
      </c>
      <c r="Z8" s="1" t="s">
        <v>117</v>
      </c>
      <c r="AA8" s="1" t="s">
        <v>67</v>
      </c>
    </row>
    <row r="9" spans="1:27" x14ac:dyDescent="0.2">
      <c r="A9" s="1" t="s">
        <v>58</v>
      </c>
      <c r="B9" s="1" t="s">
        <v>51</v>
      </c>
      <c r="C9" s="1" t="s">
        <v>90</v>
      </c>
      <c r="D9" s="1" t="s">
        <v>118</v>
      </c>
      <c r="E9" s="1" t="s">
        <v>119</v>
      </c>
      <c r="F9" s="1" t="s">
        <v>54</v>
      </c>
      <c r="G9" s="1" t="s">
        <v>73</v>
      </c>
      <c r="H9" s="1" t="s">
        <v>120</v>
      </c>
      <c r="I9" s="1" t="s">
        <v>31</v>
      </c>
      <c r="J9" s="1" t="s">
        <v>31</v>
      </c>
      <c r="K9" s="1" t="s">
        <v>57</v>
      </c>
      <c r="L9" s="1" t="s">
        <v>57</v>
      </c>
      <c r="M9" s="1" t="s">
        <v>57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121</v>
      </c>
      <c r="AA9" s="1" t="s">
        <v>67</v>
      </c>
    </row>
    <row r="10" spans="1:27" x14ac:dyDescent="0.2">
      <c r="A10" s="1" t="s">
        <v>86</v>
      </c>
      <c r="B10" s="1" t="s">
        <v>51</v>
      </c>
      <c r="C10" s="1" t="s">
        <v>94</v>
      </c>
      <c r="D10" s="1" t="s">
        <v>122</v>
      </c>
      <c r="E10" s="1" t="s">
        <v>123</v>
      </c>
      <c r="F10" s="1" t="s">
        <v>54</v>
      </c>
      <c r="G10" s="1" t="s">
        <v>55</v>
      </c>
      <c r="H10" s="1" t="s">
        <v>124</v>
      </c>
      <c r="I10" s="1" t="s">
        <v>51</v>
      </c>
      <c r="J10" s="1" t="s">
        <v>51</v>
      </c>
      <c r="K10" s="1" t="s">
        <v>57</v>
      </c>
      <c r="L10" s="1" t="s">
        <v>57</v>
      </c>
      <c r="M10" s="1" t="s">
        <v>57</v>
      </c>
      <c r="N10" s="1" t="s">
        <v>50</v>
      </c>
      <c r="O10" s="1" t="s">
        <v>90</v>
      </c>
      <c r="P10" s="1" t="s">
        <v>52</v>
      </c>
      <c r="Q10" s="1" t="s">
        <v>125</v>
      </c>
      <c r="R10" s="1" t="s">
        <v>126</v>
      </c>
      <c r="S10" s="1" t="s">
        <v>127</v>
      </c>
      <c r="T10" s="1" t="s">
        <v>128</v>
      </c>
      <c r="U10" s="1" t="s">
        <v>52</v>
      </c>
      <c r="V10" s="1" t="s">
        <v>94</v>
      </c>
      <c r="W10" s="1" t="s">
        <v>58</v>
      </c>
      <c r="X10" s="1" t="s">
        <v>55</v>
      </c>
      <c r="Y10" s="1" t="s">
        <v>57</v>
      </c>
      <c r="Z10" s="1" t="s">
        <v>129</v>
      </c>
      <c r="AA10" s="1" t="s">
        <v>67</v>
      </c>
    </row>
    <row r="11" spans="1:27" x14ac:dyDescent="0.2">
      <c r="A11" s="1" t="s">
        <v>130</v>
      </c>
      <c r="B11" s="1" t="s">
        <v>51</v>
      </c>
      <c r="C11" s="1" t="s">
        <v>80</v>
      </c>
      <c r="D11" s="1" t="s">
        <v>131</v>
      </c>
      <c r="E11" s="1" t="s">
        <v>132</v>
      </c>
      <c r="F11" s="1" t="s">
        <v>54</v>
      </c>
      <c r="G11" s="1" t="s">
        <v>73</v>
      </c>
      <c r="H11" s="1" t="s">
        <v>133</v>
      </c>
      <c r="I11" s="1" t="s">
        <v>31</v>
      </c>
      <c r="J11" s="1" t="s">
        <v>31</v>
      </c>
      <c r="K11" s="1" t="s">
        <v>57</v>
      </c>
      <c r="L11" s="1" t="s">
        <v>57</v>
      </c>
      <c r="M11" s="1" t="s">
        <v>57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134</v>
      </c>
      <c r="AA11" s="1" t="s">
        <v>67</v>
      </c>
    </row>
    <row r="12" spans="1:27" x14ac:dyDescent="0.2">
      <c r="A12" s="1" t="s">
        <v>68</v>
      </c>
      <c r="B12" s="1" t="s">
        <v>51</v>
      </c>
      <c r="C12" s="1" t="s">
        <v>58</v>
      </c>
      <c r="D12" s="1" t="s">
        <v>135</v>
      </c>
      <c r="E12" s="1" t="s">
        <v>136</v>
      </c>
      <c r="F12" s="1" t="s">
        <v>54</v>
      </c>
      <c r="G12" s="1" t="s">
        <v>55</v>
      </c>
      <c r="H12" s="1" t="s">
        <v>137</v>
      </c>
      <c r="I12" s="1" t="s">
        <v>31</v>
      </c>
      <c r="J12" s="1" t="s">
        <v>31</v>
      </c>
      <c r="K12" s="1" t="s">
        <v>57</v>
      </c>
      <c r="L12" s="1" t="s">
        <v>57</v>
      </c>
      <c r="M12" s="1" t="s">
        <v>57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138</v>
      </c>
      <c r="AA12" s="1" t="s">
        <v>67</v>
      </c>
    </row>
    <row r="13" spans="1:27" x14ac:dyDescent="0.2">
      <c r="A13" s="1" t="s">
        <v>100</v>
      </c>
      <c r="B13" s="1" t="s">
        <v>139</v>
      </c>
      <c r="C13" s="1" t="s">
        <v>50</v>
      </c>
      <c r="D13" s="1" t="s">
        <v>50</v>
      </c>
      <c r="E13" s="1" t="s">
        <v>140</v>
      </c>
      <c r="F13" s="1" t="s">
        <v>54</v>
      </c>
      <c r="G13" s="1" t="s">
        <v>70</v>
      </c>
      <c r="H13" s="1" t="s">
        <v>141</v>
      </c>
      <c r="I13" s="1" t="s">
        <v>139</v>
      </c>
      <c r="J13" s="1" t="s">
        <v>51</v>
      </c>
      <c r="K13" s="1" t="s">
        <v>57</v>
      </c>
      <c r="L13" s="1" t="s">
        <v>50</v>
      </c>
      <c r="M13" s="1" t="s">
        <v>50</v>
      </c>
      <c r="N13" s="1" t="s">
        <v>142</v>
      </c>
      <c r="O13" s="1" t="s">
        <v>73</v>
      </c>
      <c r="P13" s="1" t="s">
        <v>73</v>
      </c>
      <c r="Q13" s="1" t="s">
        <v>143</v>
      </c>
      <c r="R13" s="1" t="s">
        <v>144</v>
      </c>
      <c r="S13" s="1" t="s">
        <v>145</v>
      </c>
      <c r="T13" s="1" t="s">
        <v>146</v>
      </c>
      <c r="U13" s="1" t="s">
        <v>147</v>
      </c>
      <c r="V13" s="1" t="s">
        <v>148</v>
      </c>
      <c r="W13" s="1" t="s">
        <v>87</v>
      </c>
      <c r="X13" s="1" t="s">
        <v>149</v>
      </c>
      <c r="Y13" s="1" t="s">
        <v>52</v>
      </c>
      <c r="Z13" s="1" t="s">
        <v>107</v>
      </c>
      <c r="AA13" s="1" t="s">
        <v>67</v>
      </c>
    </row>
    <row r="14" spans="1:27" x14ac:dyDescent="0.2">
      <c r="A14" s="1" t="s">
        <v>59</v>
      </c>
      <c r="B14" s="1" t="s">
        <v>139</v>
      </c>
      <c r="C14" s="1" t="s">
        <v>50</v>
      </c>
      <c r="D14" s="1" t="s">
        <v>52</v>
      </c>
      <c r="E14" s="1" t="s">
        <v>150</v>
      </c>
      <c r="F14" s="1" t="s">
        <v>54</v>
      </c>
      <c r="G14" s="1" t="s">
        <v>55</v>
      </c>
      <c r="H14" s="1" t="s">
        <v>151</v>
      </c>
      <c r="I14" s="1" t="s">
        <v>139</v>
      </c>
      <c r="J14" s="1" t="s">
        <v>51</v>
      </c>
      <c r="K14" s="1" t="s">
        <v>57</v>
      </c>
      <c r="L14" s="1" t="s">
        <v>50</v>
      </c>
      <c r="M14" s="1" t="s">
        <v>52</v>
      </c>
      <c r="N14" s="1" t="s">
        <v>126</v>
      </c>
      <c r="O14" s="1" t="s">
        <v>152</v>
      </c>
      <c r="P14" s="1" t="s">
        <v>152</v>
      </c>
      <c r="Q14" s="1" t="s">
        <v>153</v>
      </c>
      <c r="R14" s="1" t="s">
        <v>154</v>
      </c>
      <c r="S14" s="1" t="s">
        <v>155</v>
      </c>
      <c r="T14" s="1" t="s">
        <v>156</v>
      </c>
      <c r="U14" s="1" t="s">
        <v>127</v>
      </c>
      <c r="V14" s="1" t="s">
        <v>70</v>
      </c>
      <c r="W14" s="1" t="s">
        <v>157</v>
      </c>
      <c r="X14" s="1" t="s">
        <v>158</v>
      </c>
      <c r="Y14" s="1" t="s">
        <v>52</v>
      </c>
      <c r="Z14" s="1" t="s">
        <v>159</v>
      </c>
      <c r="AA14" s="1" t="s">
        <v>67</v>
      </c>
    </row>
    <row r="15" spans="1:27" x14ac:dyDescent="0.2">
      <c r="A15" s="1" t="s">
        <v>142</v>
      </c>
      <c r="B15" s="1" t="s">
        <v>139</v>
      </c>
      <c r="C15" s="1" t="s">
        <v>50</v>
      </c>
      <c r="D15" s="1" t="s">
        <v>115</v>
      </c>
      <c r="E15" s="1" t="s">
        <v>160</v>
      </c>
      <c r="F15" s="1" t="s">
        <v>54</v>
      </c>
      <c r="G15" s="1" t="s">
        <v>73</v>
      </c>
      <c r="H15" s="1" t="s">
        <v>137</v>
      </c>
      <c r="I15" s="1" t="s">
        <v>139</v>
      </c>
      <c r="J15" s="1" t="s">
        <v>51</v>
      </c>
      <c r="K15" s="1" t="s">
        <v>57</v>
      </c>
      <c r="L15" s="1" t="s">
        <v>57</v>
      </c>
      <c r="M15" s="1" t="s">
        <v>57</v>
      </c>
      <c r="N15" s="1" t="s">
        <v>52</v>
      </c>
      <c r="O15" s="1" t="s">
        <v>94</v>
      </c>
      <c r="P15" s="1" t="s">
        <v>90</v>
      </c>
      <c r="Q15" s="1" t="s">
        <v>161</v>
      </c>
      <c r="R15" s="1" t="s">
        <v>162</v>
      </c>
      <c r="S15" s="1" t="s">
        <v>163</v>
      </c>
      <c r="T15" s="1" t="s">
        <v>164</v>
      </c>
      <c r="U15" s="1" t="s">
        <v>90</v>
      </c>
      <c r="V15" s="1" t="s">
        <v>90</v>
      </c>
      <c r="W15" s="1" t="s">
        <v>165</v>
      </c>
      <c r="X15" s="1" t="s">
        <v>166</v>
      </c>
      <c r="Y15" s="1" t="s">
        <v>57</v>
      </c>
      <c r="Z15" s="1" t="s">
        <v>167</v>
      </c>
      <c r="AA15" s="1" t="s">
        <v>67</v>
      </c>
    </row>
    <row r="16" spans="1:27" x14ac:dyDescent="0.2">
      <c r="A16" s="1" t="s">
        <v>148</v>
      </c>
      <c r="B16" s="1" t="s">
        <v>139</v>
      </c>
      <c r="C16" s="1" t="s">
        <v>52</v>
      </c>
      <c r="D16" s="1" t="s">
        <v>168</v>
      </c>
      <c r="E16" s="1" t="s">
        <v>169</v>
      </c>
      <c r="F16" s="1" t="s">
        <v>54</v>
      </c>
      <c r="G16" s="1" t="s">
        <v>70</v>
      </c>
      <c r="H16" s="1" t="s">
        <v>170</v>
      </c>
      <c r="I16" s="1" t="s">
        <v>31</v>
      </c>
      <c r="J16" s="1" t="s">
        <v>31</v>
      </c>
      <c r="K16" s="1" t="s">
        <v>57</v>
      </c>
      <c r="L16" s="1" t="s">
        <v>57</v>
      </c>
      <c r="M16" s="1" t="s">
        <v>57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171</v>
      </c>
      <c r="AA16" s="1" t="s">
        <v>67</v>
      </c>
    </row>
    <row r="17" spans="1:27" x14ac:dyDescent="0.2">
      <c r="A17" s="1" t="s">
        <v>95</v>
      </c>
      <c r="B17" s="1" t="s">
        <v>139</v>
      </c>
      <c r="C17" s="1" t="s">
        <v>77</v>
      </c>
      <c r="D17" s="1" t="s">
        <v>172</v>
      </c>
      <c r="E17" s="1" t="s">
        <v>173</v>
      </c>
      <c r="F17" s="1" t="s">
        <v>54</v>
      </c>
      <c r="G17" s="1" t="s">
        <v>73</v>
      </c>
      <c r="H17" s="1" t="s">
        <v>174</v>
      </c>
      <c r="I17" s="1" t="s">
        <v>139</v>
      </c>
      <c r="J17" s="1" t="s">
        <v>51</v>
      </c>
      <c r="K17" s="1" t="s">
        <v>57</v>
      </c>
      <c r="L17" s="1" t="s">
        <v>57</v>
      </c>
      <c r="M17" s="1" t="s">
        <v>50</v>
      </c>
      <c r="N17" s="1" t="s">
        <v>142</v>
      </c>
      <c r="O17" s="1" t="s">
        <v>85</v>
      </c>
      <c r="P17" s="1" t="s">
        <v>175</v>
      </c>
      <c r="Q17" s="1" t="s">
        <v>176</v>
      </c>
      <c r="R17" s="1" t="s">
        <v>177</v>
      </c>
      <c r="S17" s="1" t="s">
        <v>178</v>
      </c>
      <c r="T17" s="1" t="s">
        <v>179</v>
      </c>
      <c r="U17" s="1" t="s">
        <v>142</v>
      </c>
      <c r="V17" s="1" t="s">
        <v>58</v>
      </c>
      <c r="W17" s="1" t="s">
        <v>162</v>
      </c>
      <c r="X17" s="1" t="s">
        <v>180</v>
      </c>
      <c r="Y17" s="1" t="s">
        <v>94</v>
      </c>
      <c r="Z17" s="1" t="s">
        <v>181</v>
      </c>
      <c r="AA17" s="1" t="s">
        <v>67</v>
      </c>
    </row>
    <row r="18" spans="1:27" x14ac:dyDescent="0.2">
      <c r="A18" s="1" t="s">
        <v>165</v>
      </c>
      <c r="B18" s="1" t="s">
        <v>139</v>
      </c>
      <c r="C18" s="1" t="s">
        <v>77</v>
      </c>
      <c r="D18" s="1" t="s">
        <v>182</v>
      </c>
      <c r="E18" s="1" t="s">
        <v>183</v>
      </c>
      <c r="F18" s="1" t="s">
        <v>54</v>
      </c>
      <c r="G18" s="1" t="s">
        <v>55</v>
      </c>
      <c r="H18" s="1" t="s">
        <v>93</v>
      </c>
      <c r="I18" s="1" t="s">
        <v>139</v>
      </c>
      <c r="J18" s="1" t="s">
        <v>51</v>
      </c>
      <c r="K18" s="1" t="s">
        <v>57</v>
      </c>
      <c r="L18" s="1" t="s">
        <v>57</v>
      </c>
      <c r="M18" s="1" t="s">
        <v>50</v>
      </c>
      <c r="N18" s="1" t="s">
        <v>77</v>
      </c>
      <c r="O18" s="1" t="s">
        <v>59</v>
      </c>
      <c r="P18" s="1" t="s">
        <v>86</v>
      </c>
      <c r="Q18" s="1" t="s">
        <v>184</v>
      </c>
      <c r="R18" s="1" t="s">
        <v>185</v>
      </c>
      <c r="S18" s="1" t="s">
        <v>186</v>
      </c>
      <c r="T18" s="1" t="s">
        <v>187</v>
      </c>
      <c r="U18" s="1" t="s">
        <v>80</v>
      </c>
      <c r="V18" s="1" t="s">
        <v>77</v>
      </c>
      <c r="W18" s="1" t="s">
        <v>59</v>
      </c>
      <c r="X18" s="1" t="s">
        <v>175</v>
      </c>
      <c r="Y18" s="1" t="s">
        <v>57</v>
      </c>
      <c r="Z18" s="1" t="s">
        <v>188</v>
      </c>
      <c r="AA18" s="1" t="s">
        <v>67</v>
      </c>
    </row>
    <row r="19" spans="1:27" x14ac:dyDescent="0.2">
      <c r="A19" s="1" t="s">
        <v>175</v>
      </c>
      <c r="B19" s="1" t="s">
        <v>139</v>
      </c>
      <c r="C19" s="1" t="s">
        <v>90</v>
      </c>
      <c r="D19" s="1" t="s">
        <v>189</v>
      </c>
      <c r="E19" s="1" t="s">
        <v>190</v>
      </c>
      <c r="F19" s="1" t="s">
        <v>54</v>
      </c>
      <c r="G19" s="1" t="s">
        <v>55</v>
      </c>
      <c r="H19" s="1" t="s">
        <v>191</v>
      </c>
      <c r="I19" s="1" t="s">
        <v>139</v>
      </c>
      <c r="J19" s="1" t="s">
        <v>139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50</v>
      </c>
      <c r="P19" s="1" t="s">
        <v>57</v>
      </c>
      <c r="Q19" s="1" t="s">
        <v>31</v>
      </c>
      <c r="R19" s="1" t="s">
        <v>148</v>
      </c>
      <c r="S19" s="1" t="s">
        <v>70</v>
      </c>
      <c r="T19" s="1" t="s">
        <v>192</v>
      </c>
      <c r="U19" s="1" t="s">
        <v>50</v>
      </c>
      <c r="V19" s="1" t="s">
        <v>50</v>
      </c>
      <c r="W19" s="1" t="s">
        <v>31</v>
      </c>
      <c r="X19" s="1" t="s">
        <v>31</v>
      </c>
      <c r="Y19" s="1" t="s">
        <v>31</v>
      </c>
      <c r="Z19" s="1" t="s">
        <v>193</v>
      </c>
      <c r="AA19" s="1" t="s">
        <v>67</v>
      </c>
    </row>
    <row r="20" spans="1:27" x14ac:dyDescent="0.2">
      <c r="A20" s="1" t="s">
        <v>194</v>
      </c>
      <c r="B20" s="1" t="s">
        <v>139</v>
      </c>
      <c r="C20" s="1" t="s">
        <v>90</v>
      </c>
      <c r="D20" s="1" t="s">
        <v>118</v>
      </c>
      <c r="E20" s="1" t="s">
        <v>195</v>
      </c>
      <c r="F20" s="1" t="s">
        <v>54</v>
      </c>
      <c r="G20" s="1" t="s">
        <v>55</v>
      </c>
      <c r="H20" s="1" t="s">
        <v>196</v>
      </c>
      <c r="I20" s="1" t="s">
        <v>139</v>
      </c>
      <c r="J20" s="1" t="s">
        <v>51</v>
      </c>
      <c r="K20" s="1" t="s">
        <v>57</v>
      </c>
      <c r="L20" s="1" t="s">
        <v>50</v>
      </c>
      <c r="M20" s="1" t="s">
        <v>52</v>
      </c>
      <c r="N20" s="1" t="s">
        <v>152</v>
      </c>
      <c r="O20" s="1" t="s">
        <v>197</v>
      </c>
      <c r="P20" s="1" t="s">
        <v>197</v>
      </c>
      <c r="Q20" s="1" t="s">
        <v>198</v>
      </c>
      <c r="R20" s="1" t="s">
        <v>199</v>
      </c>
      <c r="S20" s="1" t="s">
        <v>200</v>
      </c>
      <c r="T20" s="1" t="s">
        <v>201</v>
      </c>
      <c r="U20" s="1" t="s">
        <v>202</v>
      </c>
      <c r="V20" s="1" t="s">
        <v>175</v>
      </c>
      <c r="W20" s="1" t="s">
        <v>203</v>
      </c>
      <c r="X20" s="1" t="s">
        <v>204</v>
      </c>
      <c r="Y20" s="1" t="s">
        <v>59</v>
      </c>
      <c r="Z20" s="1" t="s">
        <v>205</v>
      </c>
      <c r="AA20" s="1" t="s">
        <v>67</v>
      </c>
    </row>
    <row r="21" spans="1:27" x14ac:dyDescent="0.2">
      <c r="A21" s="1" t="s">
        <v>85</v>
      </c>
      <c r="B21" s="1" t="s">
        <v>139</v>
      </c>
      <c r="C21" s="1" t="s">
        <v>90</v>
      </c>
      <c r="D21" s="1" t="s">
        <v>185</v>
      </c>
      <c r="E21" s="1" t="s">
        <v>206</v>
      </c>
      <c r="F21" s="1" t="s">
        <v>54</v>
      </c>
      <c r="G21" s="1" t="s">
        <v>55</v>
      </c>
      <c r="H21" s="1" t="s">
        <v>124</v>
      </c>
      <c r="I21" s="1" t="s">
        <v>139</v>
      </c>
      <c r="J21" s="1" t="s">
        <v>139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50</v>
      </c>
      <c r="P21" s="1" t="s">
        <v>57</v>
      </c>
      <c r="Q21" s="1" t="s">
        <v>31</v>
      </c>
      <c r="R21" s="1" t="s">
        <v>80</v>
      </c>
      <c r="S21" s="1" t="s">
        <v>100</v>
      </c>
      <c r="T21" s="1" t="s">
        <v>207</v>
      </c>
      <c r="U21" s="1" t="s">
        <v>57</v>
      </c>
      <c r="V21" s="1" t="s">
        <v>50</v>
      </c>
      <c r="W21" s="1" t="s">
        <v>50</v>
      </c>
      <c r="X21" s="1" t="s">
        <v>208</v>
      </c>
      <c r="Y21" s="1" t="s">
        <v>57</v>
      </c>
      <c r="Z21" s="1" t="s">
        <v>209</v>
      </c>
      <c r="AA21" s="1" t="s">
        <v>67</v>
      </c>
    </row>
    <row r="22" spans="1:27" x14ac:dyDescent="0.2">
      <c r="A22" s="1" t="s">
        <v>210</v>
      </c>
      <c r="B22" s="1" t="s">
        <v>139</v>
      </c>
      <c r="C22" s="1" t="s">
        <v>94</v>
      </c>
      <c r="D22" s="1" t="s">
        <v>211</v>
      </c>
      <c r="E22" s="1" t="s">
        <v>212</v>
      </c>
      <c r="F22" s="1" t="s">
        <v>54</v>
      </c>
      <c r="G22" s="1" t="s">
        <v>55</v>
      </c>
      <c r="H22" s="1" t="s">
        <v>71</v>
      </c>
      <c r="I22" s="1" t="s">
        <v>139</v>
      </c>
      <c r="J22" s="1" t="s">
        <v>51</v>
      </c>
      <c r="K22" s="1" t="s">
        <v>57</v>
      </c>
      <c r="L22" s="1" t="s">
        <v>57</v>
      </c>
      <c r="M22" s="1" t="s">
        <v>57</v>
      </c>
      <c r="N22" s="1" t="s">
        <v>52</v>
      </c>
      <c r="O22" s="1" t="s">
        <v>86</v>
      </c>
      <c r="P22" s="1" t="s">
        <v>50</v>
      </c>
      <c r="Q22" s="1" t="s">
        <v>213</v>
      </c>
      <c r="R22" s="1" t="s">
        <v>214</v>
      </c>
      <c r="S22" s="1" t="s">
        <v>215</v>
      </c>
      <c r="T22" s="1" t="s">
        <v>216</v>
      </c>
      <c r="U22" s="1" t="s">
        <v>90</v>
      </c>
      <c r="V22" s="1" t="s">
        <v>58</v>
      </c>
      <c r="W22" s="1" t="s">
        <v>194</v>
      </c>
      <c r="X22" s="1" t="s">
        <v>217</v>
      </c>
      <c r="Y22" s="1" t="s">
        <v>50</v>
      </c>
      <c r="Z22" s="1" t="s">
        <v>218</v>
      </c>
      <c r="AA22" s="1" t="s">
        <v>67</v>
      </c>
    </row>
    <row r="23" spans="1:27" x14ac:dyDescent="0.2">
      <c r="A23" s="1" t="s">
        <v>70</v>
      </c>
      <c r="B23" s="1" t="s">
        <v>139</v>
      </c>
      <c r="C23" s="1" t="s">
        <v>80</v>
      </c>
      <c r="D23" s="1" t="s">
        <v>219</v>
      </c>
      <c r="E23" s="1" t="s">
        <v>220</v>
      </c>
      <c r="F23" s="1" t="s">
        <v>54</v>
      </c>
      <c r="G23" s="1" t="s">
        <v>73</v>
      </c>
      <c r="H23" s="1" t="s">
        <v>221</v>
      </c>
      <c r="I23" s="1" t="s">
        <v>51</v>
      </c>
      <c r="J23" s="1" t="s">
        <v>51</v>
      </c>
      <c r="K23" s="1" t="s">
        <v>57</v>
      </c>
      <c r="L23" s="1" t="s">
        <v>57</v>
      </c>
      <c r="M23" s="1" t="s">
        <v>57</v>
      </c>
      <c r="N23" s="1" t="s">
        <v>50</v>
      </c>
      <c r="O23" s="1" t="s">
        <v>50</v>
      </c>
      <c r="P23" s="1" t="s">
        <v>57</v>
      </c>
      <c r="Q23" s="1" t="s">
        <v>31</v>
      </c>
      <c r="R23" s="1" t="s">
        <v>85</v>
      </c>
      <c r="S23" s="1" t="s">
        <v>55</v>
      </c>
      <c r="T23" s="1" t="s">
        <v>222</v>
      </c>
      <c r="U23" s="1" t="s">
        <v>57</v>
      </c>
      <c r="V23" s="1" t="s">
        <v>57</v>
      </c>
      <c r="W23" s="1" t="s">
        <v>50</v>
      </c>
      <c r="X23" s="1" t="s">
        <v>73</v>
      </c>
      <c r="Y23" s="1" t="s">
        <v>57</v>
      </c>
      <c r="Z23" s="1" t="s">
        <v>223</v>
      </c>
      <c r="AA23" s="1" t="s">
        <v>67</v>
      </c>
    </row>
    <row r="24" spans="1:27" x14ac:dyDescent="0.2">
      <c r="A24" s="1" t="s">
        <v>73</v>
      </c>
      <c r="B24" s="1" t="s">
        <v>139</v>
      </c>
      <c r="C24" s="1" t="s">
        <v>80</v>
      </c>
      <c r="D24" s="1" t="s">
        <v>224</v>
      </c>
      <c r="E24" s="1" t="s">
        <v>225</v>
      </c>
      <c r="F24" s="1" t="s">
        <v>54</v>
      </c>
      <c r="G24" s="1" t="s">
        <v>55</v>
      </c>
      <c r="H24" s="1" t="s">
        <v>133</v>
      </c>
      <c r="I24" s="1" t="s">
        <v>51</v>
      </c>
      <c r="J24" s="1" t="s">
        <v>51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77</v>
      </c>
      <c r="P24" s="1" t="s">
        <v>57</v>
      </c>
      <c r="Q24" s="1" t="s">
        <v>31</v>
      </c>
      <c r="R24" s="1" t="s">
        <v>77</v>
      </c>
      <c r="S24" s="1" t="s">
        <v>94</v>
      </c>
      <c r="T24" s="1" t="s">
        <v>126</v>
      </c>
      <c r="U24" s="1" t="s">
        <v>57</v>
      </c>
      <c r="V24" s="1" t="s">
        <v>50</v>
      </c>
      <c r="W24" s="1" t="s">
        <v>31</v>
      </c>
      <c r="X24" s="1" t="s">
        <v>31</v>
      </c>
      <c r="Y24" s="1" t="s">
        <v>31</v>
      </c>
      <c r="Z24" s="1" t="s">
        <v>226</v>
      </c>
      <c r="AA24" s="1" t="s">
        <v>67</v>
      </c>
    </row>
    <row r="25" spans="1:27" x14ac:dyDescent="0.2">
      <c r="A25" s="1" t="s">
        <v>55</v>
      </c>
      <c r="B25" s="1" t="s">
        <v>139</v>
      </c>
      <c r="C25" s="1" t="s">
        <v>80</v>
      </c>
      <c r="D25" s="1" t="s">
        <v>227</v>
      </c>
      <c r="E25" s="1" t="s">
        <v>228</v>
      </c>
      <c r="F25" s="1" t="s">
        <v>54</v>
      </c>
      <c r="G25" s="1" t="s">
        <v>126</v>
      </c>
      <c r="H25" s="1" t="s">
        <v>229</v>
      </c>
      <c r="I25" s="1" t="s">
        <v>31</v>
      </c>
      <c r="J25" s="1" t="s">
        <v>31</v>
      </c>
      <c r="K25" s="1" t="s">
        <v>57</v>
      </c>
      <c r="L25" s="1" t="s">
        <v>57</v>
      </c>
      <c r="M25" s="1" t="s">
        <v>57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230</v>
      </c>
      <c r="AA25" s="1" t="s">
        <v>67</v>
      </c>
    </row>
    <row r="26" spans="1:27" x14ac:dyDescent="0.2">
      <c r="A26" s="1" t="s">
        <v>126</v>
      </c>
      <c r="B26" s="1" t="s">
        <v>139</v>
      </c>
      <c r="C26" s="1" t="s">
        <v>80</v>
      </c>
      <c r="D26" s="1" t="s">
        <v>231</v>
      </c>
      <c r="E26" s="1" t="s">
        <v>232</v>
      </c>
      <c r="F26" s="1" t="s">
        <v>54</v>
      </c>
      <c r="G26" s="1" t="s">
        <v>55</v>
      </c>
      <c r="H26" s="1" t="s">
        <v>110</v>
      </c>
      <c r="I26" s="1" t="s">
        <v>31</v>
      </c>
      <c r="J26" s="1" t="s">
        <v>31</v>
      </c>
      <c r="K26" s="1" t="s">
        <v>57</v>
      </c>
      <c r="L26" s="1" t="s">
        <v>57</v>
      </c>
      <c r="M26" s="1" t="s">
        <v>57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233</v>
      </c>
      <c r="AA26" s="1" t="s">
        <v>67</v>
      </c>
    </row>
    <row r="27" spans="1:27" x14ac:dyDescent="0.2">
      <c r="A27" s="1" t="s">
        <v>234</v>
      </c>
      <c r="B27" s="1" t="s">
        <v>139</v>
      </c>
      <c r="C27" s="1" t="s">
        <v>58</v>
      </c>
      <c r="D27" s="1" t="s">
        <v>235</v>
      </c>
      <c r="E27" s="1" t="s">
        <v>236</v>
      </c>
      <c r="F27" s="1" t="s">
        <v>54</v>
      </c>
      <c r="G27" s="1" t="s">
        <v>126</v>
      </c>
      <c r="H27" s="1" t="s">
        <v>237</v>
      </c>
      <c r="I27" s="1" t="s">
        <v>31</v>
      </c>
      <c r="J27" s="1" t="s">
        <v>31</v>
      </c>
      <c r="K27" s="1" t="s">
        <v>57</v>
      </c>
      <c r="L27" s="1" t="s">
        <v>57</v>
      </c>
      <c r="M27" s="1" t="s">
        <v>57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238</v>
      </c>
      <c r="AA27" s="1" t="s">
        <v>67</v>
      </c>
    </row>
    <row r="28" spans="1:27" x14ac:dyDescent="0.2">
      <c r="A28" s="1" t="s">
        <v>115</v>
      </c>
      <c r="B28" s="1" t="s">
        <v>239</v>
      </c>
      <c r="C28" s="1" t="s">
        <v>50</v>
      </c>
      <c r="D28" s="1" t="s">
        <v>50</v>
      </c>
      <c r="E28" s="1" t="s">
        <v>240</v>
      </c>
      <c r="F28" s="1" t="s">
        <v>54</v>
      </c>
      <c r="G28" s="1" t="s">
        <v>70</v>
      </c>
      <c r="H28" s="1" t="s">
        <v>241</v>
      </c>
      <c r="I28" s="1" t="s">
        <v>239</v>
      </c>
      <c r="J28" s="1" t="s">
        <v>51</v>
      </c>
      <c r="K28" s="1" t="s">
        <v>57</v>
      </c>
      <c r="L28" s="1" t="s">
        <v>50</v>
      </c>
      <c r="M28" s="1" t="s">
        <v>77</v>
      </c>
      <c r="N28" s="1" t="s">
        <v>147</v>
      </c>
      <c r="O28" s="1" t="s">
        <v>202</v>
      </c>
      <c r="P28" s="1" t="s">
        <v>202</v>
      </c>
      <c r="Q28" s="1" t="s">
        <v>242</v>
      </c>
      <c r="R28" s="1" t="s">
        <v>243</v>
      </c>
      <c r="S28" s="1" t="s">
        <v>244</v>
      </c>
      <c r="T28" s="1" t="s">
        <v>245</v>
      </c>
      <c r="U28" s="1" t="s">
        <v>246</v>
      </c>
      <c r="V28" s="1" t="s">
        <v>247</v>
      </c>
      <c r="W28" s="1" t="s">
        <v>248</v>
      </c>
      <c r="X28" s="1" t="s">
        <v>249</v>
      </c>
      <c r="Y28" s="1" t="s">
        <v>86</v>
      </c>
      <c r="Z28" s="1" t="s">
        <v>250</v>
      </c>
      <c r="AA28" s="1" t="s">
        <v>67</v>
      </c>
    </row>
    <row r="29" spans="1:27" x14ac:dyDescent="0.2">
      <c r="A29" s="1" t="s">
        <v>251</v>
      </c>
      <c r="B29" s="1" t="s">
        <v>239</v>
      </c>
      <c r="C29" s="1" t="s">
        <v>50</v>
      </c>
      <c r="D29" s="1" t="s">
        <v>52</v>
      </c>
      <c r="E29" s="1" t="s">
        <v>252</v>
      </c>
      <c r="F29" s="1" t="s">
        <v>54</v>
      </c>
      <c r="G29" s="1" t="s">
        <v>70</v>
      </c>
      <c r="H29" s="1" t="s">
        <v>253</v>
      </c>
      <c r="I29" s="1" t="s">
        <v>239</v>
      </c>
      <c r="J29" s="1" t="s">
        <v>51</v>
      </c>
      <c r="K29" s="1" t="s">
        <v>57</v>
      </c>
      <c r="L29" s="1" t="s">
        <v>57</v>
      </c>
      <c r="M29" s="1" t="s">
        <v>77</v>
      </c>
      <c r="N29" s="1" t="s">
        <v>147</v>
      </c>
      <c r="O29" s="1" t="s">
        <v>254</v>
      </c>
      <c r="P29" s="1" t="s">
        <v>254</v>
      </c>
      <c r="Q29" s="1" t="s">
        <v>255</v>
      </c>
      <c r="R29" s="1" t="s">
        <v>256</v>
      </c>
      <c r="S29" s="1" t="s">
        <v>257</v>
      </c>
      <c r="T29" s="1" t="s">
        <v>258</v>
      </c>
      <c r="U29" s="1" t="s">
        <v>259</v>
      </c>
      <c r="V29" s="1" t="s">
        <v>260</v>
      </c>
      <c r="W29" s="1" t="s">
        <v>261</v>
      </c>
      <c r="X29" s="1" t="s">
        <v>262</v>
      </c>
      <c r="Y29" s="1" t="s">
        <v>130</v>
      </c>
      <c r="Z29" s="1" t="s">
        <v>263</v>
      </c>
      <c r="AA29" s="1" t="s">
        <v>67</v>
      </c>
    </row>
    <row r="30" spans="1:27" x14ac:dyDescent="0.2">
      <c r="A30" s="1" t="s">
        <v>264</v>
      </c>
      <c r="B30" s="1" t="s">
        <v>239</v>
      </c>
      <c r="C30" s="1" t="s">
        <v>77</v>
      </c>
      <c r="D30" s="1" t="s">
        <v>265</v>
      </c>
      <c r="E30" s="1" t="s">
        <v>266</v>
      </c>
      <c r="F30" s="1" t="s">
        <v>54</v>
      </c>
      <c r="G30" s="1" t="s">
        <v>126</v>
      </c>
      <c r="H30" s="1" t="s">
        <v>267</v>
      </c>
      <c r="I30" s="1" t="s">
        <v>239</v>
      </c>
      <c r="J30" s="1" t="s">
        <v>239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50</v>
      </c>
      <c r="P30" s="1" t="s">
        <v>57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268</v>
      </c>
      <c r="AA30" s="1" t="s">
        <v>67</v>
      </c>
    </row>
    <row r="31" spans="1:27" x14ac:dyDescent="0.2">
      <c r="A31" s="1" t="s">
        <v>152</v>
      </c>
      <c r="B31" s="1" t="s">
        <v>239</v>
      </c>
      <c r="C31" s="1" t="s">
        <v>77</v>
      </c>
      <c r="D31" s="1" t="s">
        <v>269</v>
      </c>
      <c r="E31" s="1" t="s">
        <v>270</v>
      </c>
      <c r="F31" s="1" t="s">
        <v>54</v>
      </c>
      <c r="G31" s="1" t="s">
        <v>55</v>
      </c>
      <c r="H31" s="1" t="s">
        <v>271</v>
      </c>
      <c r="I31" s="1" t="s">
        <v>239</v>
      </c>
      <c r="J31" s="1" t="s">
        <v>51</v>
      </c>
      <c r="K31" s="1" t="s">
        <v>57</v>
      </c>
      <c r="L31" s="1" t="s">
        <v>57</v>
      </c>
      <c r="M31" s="1" t="s">
        <v>57</v>
      </c>
      <c r="N31" s="1" t="s">
        <v>50</v>
      </c>
      <c r="O31" s="1" t="s">
        <v>58</v>
      </c>
      <c r="P31" s="1" t="s">
        <v>50</v>
      </c>
      <c r="Q31" s="1" t="s">
        <v>213</v>
      </c>
      <c r="R31" s="1" t="s">
        <v>272</v>
      </c>
      <c r="S31" s="1" t="s">
        <v>273</v>
      </c>
      <c r="T31" s="1" t="s">
        <v>274</v>
      </c>
      <c r="U31" s="1" t="s">
        <v>57</v>
      </c>
      <c r="V31" s="1" t="s">
        <v>50</v>
      </c>
      <c r="W31" s="1" t="s">
        <v>68</v>
      </c>
      <c r="X31" s="1" t="s">
        <v>275</v>
      </c>
      <c r="Y31" s="1" t="s">
        <v>57</v>
      </c>
      <c r="Z31" s="1" t="s">
        <v>276</v>
      </c>
      <c r="AA31" s="1" t="s">
        <v>67</v>
      </c>
    </row>
    <row r="32" spans="1:27" x14ac:dyDescent="0.2">
      <c r="A32" s="1" t="s">
        <v>277</v>
      </c>
      <c r="B32" s="1" t="s">
        <v>239</v>
      </c>
      <c r="C32" s="1" t="s">
        <v>90</v>
      </c>
      <c r="D32" s="1" t="s">
        <v>278</v>
      </c>
      <c r="E32" s="1" t="s">
        <v>279</v>
      </c>
      <c r="F32" s="1" t="s">
        <v>54</v>
      </c>
      <c r="G32" s="1" t="s">
        <v>126</v>
      </c>
      <c r="H32" s="1" t="s">
        <v>170</v>
      </c>
      <c r="I32" s="1" t="s">
        <v>139</v>
      </c>
      <c r="J32" s="1" t="s">
        <v>51</v>
      </c>
      <c r="K32" s="1" t="s">
        <v>57</v>
      </c>
      <c r="L32" s="1" t="s">
        <v>57</v>
      </c>
      <c r="M32" s="1" t="s">
        <v>57</v>
      </c>
      <c r="N32" s="1" t="s">
        <v>90</v>
      </c>
      <c r="O32" s="1" t="s">
        <v>68</v>
      </c>
      <c r="P32" s="1" t="s">
        <v>58</v>
      </c>
      <c r="Q32" s="1" t="s">
        <v>280</v>
      </c>
      <c r="R32" s="1" t="s">
        <v>281</v>
      </c>
      <c r="S32" s="1" t="s">
        <v>282</v>
      </c>
      <c r="T32" s="1" t="s">
        <v>283</v>
      </c>
      <c r="U32" s="1" t="s">
        <v>90</v>
      </c>
      <c r="V32" s="1" t="s">
        <v>68</v>
      </c>
      <c r="W32" s="1" t="s">
        <v>59</v>
      </c>
      <c r="X32" s="1" t="s">
        <v>284</v>
      </c>
      <c r="Y32" s="1" t="s">
        <v>57</v>
      </c>
      <c r="Z32" s="1" t="s">
        <v>285</v>
      </c>
      <c r="AA32" s="1" t="s">
        <v>67</v>
      </c>
    </row>
    <row r="33" spans="1:27" x14ac:dyDescent="0.2">
      <c r="A33" s="1" t="s">
        <v>272</v>
      </c>
      <c r="B33" s="1" t="s">
        <v>239</v>
      </c>
      <c r="C33" s="1" t="s">
        <v>94</v>
      </c>
      <c r="D33" s="1" t="s">
        <v>286</v>
      </c>
      <c r="E33" s="1" t="s">
        <v>287</v>
      </c>
      <c r="F33" s="1" t="s">
        <v>54</v>
      </c>
      <c r="G33" s="1" t="s">
        <v>73</v>
      </c>
      <c r="H33" s="1" t="s">
        <v>288</v>
      </c>
      <c r="I33" s="1" t="s">
        <v>139</v>
      </c>
      <c r="J33" s="1" t="s">
        <v>51</v>
      </c>
      <c r="K33" s="1" t="s">
        <v>57</v>
      </c>
      <c r="L33" s="1" t="s">
        <v>57</v>
      </c>
      <c r="M33" s="1" t="s">
        <v>50</v>
      </c>
      <c r="N33" s="1" t="s">
        <v>94</v>
      </c>
      <c r="O33" s="1" t="s">
        <v>95</v>
      </c>
      <c r="P33" s="1" t="s">
        <v>130</v>
      </c>
      <c r="Q33" s="1" t="s">
        <v>289</v>
      </c>
      <c r="R33" s="1" t="s">
        <v>290</v>
      </c>
      <c r="S33" s="1" t="s">
        <v>291</v>
      </c>
      <c r="T33" s="1" t="s">
        <v>292</v>
      </c>
      <c r="U33" s="1" t="s">
        <v>130</v>
      </c>
      <c r="V33" s="1" t="s">
        <v>142</v>
      </c>
      <c r="W33" s="1" t="s">
        <v>293</v>
      </c>
      <c r="X33" s="1" t="s">
        <v>294</v>
      </c>
      <c r="Y33" s="1" t="s">
        <v>52</v>
      </c>
      <c r="Z33" s="1" t="s">
        <v>295</v>
      </c>
      <c r="AA33" s="1" t="s">
        <v>67</v>
      </c>
    </row>
    <row r="34" spans="1:27" x14ac:dyDescent="0.2">
      <c r="A34" s="1" t="s">
        <v>197</v>
      </c>
      <c r="B34" s="1" t="s">
        <v>239</v>
      </c>
      <c r="C34" s="1" t="s">
        <v>58</v>
      </c>
      <c r="D34" s="1" t="s">
        <v>296</v>
      </c>
      <c r="E34" s="1" t="s">
        <v>297</v>
      </c>
      <c r="F34" s="1" t="s">
        <v>54</v>
      </c>
      <c r="G34" s="1" t="s">
        <v>55</v>
      </c>
      <c r="H34" s="1" t="s">
        <v>137</v>
      </c>
      <c r="I34" s="1" t="s">
        <v>239</v>
      </c>
      <c r="J34" s="1" t="s">
        <v>51</v>
      </c>
      <c r="K34" s="1" t="s">
        <v>57</v>
      </c>
      <c r="L34" s="1" t="s">
        <v>57</v>
      </c>
      <c r="M34" s="1" t="s">
        <v>52</v>
      </c>
      <c r="N34" s="1" t="s">
        <v>142</v>
      </c>
      <c r="O34" s="1" t="s">
        <v>115</v>
      </c>
      <c r="P34" s="1" t="s">
        <v>126</v>
      </c>
      <c r="Q34" s="1" t="s">
        <v>298</v>
      </c>
      <c r="R34" s="1" t="s">
        <v>299</v>
      </c>
      <c r="S34" s="1" t="s">
        <v>300</v>
      </c>
      <c r="T34" s="1" t="s">
        <v>301</v>
      </c>
      <c r="U34" s="1" t="s">
        <v>277</v>
      </c>
      <c r="V34" s="1" t="s">
        <v>126</v>
      </c>
      <c r="W34" s="1" t="s">
        <v>214</v>
      </c>
      <c r="X34" s="1" t="s">
        <v>302</v>
      </c>
      <c r="Y34" s="1" t="s">
        <v>50</v>
      </c>
      <c r="Z34" s="1" t="s">
        <v>303</v>
      </c>
      <c r="AA34" s="1" t="s">
        <v>31</v>
      </c>
    </row>
    <row r="35" spans="1:27" x14ac:dyDescent="0.2">
      <c r="A35" s="1" t="s">
        <v>147</v>
      </c>
      <c r="B35" s="1" t="s">
        <v>304</v>
      </c>
      <c r="C35" s="1" t="s">
        <v>50</v>
      </c>
      <c r="D35" s="1" t="s">
        <v>77</v>
      </c>
      <c r="E35" s="1" t="s">
        <v>305</v>
      </c>
      <c r="F35" s="1" t="s">
        <v>54</v>
      </c>
      <c r="G35" s="1" t="s">
        <v>73</v>
      </c>
      <c r="H35" s="1" t="s">
        <v>229</v>
      </c>
      <c r="I35" s="1" t="s">
        <v>304</v>
      </c>
      <c r="J35" s="1" t="s">
        <v>51</v>
      </c>
      <c r="K35" s="1" t="s">
        <v>57</v>
      </c>
      <c r="L35" s="1" t="s">
        <v>57</v>
      </c>
      <c r="M35" s="1" t="s">
        <v>90</v>
      </c>
      <c r="N35" s="1" t="s">
        <v>306</v>
      </c>
      <c r="O35" s="1" t="s">
        <v>307</v>
      </c>
      <c r="P35" s="1" t="s">
        <v>308</v>
      </c>
      <c r="Q35" s="1" t="s">
        <v>309</v>
      </c>
      <c r="R35" s="1" t="s">
        <v>310</v>
      </c>
      <c r="S35" s="1" t="s">
        <v>311</v>
      </c>
      <c r="T35" s="1" t="s">
        <v>312</v>
      </c>
      <c r="U35" s="1" t="s">
        <v>313</v>
      </c>
      <c r="V35" s="1" t="s">
        <v>314</v>
      </c>
      <c r="W35" s="1" t="s">
        <v>235</v>
      </c>
      <c r="X35" s="1" t="s">
        <v>315</v>
      </c>
      <c r="Y35" s="1" t="s">
        <v>58</v>
      </c>
      <c r="Z35" s="1" t="s">
        <v>316</v>
      </c>
      <c r="AA35" s="1" t="s">
        <v>67</v>
      </c>
    </row>
    <row r="36" spans="1:27" x14ac:dyDescent="0.2">
      <c r="A36" s="1" t="s">
        <v>260</v>
      </c>
      <c r="B36" s="1" t="s">
        <v>304</v>
      </c>
      <c r="C36" s="1" t="s">
        <v>50</v>
      </c>
      <c r="D36" s="1" t="s">
        <v>73</v>
      </c>
      <c r="E36" s="1" t="s">
        <v>317</v>
      </c>
      <c r="F36" s="1" t="s">
        <v>54</v>
      </c>
      <c r="G36" s="1" t="s">
        <v>70</v>
      </c>
      <c r="H36" s="1" t="s">
        <v>93</v>
      </c>
      <c r="I36" s="1" t="s">
        <v>304</v>
      </c>
      <c r="J36" s="1" t="s">
        <v>239</v>
      </c>
      <c r="K36" s="1" t="s">
        <v>57</v>
      </c>
      <c r="L36" s="1" t="s">
        <v>57</v>
      </c>
      <c r="M36" s="1" t="s">
        <v>57</v>
      </c>
      <c r="N36" s="1" t="s">
        <v>94</v>
      </c>
      <c r="O36" s="1" t="s">
        <v>95</v>
      </c>
      <c r="P36" s="1" t="s">
        <v>86</v>
      </c>
      <c r="Q36" s="1" t="s">
        <v>318</v>
      </c>
      <c r="R36" s="1" t="s">
        <v>286</v>
      </c>
      <c r="S36" s="1" t="s">
        <v>319</v>
      </c>
      <c r="T36" s="1" t="s">
        <v>320</v>
      </c>
      <c r="U36" s="1" t="s">
        <v>58</v>
      </c>
      <c r="V36" s="1" t="s">
        <v>58</v>
      </c>
      <c r="W36" s="1" t="s">
        <v>321</v>
      </c>
      <c r="X36" s="1" t="s">
        <v>322</v>
      </c>
      <c r="Y36" s="1" t="s">
        <v>50</v>
      </c>
      <c r="Z36" s="1" t="s">
        <v>323</v>
      </c>
      <c r="AA36" s="1" t="s">
        <v>67</v>
      </c>
    </row>
    <row r="37" spans="1:27" x14ac:dyDescent="0.2">
      <c r="A37" s="1" t="s">
        <v>74</v>
      </c>
      <c r="B37" s="1" t="s">
        <v>304</v>
      </c>
      <c r="C37" s="1" t="s">
        <v>50</v>
      </c>
      <c r="D37" s="1" t="s">
        <v>197</v>
      </c>
      <c r="E37" s="1" t="s">
        <v>324</v>
      </c>
      <c r="F37" s="1" t="s">
        <v>54</v>
      </c>
      <c r="G37" s="1" t="s">
        <v>70</v>
      </c>
      <c r="H37" s="1" t="s">
        <v>325</v>
      </c>
      <c r="I37" s="1" t="s">
        <v>304</v>
      </c>
      <c r="J37" s="1" t="s">
        <v>51</v>
      </c>
      <c r="K37" s="1" t="s">
        <v>57</v>
      </c>
      <c r="L37" s="1" t="s">
        <v>50</v>
      </c>
      <c r="M37" s="1" t="s">
        <v>52</v>
      </c>
      <c r="N37" s="1" t="s">
        <v>73</v>
      </c>
      <c r="O37" s="1" t="s">
        <v>277</v>
      </c>
      <c r="P37" s="1" t="s">
        <v>264</v>
      </c>
      <c r="Q37" s="1" t="s">
        <v>326</v>
      </c>
      <c r="R37" s="1" t="s">
        <v>327</v>
      </c>
      <c r="S37" s="1" t="s">
        <v>328</v>
      </c>
      <c r="T37" s="1" t="s">
        <v>329</v>
      </c>
      <c r="U37" s="1" t="s">
        <v>264</v>
      </c>
      <c r="V37" s="1" t="s">
        <v>73</v>
      </c>
      <c r="W37" s="1" t="s">
        <v>330</v>
      </c>
      <c r="X37" s="1" t="s">
        <v>331</v>
      </c>
      <c r="Y37" s="1" t="s">
        <v>90</v>
      </c>
      <c r="Z37" s="1" t="s">
        <v>332</v>
      </c>
      <c r="AA37" s="1" t="s">
        <v>67</v>
      </c>
    </row>
    <row r="38" spans="1:27" x14ac:dyDescent="0.2">
      <c r="A38" s="1" t="s">
        <v>87</v>
      </c>
      <c r="B38" s="1" t="s">
        <v>304</v>
      </c>
      <c r="C38" s="1" t="s">
        <v>52</v>
      </c>
      <c r="D38" s="1" t="s">
        <v>87</v>
      </c>
      <c r="E38" s="1" t="s">
        <v>333</v>
      </c>
      <c r="F38" s="1" t="s">
        <v>54</v>
      </c>
      <c r="G38" s="1" t="s">
        <v>55</v>
      </c>
      <c r="H38" s="1" t="s">
        <v>191</v>
      </c>
      <c r="I38" s="1" t="s">
        <v>304</v>
      </c>
      <c r="J38" s="1" t="s">
        <v>51</v>
      </c>
      <c r="K38" s="1" t="s">
        <v>57</v>
      </c>
      <c r="L38" s="1" t="s">
        <v>77</v>
      </c>
      <c r="M38" s="1" t="s">
        <v>90</v>
      </c>
      <c r="N38" s="1" t="s">
        <v>334</v>
      </c>
      <c r="O38" s="1" t="s">
        <v>307</v>
      </c>
      <c r="P38" s="1" t="s">
        <v>307</v>
      </c>
      <c r="Q38" s="1" t="s">
        <v>335</v>
      </c>
      <c r="R38" s="1" t="s">
        <v>336</v>
      </c>
      <c r="S38" s="1" t="s">
        <v>337</v>
      </c>
      <c r="T38" s="1" t="s">
        <v>338</v>
      </c>
      <c r="U38" s="1" t="s">
        <v>278</v>
      </c>
      <c r="V38" s="1" t="s">
        <v>247</v>
      </c>
      <c r="W38" s="1" t="s">
        <v>339</v>
      </c>
      <c r="X38" s="1" t="s">
        <v>340</v>
      </c>
      <c r="Y38" s="1" t="s">
        <v>57</v>
      </c>
      <c r="Z38" s="1" t="s">
        <v>341</v>
      </c>
      <c r="AA38" s="1" t="s">
        <v>67</v>
      </c>
    </row>
    <row r="39" spans="1:27" x14ac:dyDescent="0.2">
      <c r="A39" s="1" t="s">
        <v>342</v>
      </c>
      <c r="B39" s="1" t="s">
        <v>304</v>
      </c>
      <c r="C39" s="1" t="s">
        <v>52</v>
      </c>
      <c r="D39" s="1" t="s">
        <v>307</v>
      </c>
      <c r="E39" s="1" t="s">
        <v>343</v>
      </c>
      <c r="F39" s="1" t="s">
        <v>54</v>
      </c>
      <c r="G39" s="1" t="s">
        <v>73</v>
      </c>
      <c r="H39" s="1" t="s">
        <v>174</v>
      </c>
      <c r="I39" s="1" t="s">
        <v>304</v>
      </c>
      <c r="J39" s="1" t="s">
        <v>51</v>
      </c>
      <c r="K39" s="1" t="s">
        <v>57</v>
      </c>
      <c r="L39" s="1" t="s">
        <v>57</v>
      </c>
      <c r="M39" s="1" t="s">
        <v>57</v>
      </c>
      <c r="N39" s="1" t="s">
        <v>86</v>
      </c>
      <c r="O39" s="1" t="s">
        <v>55</v>
      </c>
      <c r="P39" s="1" t="s">
        <v>58</v>
      </c>
      <c r="Q39" s="1" t="s">
        <v>344</v>
      </c>
      <c r="R39" s="1" t="s">
        <v>302</v>
      </c>
      <c r="S39" s="1" t="s">
        <v>345</v>
      </c>
      <c r="T39" s="1" t="s">
        <v>346</v>
      </c>
      <c r="U39" s="1" t="s">
        <v>59</v>
      </c>
      <c r="V39" s="1" t="s">
        <v>94</v>
      </c>
      <c r="W39" s="1" t="s">
        <v>306</v>
      </c>
      <c r="X39" s="1" t="s">
        <v>70</v>
      </c>
      <c r="Y39" s="1" t="s">
        <v>50</v>
      </c>
      <c r="Z39" s="1" t="s">
        <v>347</v>
      </c>
      <c r="AA39" s="1" t="s">
        <v>31</v>
      </c>
    </row>
    <row r="40" spans="1:27" x14ac:dyDescent="0.2">
      <c r="A40" s="1" t="s">
        <v>334</v>
      </c>
      <c r="B40" s="1" t="s">
        <v>304</v>
      </c>
      <c r="C40" s="1" t="s">
        <v>90</v>
      </c>
      <c r="D40" s="1" t="s">
        <v>348</v>
      </c>
      <c r="E40" s="1" t="s">
        <v>349</v>
      </c>
      <c r="F40" s="1" t="s">
        <v>54</v>
      </c>
      <c r="G40" s="1" t="s">
        <v>55</v>
      </c>
      <c r="H40" s="1" t="s">
        <v>350</v>
      </c>
      <c r="I40" s="1" t="s">
        <v>304</v>
      </c>
      <c r="J40" s="1" t="s">
        <v>51</v>
      </c>
      <c r="K40" s="1" t="s">
        <v>57</v>
      </c>
      <c r="L40" s="1" t="s">
        <v>57</v>
      </c>
      <c r="M40" s="1" t="s">
        <v>57</v>
      </c>
      <c r="N40" s="1" t="s">
        <v>50</v>
      </c>
      <c r="O40" s="1" t="s">
        <v>148</v>
      </c>
      <c r="P40" s="1" t="s">
        <v>52</v>
      </c>
      <c r="Q40" s="1" t="s">
        <v>31</v>
      </c>
      <c r="R40" s="1" t="s">
        <v>50</v>
      </c>
      <c r="S40" s="1" t="s">
        <v>130</v>
      </c>
      <c r="T40" s="1" t="s">
        <v>351</v>
      </c>
      <c r="U40" s="1" t="s">
        <v>50</v>
      </c>
      <c r="V40" s="1" t="s">
        <v>57</v>
      </c>
      <c r="W40" s="1" t="s">
        <v>31</v>
      </c>
      <c r="X40" s="1" t="s">
        <v>31</v>
      </c>
      <c r="Y40" s="1" t="s">
        <v>31</v>
      </c>
      <c r="Z40" s="1" t="s">
        <v>352</v>
      </c>
      <c r="AA40" s="1" t="s">
        <v>67</v>
      </c>
    </row>
    <row r="41" spans="1:27" x14ac:dyDescent="0.2">
      <c r="A41" s="1" t="s">
        <v>293</v>
      </c>
      <c r="B41" s="1" t="s">
        <v>304</v>
      </c>
      <c r="C41" s="1" t="s">
        <v>90</v>
      </c>
      <c r="D41" s="1" t="s">
        <v>118</v>
      </c>
      <c r="E41" s="1" t="s">
        <v>353</v>
      </c>
      <c r="F41" s="1" t="s">
        <v>54</v>
      </c>
      <c r="G41" s="1" t="s">
        <v>126</v>
      </c>
      <c r="H41" s="1" t="s">
        <v>79</v>
      </c>
      <c r="I41" s="1" t="s">
        <v>304</v>
      </c>
      <c r="J41" s="1" t="s">
        <v>51</v>
      </c>
      <c r="K41" s="1" t="s">
        <v>57</v>
      </c>
      <c r="L41" s="1" t="s">
        <v>57</v>
      </c>
      <c r="M41" s="1" t="s">
        <v>57</v>
      </c>
      <c r="N41" s="1" t="s">
        <v>90</v>
      </c>
      <c r="O41" s="1" t="s">
        <v>142</v>
      </c>
      <c r="P41" s="1" t="s">
        <v>130</v>
      </c>
      <c r="Q41" s="1" t="s">
        <v>354</v>
      </c>
      <c r="R41" s="1" t="s">
        <v>355</v>
      </c>
      <c r="S41" s="1" t="s">
        <v>356</v>
      </c>
      <c r="T41" s="1" t="s">
        <v>357</v>
      </c>
      <c r="U41" s="1" t="s">
        <v>94</v>
      </c>
      <c r="V41" s="1" t="s">
        <v>58</v>
      </c>
      <c r="W41" s="1" t="s">
        <v>165</v>
      </c>
      <c r="X41" s="1" t="s">
        <v>86</v>
      </c>
      <c r="Y41" s="1" t="s">
        <v>57</v>
      </c>
      <c r="Z41" s="1" t="s">
        <v>129</v>
      </c>
      <c r="AA41" s="1" t="s">
        <v>67</v>
      </c>
    </row>
    <row r="42" spans="1:27" x14ac:dyDescent="0.2">
      <c r="A42" s="1" t="s">
        <v>306</v>
      </c>
      <c r="B42" s="1" t="s">
        <v>304</v>
      </c>
      <c r="C42" s="1" t="s">
        <v>94</v>
      </c>
      <c r="D42" s="1" t="s">
        <v>358</v>
      </c>
      <c r="E42" s="1" t="s">
        <v>359</v>
      </c>
      <c r="F42" s="1" t="s">
        <v>54</v>
      </c>
      <c r="G42" s="1" t="s">
        <v>55</v>
      </c>
      <c r="H42" s="1" t="s">
        <v>71</v>
      </c>
      <c r="I42" s="1" t="s">
        <v>304</v>
      </c>
      <c r="J42" s="1" t="s">
        <v>304</v>
      </c>
      <c r="K42" s="1" t="s">
        <v>57</v>
      </c>
      <c r="L42" s="1" t="s">
        <v>57</v>
      </c>
      <c r="M42" s="1" t="s">
        <v>57</v>
      </c>
      <c r="N42" s="1" t="s">
        <v>57</v>
      </c>
      <c r="O42" s="1" t="s">
        <v>57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360</v>
      </c>
      <c r="AA42" s="1" t="s">
        <v>67</v>
      </c>
    </row>
    <row r="43" spans="1:27" x14ac:dyDescent="0.2">
      <c r="A43" s="1" t="s">
        <v>64</v>
      </c>
      <c r="B43" s="1" t="s">
        <v>304</v>
      </c>
      <c r="C43" s="1" t="s">
        <v>94</v>
      </c>
      <c r="D43" s="1" t="s">
        <v>361</v>
      </c>
      <c r="E43" s="1" t="s">
        <v>362</v>
      </c>
      <c r="F43" s="1" t="s">
        <v>54</v>
      </c>
      <c r="G43" s="1" t="s">
        <v>55</v>
      </c>
      <c r="H43" s="1" t="s">
        <v>363</v>
      </c>
      <c r="I43" s="1" t="s">
        <v>304</v>
      </c>
      <c r="J43" s="1" t="s">
        <v>51</v>
      </c>
      <c r="K43" s="1" t="s">
        <v>57</v>
      </c>
      <c r="L43" s="1" t="s">
        <v>57</v>
      </c>
      <c r="M43" s="1" t="s">
        <v>57</v>
      </c>
      <c r="N43" s="1" t="s">
        <v>77</v>
      </c>
      <c r="O43" s="1" t="s">
        <v>100</v>
      </c>
      <c r="P43" s="1" t="s">
        <v>77</v>
      </c>
      <c r="Q43" s="1" t="s">
        <v>364</v>
      </c>
      <c r="R43" s="1" t="s">
        <v>365</v>
      </c>
      <c r="S43" s="1" t="s">
        <v>366</v>
      </c>
      <c r="T43" s="1" t="s">
        <v>367</v>
      </c>
      <c r="U43" s="1" t="s">
        <v>80</v>
      </c>
      <c r="V43" s="1" t="s">
        <v>52</v>
      </c>
      <c r="W43" s="1" t="s">
        <v>148</v>
      </c>
      <c r="X43" s="1" t="s">
        <v>272</v>
      </c>
      <c r="Y43" s="1" t="s">
        <v>57</v>
      </c>
      <c r="Z43" s="1" t="s">
        <v>368</v>
      </c>
      <c r="AA43" s="1" t="s">
        <v>67</v>
      </c>
    </row>
    <row r="44" spans="1:27" x14ac:dyDescent="0.2">
      <c r="A44" s="1" t="s">
        <v>254</v>
      </c>
      <c r="B44" s="1" t="s">
        <v>304</v>
      </c>
      <c r="C44" s="1" t="s">
        <v>80</v>
      </c>
      <c r="D44" s="1" t="s">
        <v>369</v>
      </c>
      <c r="E44" s="1" t="s">
        <v>370</v>
      </c>
      <c r="F44" s="1" t="s">
        <v>54</v>
      </c>
      <c r="G44" s="1" t="s">
        <v>55</v>
      </c>
      <c r="H44" s="1" t="s">
        <v>253</v>
      </c>
      <c r="I44" s="1" t="s">
        <v>304</v>
      </c>
      <c r="J44" s="1" t="s">
        <v>239</v>
      </c>
      <c r="K44" s="1" t="s">
        <v>57</v>
      </c>
      <c r="L44" s="1" t="s">
        <v>57</v>
      </c>
      <c r="M44" s="1" t="s">
        <v>57</v>
      </c>
      <c r="N44" s="1" t="s">
        <v>50</v>
      </c>
      <c r="O44" s="1" t="s">
        <v>148</v>
      </c>
      <c r="P44" s="1" t="s">
        <v>68</v>
      </c>
      <c r="Q44" s="1" t="s">
        <v>371</v>
      </c>
      <c r="R44" s="1" t="s">
        <v>372</v>
      </c>
      <c r="S44" s="1" t="s">
        <v>373</v>
      </c>
      <c r="T44" s="1" t="s">
        <v>374</v>
      </c>
      <c r="U44" s="1" t="s">
        <v>59</v>
      </c>
      <c r="V44" s="1" t="s">
        <v>148</v>
      </c>
      <c r="W44" s="1" t="s">
        <v>148</v>
      </c>
      <c r="X44" s="1" t="s">
        <v>59</v>
      </c>
      <c r="Y44" s="1" t="s">
        <v>50</v>
      </c>
      <c r="Z44" s="1" t="s">
        <v>375</v>
      </c>
      <c r="AA44" s="1" t="s">
        <v>67</v>
      </c>
    </row>
    <row r="45" spans="1:27" x14ac:dyDescent="0.2">
      <c r="A45" s="1" t="s">
        <v>376</v>
      </c>
      <c r="B45" s="1" t="s">
        <v>304</v>
      </c>
      <c r="C45" s="1" t="s">
        <v>80</v>
      </c>
      <c r="D45" s="1" t="s">
        <v>302</v>
      </c>
      <c r="E45" s="1" t="s">
        <v>377</v>
      </c>
      <c r="F45" s="1" t="s">
        <v>54</v>
      </c>
      <c r="G45" s="1" t="s">
        <v>55</v>
      </c>
      <c r="H45" s="1" t="s">
        <v>56</v>
      </c>
      <c r="I45" s="1" t="s">
        <v>304</v>
      </c>
      <c r="J45" s="1" t="s">
        <v>51</v>
      </c>
      <c r="K45" s="1" t="s">
        <v>57</v>
      </c>
      <c r="L45" s="1" t="s">
        <v>57</v>
      </c>
      <c r="M45" s="1" t="s">
        <v>57</v>
      </c>
      <c r="N45" s="1" t="s">
        <v>50</v>
      </c>
      <c r="O45" s="1" t="s">
        <v>77</v>
      </c>
      <c r="P45" s="1" t="s">
        <v>57</v>
      </c>
      <c r="Q45" s="1" t="s">
        <v>31</v>
      </c>
      <c r="R45" s="1" t="s">
        <v>272</v>
      </c>
      <c r="S45" s="1" t="s">
        <v>378</v>
      </c>
      <c r="T45" s="1" t="s">
        <v>379</v>
      </c>
      <c r="U45" s="1" t="s">
        <v>50</v>
      </c>
      <c r="V45" s="1" t="s">
        <v>50</v>
      </c>
      <c r="W45" s="1" t="s">
        <v>94</v>
      </c>
      <c r="X45" s="1" t="s">
        <v>86</v>
      </c>
      <c r="Y45" s="1" t="s">
        <v>50</v>
      </c>
      <c r="Z45" s="1" t="s">
        <v>380</v>
      </c>
      <c r="AA45" s="1" t="s">
        <v>67</v>
      </c>
    </row>
    <row r="46" spans="1:27" x14ac:dyDescent="0.2">
      <c r="A46" s="1" t="s">
        <v>247</v>
      </c>
      <c r="B46" s="1" t="s">
        <v>304</v>
      </c>
      <c r="C46" s="1" t="s">
        <v>80</v>
      </c>
      <c r="D46" s="1" t="s">
        <v>290</v>
      </c>
      <c r="E46" s="1" t="s">
        <v>381</v>
      </c>
      <c r="F46" s="1" t="s">
        <v>54</v>
      </c>
      <c r="G46" s="1" t="s">
        <v>55</v>
      </c>
      <c r="H46" s="1" t="s">
        <v>382</v>
      </c>
      <c r="I46" s="1" t="s">
        <v>304</v>
      </c>
      <c r="J46" s="1" t="s">
        <v>304</v>
      </c>
      <c r="K46" s="1" t="s">
        <v>57</v>
      </c>
      <c r="L46" s="1" t="s">
        <v>57</v>
      </c>
      <c r="M46" s="1" t="s">
        <v>57</v>
      </c>
      <c r="N46" s="1" t="s">
        <v>57</v>
      </c>
      <c r="O46" s="1" t="s">
        <v>57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383</v>
      </c>
      <c r="AA46" s="1" t="s">
        <v>67</v>
      </c>
    </row>
    <row r="47" spans="1:27" x14ac:dyDescent="0.2">
      <c r="A47" s="1" t="s">
        <v>202</v>
      </c>
      <c r="B47" s="1" t="s">
        <v>304</v>
      </c>
      <c r="C47" s="1" t="s">
        <v>80</v>
      </c>
      <c r="D47" s="1" t="s">
        <v>384</v>
      </c>
      <c r="E47" s="1" t="s">
        <v>385</v>
      </c>
      <c r="F47" s="1" t="s">
        <v>54</v>
      </c>
      <c r="G47" s="1" t="s">
        <v>55</v>
      </c>
      <c r="H47" s="1" t="s">
        <v>170</v>
      </c>
      <c r="I47" s="1" t="s">
        <v>31</v>
      </c>
      <c r="J47" s="1" t="s">
        <v>31</v>
      </c>
      <c r="K47" s="1" t="s">
        <v>57</v>
      </c>
      <c r="L47" s="1" t="s">
        <v>57</v>
      </c>
      <c r="M47" s="1" t="s">
        <v>57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89</v>
      </c>
      <c r="AA47" s="1" t="s">
        <v>67</v>
      </c>
    </row>
    <row r="48" spans="1:27" x14ac:dyDescent="0.2">
      <c r="A48" s="1" t="s">
        <v>321</v>
      </c>
      <c r="B48" s="1" t="s">
        <v>304</v>
      </c>
      <c r="C48" s="1" t="s">
        <v>80</v>
      </c>
      <c r="D48" s="1" t="s">
        <v>386</v>
      </c>
      <c r="E48" s="1" t="s">
        <v>387</v>
      </c>
      <c r="F48" s="1" t="s">
        <v>54</v>
      </c>
      <c r="G48" s="1" t="s">
        <v>55</v>
      </c>
      <c r="H48" s="1" t="s">
        <v>271</v>
      </c>
      <c r="I48" s="1" t="s">
        <v>304</v>
      </c>
      <c r="J48" s="1" t="s">
        <v>304</v>
      </c>
      <c r="K48" s="1" t="s">
        <v>57</v>
      </c>
      <c r="L48" s="1" t="s">
        <v>57</v>
      </c>
      <c r="M48" s="1" t="s">
        <v>57</v>
      </c>
      <c r="N48" s="1" t="s">
        <v>57</v>
      </c>
      <c r="O48" s="1" t="s">
        <v>57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388</v>
      </c>
      <c r="AA48" s="1" t="s">
        <v>67</v>
      </c>
    </row>
    <row r="49" spans="1:27" x14ac:dyDescent="0.2">
      <c r="A49" s="1" t="s">
        <v>389</v>
      </c>
      <c r="B49" s="1" t="s">
        <v>390</v>
      </c>
      <c r="C49" s="1" t="s">
        <v>50</v>
      </c>
      <c r="D49" s="1" t="s">
        <v>165</v>
      </c>
      <c r="E49" s="1" t="s">
        <v>391</v>
      </c>
      <c r="F49" s="1" t="s">
        <v>54</v>
      </c>
      <c r="G49" s="1" t="s">
        <v>55</v>
      </c>
      <c r="H49" s="1" t="s">
        <v>124</v>
      </c>
      <c r="I49" s="1" t="s">
        <v>390</v>
      </c>
      <c r="J49" s="1" t="s">
        <v>51</v>
      </c>
      <c r="K49" s="1" t="s">
        <v>57</v>
      </c>
      <c r="L49" s="1" t="s">
        <v>57</v>
      </c>
      <c r="M49" s="1" t="s">
        <v>50</v>
      </c>
      <c r="N49" s="1" t="s">
        <v>68</v>
      </c>
      <c r="O49" s="1" t="s">
        <v>277</v>
      </c>
      <c r="P49" s="1" t="s">
        <v>194</v>
      </c>
      <c r="Q49" s="1" t="s">
        <v>392</v>
      </c>
      <c r="R49" s="1" t="s">
        <v>180</v>
      </c>
      <c r="S49" s="1" t="s">
        <v>393</v>
      </c>
      <c r="T49" s="1" t="s">
        <v>394</v>
      </c>
      <c r="U49" s="1" t="s">
        <v>210</v>
      </c>
      <c r="V49" s="1" t="s">
        <v>165</v>
      </c>
      <c r="W49" s="1" t="s">
        <v>207</v>
      </c>
      <c r="X49" s="1" t="s">
        <v>395</v>
      </c>
      <c r="Y49" s="1" t="s">
        <v>90</v>
      </c>
      <c r="Z49" s="1" t="s">
        <v>250</v>
      </c>
      <c r="AA49" s="1" t="s">
        <v>67</v>
      </c>
    </row>
    <row r="50" spans="1:27" x14ac:dyDescent="0.2">
      <c r="A50" s="1" t="s">
        <v>378</v>
      </c>
      <c r="B50" s="1" t="s">
        <v>390</v>
      </c>
      <c r="C50" s="1" t="s">
        <v>52</v>
      </c>
      <c r="D50" s="1" t="s">
        <v>293</v>
      </c>
      <c r="E50" s="1" t="s">
        <v>396</v>
      </c>
      <c r="F50" s="1" t="s">
        <v>54</v>
      </c>
      <c r="G50" s="1" t="s">
        <v>73</v>
      </c>
      <c r="H50" s="1" t="s">
        <v>170</v>
      </c>
      <c r="I50" s="1" t="s">
        <v>390</v>
      </c>
      <c r="J50" s="1" t="s">
        <v>51</v>
      </c>
      <c r="K50" s="1" t="s">
        <v>57</v>
      </c>
      <c r="L50" s="1" t="s">
        <v>57</v>
      </c>
      <c r="M50" s="1" t="s">
        <v>52</v>
      </c>
      <c r="N50" s="1" t="s">
        <v>95</v>
      </c>
      <c r="O50" s="1" t="s">
        <v>74</v>
      </c>
      <c r="P50" s="1" t="s">
        <v>272</v>
      </c>
      <c r="Q50" s="1" t="s">
        <v>397</v>
      </c>
      <c r="R50" s="1" t="s">
        <v>398</v>
      </c>
      <c r="S50" s="1" t="s">
        <v>399</v>
      </c>
      <c r="T50" s="1" t="s">
        <v>400</v>
      </c>
      <c r="U50" s="1" t="s">
        <v>152</v>
      </c>
      <c r="V50" s="1" t="s">
        <v>87</v>
      </c>
      <c r="W50" s="1" t="s">
        <v>185</v>
      </c>
      <c r="X50" s="1" t="s">
        <v>401</v>
      </c>
      <c r="Y50" s="1" t="s">
        <v>58</v>
      </c>
      <c r="Z50" s="1" t="s">
        <v>402</v>
      </c>
      <c r="AA50" s="1" t="s">
        <v>67</v>
      </c>
    </row>
    <row r="51" spans="1:27" x14ac:dyDescent="0.2">
      <c r="A51" s="1" t="s">
        <v>127</v>
      </c>
      <c r="B51" s="1" t="s">
        <v>390</v>
      </c>
      <c r="C51" s="1" t="s">
        <v>77</v>
      </c>
      <c r="D51" s="1" t="s">
        <v>403</v>
      </c>
      <c r="E51" s="1" t="s">
        <v>404</v>
      </c>
      <c r="F51" s="1" t="s">
        <v>54</v>
      </c>
      <c r="G51" s="1" t="s">
        <v>55</v>
      </c>
      <c r="H51" s="1" t="s">
        <v>241</v>
      </c>
      <c r="I51" s="1" t="s">
        <v>390</v>
      </c>
      <c r="J51" s="1" t="s">
        <v>51</v>
      </c>
      <c r="K51" s="1" t="s">
        <v>57</v>
      </c>
      <c r="L51" s="1" t="s">
        <v>57</v>
      </c>
      <c r="M51" s="1" t="s">
        <v>50</v>
      </c>
      <c r="N51" s="1" t="s">
        <v>142</v>
      </c>
      <c r="O51" s="1" t="s">
        <v>234</v>
      </c>
      <c r="P51" s="1" t="s">
        <v>73</v>
      </c>
      <c r="Q51" s="1" t="s">
        <v>405</v>
      </c>
      <c r="R51" s="1" t="s">
        <v>406</v>
      </c>
      <c r="S51" s="1" t="s">
        <v>407</v>
      </c>
      <c r="T51" s="1" t="s">
        <v>408</v>
      </c>
      <c r="U51" s="1" t="s">
        <v>260</v>
      </c>
      <c r="V51" s="1" t="s">
        <v>210</v>
      </c>
      <c r="W51" s="1" t="s">
        <v>64</v>
      </c>
      <c r="X51" s="1" t="s">
        <v>313</v>
      </c>
      <c r="Y51" s="1" t="s">
        <v>57</v>
      </c>
      <c r="Z51" s="1" t="s">
        <v>181</v>
      </c>
      <c r="AA51" s="1" t="s">
        <v>67</v>
      </c>
    </row>
    <row r="52" spans="1:27" x14ac:dyDescent="0.2">
      <c r="A52" s="1" t="s">
        <v>273</v>
      </c>
      <c r="B52" s="1" t="s">
        <v>390</v>
      </c>
      <c r="C52" s="1" t="s">
        <v>90</v>
      </c>
      <c r="D52" s="1" t="s">
        <v>409</v>
      </c>
      <c r="E52" s="1" t="s">
        <v>410</v>
      </c>
      <c r="F52" s="1" t="s">
        <v>54</v>
      </c>
      <c r="G52" s="1" t="s">
        <v>73</v>
      </c>
      <c r="H52" s="1" t="s">
        <v>151</v>
      </c>
      <c r="I52" s="1" t="s">
        <v>390</v>
      </c>
      <c r="J52" s="1" t="s">
        <v>139</v>
      </c>
      <c r="K52" s="1" t="s">
        <v>57</v>
      </c>
      <c r="L52" s="1" t="s">
        <v>57</v>
      </c>
      <c r="M52" s="1" t="s">
        <v>57</v>
      </c>
      <c r="N52" s="1" t="s">
        <v>52</v>
      </c>
      <c r="O52" s="1" t="s">
        <v>100</v>
      </c>
      <c r="P52" s="1" t="s">
        <v>80</v>
      </c>
      <c r="Q52" s="1" t="s">
        <v>411</v>
      </c>
      <c r="R52" s="1" t="s">
        <v>412</v>
      </c>
      <c r="S52" s="1" t="s">
        <v>413</v>
      </c>
      <c r="T52" s="1" t="s">
        <v>414</v>
      </c>
      <c r="U52" s="1" t="s">
        <v>86</v>
      </c>
      <c r="V52" s="1" t="s">
        <v>194</v>
      </c>
      <c r="W52" s="1" t="s">
        <v>59</v>
      </c>
      <c r="X52" s="1" t="s">
        <v>57</v>
      </c>
      <c r="Y52" s="1" t="s">
        <v>57</v>
      </c>
      <c r="Z52" s="1" t="s">
        <v>188</v>
      </c>
      <c r="AA52" s="1" t="s">
        <v>67</v>
      </c>
    </row>
    <row r="53" spans="1:27" x14ac:dyDescent="0.2">
      <c r="A53" s="1" t="s">
        <v>168</v>
      </c>
      <c r="B53" s="1" t="s">
        <v>390</v>
      </c>
      <c r="C53" s="1" t="s">
        <v>90</v>
      </c>
      <c r="D53" s="1" t="s">
        <v>157</v>
      </c>
      <c r="E53" s="1" t="s">
        <v>415</v>
      </c>
      <c r="F53" s="1" t="s">
        <v>54</v>
      </c>
      <c r="G53" s="1" t="s">
        <v>55</v>
      </c>
      <c r="H53" s="1" t="s">
        <v>106</v>
      </c>
      <c r="I53" s="1" t="s">
        <v>304</v>
      </c>
      <c r="J53" s="1" t="s">
        <v>239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94</v>
      </c>
      <c r="P53" s="1" t="s">
        <v>57</v>
      </c>
      <c r="Q53" s="1" t="s">
        <v>31</v>
      </c>
      <c r="R53" s="1" t="s">
        <v>130</v>
      </c>
      <c r="S53" s="1" t="s">
        <v>68</v>
      </c>
      <c r="T53" s="1" t="s">
        <v>163</v>
      </c>
      <c r="U53" s="1" t="s">
        <v>50</v>
      </c>
      <c r="V53" s="1" t="s">
        <v>57</v>
      </c>
      <c r="W53" s="1" t="s">
        <v>52</v>
      </c>
      <c r="X53" s="1" t="s">
        <v>275</v>
      </c>
      <c r="Y53" s="1" t="s">
        <v>57</v>
      </c>
      <c r="Z53" s="1" t="s">
        <v>416</v>
      </c>
      <c r="AA53" s="1" t="s">
        <v>67</v>
      </c>
    </row>
    <row r="54" spans="1:27" x14ac:dyDescent="0.2">
      <c r="A54" s="1" t="s">
        <v>91</v>
      </c>
      <c r="B54" s="1" t="s">
        <v>390</v>
      </c>
      <c r="C54" s="1" t="s">
        <v>90</v>
      </c>
      <c r="D54" s="1" t="s">
        <v>417</v>
      </c>
      <c r="E54" s="1" t="s">
        <v>418</v>
      </c>
      <c r="F54" s="1" t="s">
        <v>54</v>
      </c>
      <c r="G54" s="1" t="s">
        <v>126</v>
      </c>
      <c r="H54" s="1" t="s">
        <v>191</v>
      </c>
      <c r="I54" s="1" t="s">
        <v>31</v>
      </c>
      <c r="J54" s="1" t="s">
        <v>31</v>
      </c>
      <c r="K54" s="1" t="s">
        <v>57</v>
      </c>
      <c r="L54" s="1" t="s">
        <v>57</v>
      </c>
      <c r="M54" s="1" t="s">
        <v>57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230</v>
      </c>
      <c r="AA54" s="1" t="s">
        <v>67</v>
      </c>
    </row>
    <row r="55" spans="1:27" x14ac:dyDescent="0.2">
      <c r="A55" s="1" t="s">
        <v>419</v>
      </c>
      <c r="B55" s="1" t="s">
        <v>390</v>
      </c>
      <c r="C55" s="1" t="s">
        <v>90</v>
      </c>
      <c r="D55" s="1" t="s">
        <v>420</v>
      </c>
      <c r="E55" s="1" t="s">
        <v>421</v>
      </c>
      <c r="F55" s="1" t="s">
        <v>54</v>
      </c>
      <c r="G55" s="1" t="s">
        <v>126</v>
      </c>
      <c r="H55" s="1" t="s">
        <v>120</v>
      </c>
      <c r="I55" s="1" t="s">
        <v>390</v>
      </c>
      <c r="J55" s="1" t="s">
        <v>51</v>
      </c>
      <c r="K55" s="1" t="s">
        <v>57</v>
      </c>
      <c r="L55" s="1" t="s">
        <v>57</v>
      </c>
      <c r="M55" s="1" t="s">
        <v>57</v>
      </c>
      <c r="N55" s="1" t="s">
        <v>90</v>
      </c>
      <c r="O55" s="1" t="s">
        <v>85</v>
      </c>
      <c r="P55" s="1" t="s">
        <v>94</v>
      </c>
      <c r="Q55" s="1" t="s">
        <v>422</v>
      </c>
      <c r="R55" s="1" t="s">
        <v>423</v>
      </c>
      <c r="S55" s="1" t="s">
        <v>424</v>
      </c>
      <c r="T55" s="1" t="s">
        <v>425</v>
      </c>
      <c r="U55" s="1" t="s">
        <v>86</v>
      </c>
      <c r="V55" s="1" t="s">
        <v>58</v>
      </c>
      <c r="W55" s="1" t="s">
        <v>85</v>
      </c>
      <c r="X55" s="1" t="s">
        <v>426</v>
      </c>
      <c r="Y55" s="1" t="s">
        <v>57</v>
      </c>
      <c r="Z55" s="1" t="s">
        <v>427</v>
      </c>
      <c r="AA55" s="1" t="s">
        <v>67</v>
      </c>
    </row>
    <row r="56" spans="1:27" x14ac:dyDescent="0.2">
      <c r="A56" s="1" t="s">
        <v>428</v>
      </c>
      <c r="B56" s="1" t="s">
        <v>390</v>
      </c>
      <c r="C56" s="1" t="s">
        <v>58</v>
      </c>
      <c r="D56" s="1" t="s">
        <v>429</v>
      </c>
      <c r="E56" s="1" t="s">
        <v>430</v>
      </c>
      <c r="F56" s="1" t="s">
        <v>54</v>
      </c>
      <c r="G56" s="1" t="s">
        <v>234</v>
      </c>
      <c r="H56" s="1" t="s">
        <v>431</v>
      </c>
      <c r="I56" s="1" t="s">
        <v>304</v>
      </c>
      <c r="J56" s="1" t="s">
        <v>304</v>
      </c>
      <c r="K56" s="1" t="s">
        <v>57</v>
      </c>
      <c r="L56" s="1" t="s">
        <v>57</v>
      </c>
      <c r="M56" s="1" t="s">
        <v>57</v>
      </c>
      <c r="N56" s="1" t="s">
        <v>57</v>
      </c>
      <c r="O56" s="1" t="s">
        <v>57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432</v>
      </c>
      <c r="AA56" s="1" t="s">
        <v>31</v>
      </c>
    </row>
    <row r="57" spans="1:27" x14ac:dyDescent="0.2">
      <c r="A57" s="1" t="s">
        <v>166</v>
      </c>
      <c r="B57" s="1" t="s">
        <v>390</v>
      </c>
      <c r="C57" s="1" t="s">
        <v>58</v>
      </c>
      <c r="D57" s="1" t="s">
        <v>433</v>
      </c>
      <c r="E57" s="1" t="s">
        <v>434</v>
      </c>
      <c r="F57" s="1" t="s">
        <v>54</v>
      </c>
      <c r="G57" s="1" t="s">
        <v>55</v>
      </c>
      <c r="H57" s="1" t="s">
        <v>137</v>
      </c>
      <c r="I57" s="1" t="s">
        <v>304</v>
      </c>
      <c r="J57" s="1" t="s">
        <v>304</v>
      </c>
      <c r="K57" s="1" t="s">
        <v>57</v>
      </c>
      <c r="L57" s="1" t="s">
        <v>57</v>
      </c>
      <c r="M57" s="1" t="s">
        <v>57</v>
      </c>
      <c r="N57" s="1" t="s">
        <v>57</v>
      </c>
      <c r="O57" s="1" t="s">
        <v>57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435</v>
      </c>
      <c r="AA57" s="1" t="s">
        <v>67</v>
      </c>
    </row>
    <row r="58" spans="1:27" x14ac:dyDescent="0.2">
      <c r="A58" s="1" t="s">
        <v>436</v>
      </c>
      <c r="B58" s="1" t="s">
        <v>390</v>
      </c>
      <c r="C58" s="1" t="s">
        <v>58</v>
      </c>
      <c r="D58" s="1" t="s">
        <v>437</v>
      </c>
      <c r="E58" s="1" t="s">
        <v>438</v>
      </c>
      <c r="F58" s="1" t="s">
        <v>54</v>
      </c>
      <c r="G58" s="1" t="s">
        <v>126</v>
      </c>
      <c r="H58" s="1" t="s">
        <v>110</v>
      </c>
      <c r="I58" s="1" t="s">
        <v>304</v>
      </c>
      <c r="J58" s="1" t="s">
        <v>239</v>
      </c>
      <c r="K58" s="1" t="s">
        <v>57</v>
      </c>
      <c r="L58" s="1" t="s">
        <v>57</v>
      </c>
      <c r="M58" s="1" t="s">
        <v>57</v>
      </c>
      <c r="N58" s="1" t="s">
        <v>57</v>
      </c>
      <c r="O58" s="1" t="s">
        <v>86</v>
      </c>
      <c r="P58" s="1" t="s">
        <v>57</v>
      </c>
      <c r="Q58" s="1" t="s">
        <v>31</v>
      </c>
      <c r="R58" s="1" t="s">
        <v>50</v>
      </c>
      <c r="S58" s="1" t="s">
        <v>52</v>
      </c>
      <c r="T58" s="1" t="s">
        <v>58</v>
      </c>
      <c r="U58" s="1" t="s">
        <v>57</v>
      </c>
      <c r="V58" s="1" t="s">
        <v>57</v>
      </c>
      <c r="W58" s="1" t="s">
        <v>80</v>
      </c>
      <c r="X58" s="1" t="s">
        <v>80</v>
      </c>
      <c r="Y58" s="1" t="s">
        <v>57</v>
      </c>
      <c r="Z58" s="1" t="s">
        <v>439</v>
      </c>
      <c r="AA58" s="1" t="s">
        <v>67</v>
      </c>
    </row>
    <row r="59" spans="1:27" x14ac:dyDescent="0.2">
      <c r="A59" s="1" t="s">
        <v>440</v>
      </c>
      <c r="B59" s="1" t="s">
        <v>390</v>
      </c>
      <c r="C59" s="1" t="s">
        <v>58</v>
      </c>
      <c r="D59" s="1" t="s">
        <v>441</v>
      </c>
      <c r="E59" s="1" t="s">
        <v>442</v>
      </c>
      <c r="F59" s="1" t="s">
        <v>54</v>
      </c>
      <c r="G59" s="1" t="s">
        <v>55</v>
      </c>
      <c r="H59" s="1" t="s">
        <v>443</v>
      </c>
      <c r="I59" s="1" t="s">
        <v>304</v>
      </c>
      <c r="J59" s="1" t="s">
        <v>239</v>
      </c>
      <c r="K59" s="1" t="s">
        <v>57</v>
      </c>
      <c r="L59" s="1" t="s">
        <v>57</v>
      </c>
      <c r="M59" s="1" t="s">
        <v>57</v>
      </c>
      <c r="N59" s="1" t="s">
        <v>57</v>
      </c>
      <c r="O59" s="1" t="s">
        <v>52</v>
      </c>
      <c r="P59" s="1" t="s">
        <v>57</v>
      </c>
      <c r="Q59" s="1" t="s">
        <v>31</v>
      </c>
      <c r="R59" s="1" t="s">
        <v>77</v>
      </c>
      <c r="S59" s="1" t="s">
        <v>58</v>
      </c>
      <c r="T59" s="1" t="s">
        <v>100</v>
      </c>
      <c r="U59" s="1" t="s">
        <v>57</v>
      </c>
      <c r="V59" s="1" t="s">
        <v>50</v>
      </c>
      <c r="W59" s="1" t="s">
        <v>50</v>
      </c>
      <c r="X59" s="1" t="s">
        <v>444</v>
      </c>
      <c r="Y59" s="1" t="s">
        <v>57</v>
      </c>
      <c r="Z59" s="1" t="s">
        <v>445</v>
      </c>
      <c r="AA59" s="1" t="s">
        <v>67</v>
      </c>
    </row>
    <row r="60" spans="1:27" x14ac:dyDescent="0.2">
      <c r="A60" s="1" t="s">
        <v>259</v>
      </c>
      <c r="B60" s="1" t="s">
        <v>446</v>
      </c>
      <c r="C60" s="1" t="s">
        <v>50</v>
      </c>
      <c r="D60" s="1" t="s">
        <v>50</v>
      </c>
      <c r="E60" s="1" t="s">
        <v>447</v>
      </c>
      <c r="F60" s="1" t="s">
        <v>54</v>
      </c>
      <c r="G60" s="1" t="s">
        <v>73</v>
      </c>
      <c r="H60" s="1" t="s">
        <v>448</v>
      </c>
      <c r="I60" s="1" t="s">
        <v>446</v>
      </c>
      <c r="J60" s="1" t="s">
        <v>139</v>
      </c>
      <c r="K60" s="1" t="s">
        <v>57</v>
      </c>
      <c r="L60" s="1" t="s">
        <v>77</v>
      </c>
      <c r="M60" s="1" t="s">
        <v>90</v>
      </c>
      <c r="N60" s="1" t="s">
        <v>449</v>
      </c>
      <c r="O60" s="1" t="s">
        <v>450</v>
      </c>
      <c r="P60" s="1" t="s">
        <v>450</v>
      </c>
      <c r="Q60" s="1" t="s">
        <v>451</v>
      </c>
      <c r="R60" s="1" t="s">
        <v>452</v>
      </c>
      <c r="S60" s="1" t="s">
        <v>453</v>
      </c>
      <c r="T60" s="1" t="s">
        <v>454</v>
      </c>
      <c r="U60" s="1" t="s">
        <v>455</v>
      </c>
      <c r="V60" s="1" t="s">
        <v>456</v>
      </c>
      <c r="W60" s="1" t="s">
        <v>457</v>
      </c>
      <c r="X60" s="1" t="s">
        <v>458</v>
      </c>
      <c r="Y60" s="1" t="s">
        <v>148</v>
      </c>
      <c r="Z60" s="1" t="s">
        <v>218</v>
      </c>
      <c r="AA60" s="1" t="s">
        <v>67</v>
      </c>
    </row>
    <row r="61" spans="1:27" x14ac:dyDescent="0.2">
      <c r="A61" s="1" t="s">
        <v>449</v>
      </c>
      <c r="B61" s="1" t="s">
        <v>446</v>
      </c>
      <c r="C61" s="1" t="s">
        <v>50</v>
      </c>
      <c r="D61" s="1" t="s">
        <v>52</v>
      </c>
      <c r="E61" s="1" t="s">
        <v>459</v>
      </c>
      <c r="F61" s="1" t="s">
        <v>54</v>
      </c>
      <c r="G61" s="1" t="s">
        <v>73</v>
      </c>
      <c r="H61" s="1" t="s">
        <v>221</v>
      </c>
      <c r="I61" s="1" t="s">
        <v>446</v>
      </c>
      <c r="J61" s="1" t="s">
        <v>139</v>
      </c>
      <c r="K61" s="1" t="s">
        <v>57</v>
      </c>
      <c r="L61" s="1" t="s">
        <v>50</v>
      </c>
      <c r="M61" s="1" t="s">
        <v>52</v>
      </c>
      <c r="N61" s="1" t="s">
        <v>74</v>
      </c>
      <c r="O61" s="1" t="s">
        <v>254</v>
      </c>
      <c r="P61" s="1" t="s">
        <v>306</v>
      </c>
      <c r="Q61" s="1" t="s">
        <v>460</v>
      </c>
      <c r="R61" s="1" t="s">
        <v>461</v>
      </c>
      <c r="S61" s="1" t="s">
        <v>462</v>
      </c>
      <c r="T61" s="1" t="s">
        <v>463</v>
      </c>
      <c r="U61" s="1" t="s">
        <v>254</v>
      </c>
      <c r="V61" s="1" t="s">
        <v>115</v>
      </c>
      <c r="W61" s="1" t="s">
        <v>464</v>
      </c>
      <c r="X61" s="1" t="s">
        <v>465</v>
      </c>
      <c r="Y61" s="1" t="s">
        <v>68</v>
      </c>
      <c r="Z61" s="1" t="s">
        <v>285</v>
      </c>
      <c r="AA61" s="1" t="s">
        <v>67</v>
      </c>
    </row>
    <row r="62" spans="1:27" x14ac:dyDescent="0.2">
      <c r="A62" s="1" t="s">
        <v>214</v>
      </c>
      <c r="B62" s="1" t="s">
        <v>446</v>
      </c>
      <c r="C62" s="1" t="s">
        <v>50</v>
      </c>
      <c r="D62" s="1" t="s">
        <v>86</v>
      </c>
      <c r="E62" s="1" t="s">
        <v>466</v>
      </c>
      <c r="F62" s="1" t="s">
        <v>54</v>
      </c>
      <c r="G62" s="1" t="s">
        <v>126</v>
      </c>
      <c r="H62" s="1" t="s">
        <v>237</v>
      </c>
      <c r="I62" s="1" t="s">
        <v>446</v>
      </c>
      <c r="J62" s="1" t="s">
        <v>139</v>
      </c>
      <c r="K62" s="1" t="s">
        <v>57</v>
      </c>
      <c r="L62" s="1" t="s">
        <v>57</v>
      </c>
      <c r="M62" s="1" t="s">
        <v>94</v>
      </c>
      <c r="N62" s="1" t="s">
        <v>273</v>
      </c>
      <c r="O62" s="1" t="s">
        <v>101</v>
      </c>
      <c r="P62" s="1" t="s">
        <v>101</v>
      </c>
      <c r="Q62" s="1" t="s">
        <v>467</v>
      </c>
      <c r="R62" s="1" t="s">
        <v>468</v>
      </c>
      <c r="S62" s="1" t="s">
        <v>469</v>
      </c>
      <c r="T62" s="1" t="s">
        <v>470</v>
      </c>
      <c r="U62" s="1" t="s">
        <v>471</v>
      </c>
      <c r="V62" s="1" t="s">
        <v>472</v>
      </c>
      <c r="W62" s="1" t="s">
        <v>473</v>
      </c>
      <c r="X62" s="1" t="s">
        <v>474</v>
      </c>
      <c r="Y62" s="1" t="s">
        <v>80</v>
      </c>
      <c r="Z62" s="1" t="s">
        <v>323</v>
      </c>
      <c r="AA62" s="1" t="s">
        <v>67</v>
      </c>
    </row>
    <row r="63" spans="1:27" x14ac:dyDescent="0.2">
      <c r="A63" s="1" t="s">
        <v>308</v>
      </c>
      <c r="B63" s="1" t="s">
        <v>446</v>
      </c>
      <c r="C63" s="1" t="s">
        <v>50</v>
      </c>
      <c r="D63" s="1" t="s">
        <v>73</v>
      </c>
      <c r="E63" s="1" t="s">
        <v>475</v>
      </c>
      <c r="F63" s="1" t="s">
        <v>54</v>
      </c>
      <c r="G63" s="1" t="s">
        <v>264</v>
      </c>
      <c r="H63" s="1" t="s">
        <v>93</v>
      </c>
      <c r="I63" s="1" t="s">
        <v>446</v>
      </c>
      <c r="J63" s="1" t="s">
        <v>239</v>
      </c>
      <c r="K63" s="1" t="s">
        <v>57</v>
      </c>
      <c r="L63" s="1" t="s">
        <v>57</v>
      </c>
      <c r="M63" s="1" t="s">
        <v>50</v>
      </c>
      <c r="N63" s="1" t="s">
        <v>148</v>
      </c>
      <c r="O63" s="1" t="s">
        <v>260</v>
      </c>
      <c r="P63" s="1" t="s">
        <v>234</v>
      </c>
      <c r="Q63" s="1" t="s">
        <v>476</v>
      </c>
      <c r="R63" s="1" t="s">
        <v>477</v>
      </c>
      <c r="S63" s="1" t="s">
        <v>478</v>
      </c>
      <c r="T63" s="1" t="s">
        <v>479</v>
      </c>
      <c r="U63" s="1" t="s">
        <v>272</v>
      </c>
      <c r="V63" s="1" t="s">
        <v>277</v>
      </c>
      <c r="W63" s="1" t="s">
        <v>308</v>
      </c>
      <c r="X63" s="1" t="s">
        <v>227</v>
      </c>
      <c r="Y63" s="1" t="s">
        <v>50</v>
      </c>
      <c r="Z63" s="1" t="s">
        <v>480</v>
      </c>
      <c r="AA63" s="1" t="s">
        <v>67</v>
      </c>
    </row>
    <row r="64" spans="1:27" x14ac:dyDescent="0.2">
      <c r="A64" s="1" t="s">
        <v>307</v>
      </c>
      <c r="B64" s="1" t="s">
        <v>446</v>
      </c>
      <c r="C64" s="1" t="s">
        <v>52</v>
      </c>
      <c r="D64" s="1" t="s">
        <v>440</v>
      </c>
      <c r="E64" s="1" t="s">
        <v>481</v>
      </c>
      <c r="F64" s="1" t="s">
        <v>54</v>
      </c>
      <c r="G64" s="1" t="s">
        <v>70</v>
      </c>
      <c r="H64" s="1" t="s">
        <v>137</v>
      </c>
      <c r="I64" s="1" t="s">
        <v>446</v>
      </c>
      <c r="J64" s="1" t="s">
        <v>51</v>
      </c>
      <c r="K64" s="1" t="s">
        <v>57</v>
      </c>
      <c r="L64" s="1" t="s">
        <v>57</v>
      </c>
      <c r="M64" s="1" t="s">
        <v>50</v>
      </c>
      <c r="N64" s="1" t="s">
        <v>59</v>
      </c>
      <c r="O64" s="1" t="s">
        <v>254</v>
      </c>
      <c r="P64" s="1" t="s">
        <v>234</v>
      </c>
      <c r="Q64" s="1" t="s">
        <v>482</v>
      </c>
      <c r="R64" s="1" t="s">
        <v>483</v>
      </c>
      <c r="S64" s="1" t="s">
        <v>484</v>
      </c>
      <c r="T64" s="1" t="s">
        <v>485</v>
      </c>
      <c r="U64" s="1" t="s">
        <v>272</v>
      </c>
      <c r="V64" s="1" t="s">
        <v>251</v>
      </c>
      <c r="W64" s="1" t="s">
        <v>486</v>
      </c>
      <c r="X64" s="1" t="s">
        <v>282</v>
      </c>
      <c r="Y64" s="1" t="s">
        <v>90</v>
      </c>
      <c r="Z64" s="1" t="s">
        <v>487</v>
      </c>
      <c r="AA64" s="1" t="s">
        <v>67</v>
      </c>
    </row>
    <row r="65" spans="1:27" x14ac:dyDescent="0.2">
      <c r="A65" s="1" t="s">
        <v>488</v>
      </c>
      <c r="B65" s="1" t="s">
        <v>446</v>
      </c>
      <c r="C65" s="1" t="s">
        <v>77</v>
      </c>
      <c r="D65" s="1" t="s">
        <v>265</v>
      </c>
      <c r="E65" s="1" t="s">
        <v>489</v>
      </c>
      <c r="F65" s="1" t="s">
        <v>54</v>
      </c>
      <c r="G65" s="1" t="s">
        <v>55</v>
      </c>
      <c r="H65" s="1" t="s">
        <v>490</v>
      </c>
      <c r="I65" s="1" t="s">
        <v>446</v>
      </c>
      <c r="J65" s="1" t="s">
        <v>51</v>
      </c>
      <c r="K65" s="1" t="s">
        <v>57</v>
      </c>
      <c r="L65" s="1" t="s">
        <v>90</v>
      </c>
      <c r="M65" s="1" t="s">
        <v>80</v>
      </c>
      <c r="N65" s="1" t="s">
        <v>491</v>
      </c>
      <c r="O65" s="1" t="s">
        <v>207</v>
      </c>
      <c r="P65" s="1" t="s">
        <v>207</v>
      </c>
      <c r="Q65" s="1" t="s">
        <v>492</v>
      </c>
      <c r="R65" s="1" t="s">
        <v>493</v>
      </c>
      <c r="S65" s="1" t="s">
        <v>494</v>
      </c>
      <c r="T65" s="1" t="s">
        <v>495</v>
      </c>
      <c r="U65" s="1" t="s">
        <v>496</v>
      </c>
      <c r="V65" s="1" t="s">
        <v>436</v>
      </c>
      <c r="W65" s="1" t="s">
        <v>497</v>
      </c>
      <c r="X65" s="1" t="s">
        <v>498</v>
      </c>
      <c r="Y65" s="1" t="s">
        <v>165</v>
      </c>
      <c r="Z65" s="1" t="s">
        <v>499</v>
      </c>
      <c r="AA65" s="1" t="s">
        <v>67</v>
      </c>
    </row>
    <row r="66" spans="1:27" x14ac:dyDescent="0.2">
      <c r="A66" s="1" t="s">
        <v>314</v>
      </c>
      <c r="B66" s="1" t="s">
        <v>446</v>
      </c>
      <c r="C66" s="1" t="s">
        <v>77</v>
      </c>
      <c r="D66" s="1" t="s">
        <v>491</v>
      </c>
      <c r="E66" s="1" t="s">
        <v>500</v>
      </c>
      <c r="F66" s="1" t="s">
        <v>54</v>
      </c>
      <c r="G66" s="1" t="s">
        <v>55</v>
      </c>
      <c r="H66" s="1" t="s">
        <v>151</v>
      </c>
      <c r="I66" s="1" t="s">
        <v>446</v>
      </c>
      <c r="J66" s="1" t="s">
        <v>51</v>
      </c>
      <c r="K66" s="1" t="s">
        <v>57</v>
      </c>
      <c r="L66" s="1" t="s">
        <v>50</v>
      </c>
      <c r="M66" s="1" t="s">
        <v>77</v>
      </c>
      <c r="N66" s="1" t="s">
        <v>126</v>
      </c>
      <c r="O66" s="1" t="s">
        <v>127</v>
      </c>
      <c r="P66" s="1" t="s">
        <v>293</v>
      </c>
      <c r="Q66" s="1" t="s">
        <v>501</v>
      </c>
      <c r="R66" s="1" t="s">
        <v>502</v>
      </c>
      <c r="S66" s="1" t="s">
        <v>503</v>
      </c>
      <c r="T66" s="1" t="s">
        <v>504</v>
      </c>
      <c r="U66" s="1" t="s">
        <v>308</v>
      </c>
      <c r="V66" s="1" t="s">
        <v>152</v>
      </c>
      <c r="W66" s="1" t="s">
        <v>505</v>
      </c>
      <c r="X66" s="1" t="s">
        <v>506</v>
      </c>
      <c r="Y66" s="1" t="s">
        <v>94</v>
      </c>
      <c r="Z66" s="1" t="s">
        <v>507</v>
      </c>
      <c r="AA66" s="1" t="s">
        <v>67</v>
      </c>
    </row>
    <row r="67" spans="1:27" x14ac:dyDescent="0.2">
      <c r="A67" s="1" t="s">
        <v>508</v>
      </c>
      <c r="B67" s="1" t="s">
        <v>446</v>
      </c>
      <c r="C67" s="1" t="s">
        <v>90</v>
      </c>
      <c r="D67" s="1" t="s">
        <v>509</v>
      </c>
      <c r="E67" s="1" t="s">
        <v>510</v>
      </c>
      <c r="F67" s="1" t="s">
        <v>54</v>
      </c>
      <c r="G67" s="1" t="s">
        <v>126</v>
      </c>
      <c r="H67" s="1" t="s">
        <v>221</v>
      </c>
      <c r="I67" s="1" t="s">
        <v>446</v>
      </c>
      <c r="J67" s="1" t="s">
        <v>51</v>
      </c>
      <c r="K67" s="1" t="s">
        <v>57</v>
      </c>
      <c r="L67" s="1" t="s">
        <v>50</v>
      </c>
      <c r="M67" s="1" t="s">
        <v>77</v>
      </c>
      <c r="N67" s="1" t="s">
        <v>64</v>
      </c>
      <c r="O67" s="1" t="s">
        <v>307</v>
      </c>
      <c r="P67" s="1" t="s">
        <v>440</v>
      </c>
      <c r="Q67" s="1" t="s">
        <v>511</v>
      </c>
      <c r="R67" s="1" t="s">
        <v>512</v>
      </c>
      <c r="S67" s="1" t="s">
        <v>513</v>
      </c>
      <c r="T67" s="1" t="s">
        <v>514</v>
      </c>
      <c r="U67" s="1" t="s">
        <v>515</v>
      </c>
      <c r="V67" s="1" t="s">
        <v>166</v>
      </c>
      <c r="W67" s="1" t="s">
        <v>112</v>
      </c>
      <c r="X67" s="1" t="s">
        <v>516</v>
      </c>
      <c r="Y67" s="1" t="s">
        <v>142</v>
      </c>
      <c r="Z67" s="1" t="s">
        <v>193</v>
      </c>
      <c r="AA67" s="1" t="s">
        <v>67</v>
      </c>
    </row>
    <row r="68" spans="1:27" x14ac:dyDescent="0.2">
      <c r="A68" s="1" t="s">
        <v>472</v>
      </c>
      <c r="B68" s="1" t="s">
        <v>446</v>
      </c>
      <c r="C68" s="1" t="s">
        <v>80</v>
      </c>
      <c r="D68" s="1" t="s">
        <v>517</v>
      </c>
      <c r="E68" s="1" t="s">
        <v>518</v>
      </c>
      <c r="F68" s="1" t="s">
        <v>54</v>
      </c>
      <c r="G68" s="1" t="s">
        <v>55</v>
      </c>
      <c r="H68" s="1" t="s">
        <v>350</v>
      </c>
      <c r="I68" s="1" t="s">
        <v>446</v>
      </c>
      <c r="J68" s="1" t="s">
        <v>239</v>
      </c>
      <c r="K68" s="1" t="s">
        <v>57</v>
      </c>
      <c r="L68" s="1" t="s">
        <v>57</v>
      </c>
      <c r="M68" s="1" t="s">
        <v>57</v>
      </c>
      <c r="N68" s="1" t="s">
        <v>444</v>
      </c>
      <c r="O68" s="1" t="s">
        <v>68</v>
      </c>
      <c r="P68" s="1" t="s">
        <v>80</v>
      </c>
      <c r="Q68" s="1" t="s">
        <v>411</v>
      </c>
      <c r="R68" s="1" t="s">
        <v>248</v>
      </c>
      <c r="S68" s="1" t="s">
        <v>519</v>
      </c>
      <c r="T68" s="1" t="s">
        <v>512</v>
      </c>
      <c r="U68" s="1" t="s">
        <v>77</v>
      </c>
      <c r="V68" s="1" t="s">
        <v>100</v>
      </c>
      <c r="W68" s="1" t="s">
        <v>90</v>
      </c>
      <c r="X68" s="1" t="s">
        <v>58</v>
      </c>
      <c r="Y68" s="1" t="s">
        <v>57</v>
      </c>
      <c r="Z68" s="1" t="s">
        <v>520</v>
      </c>
      <c r="AA68" s="1" t="s">
        <v>67</v>
      </c>
    </row>
    <row r="69" spans="1:27" x14ac:dyDescent="0.2">
      <c r="A69" s="1" t="s">
        <v>149</v>
      </c>
      <c r="B69" s="1" t="s">
        <v>446</v>
      </c>
      <c r="C69" s="1" t="s">
        <v>58</v>
      </c>
      <c r="D69" s="1" t="s">
        <v>521</v>
      </c>
      <c r="E69" s="1" t="s">
        <v>522</v>
      </c>
      <c r="F69" s="1" t="s">
        <v>54</v>
      </c>
      <c r="G69" s="1" t="s">
        <v>55</v>
      </c>
      <c r="H69" s="1" t="s">
        <v>288</v>
      </c>
      <c r="I69" s="1" t="s">
        <v>446</v>
      </c>
      <c r="J69" s="1" t="s">
        <v>446</v>
      </c>
      <c r="K69" s="1" t="s">
        <v>57</v>
      </c>
      <c r="L69" s="1" t="s">
        <v>57</v>
      </c>
      <c r="M69" s="1" t="s">
        <v>57</v>
      </c>
      <c r="N69" s="1" t="s">
        <v>57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523</v>
      </c>
      <c r="AA69" s="1" t="s">
        <v>31</v>
      </c>
    </row>
    <row r="70" spans="1:27" x14ac:dyDescent="0.2">
      <c r="A70" s="1" t="s">
        <v>456</v>
      </c>
      <c r="B70" s="1" t="s">
        <v>446</v>
      </c>
      <c r="C70" s="1" t="s">
        <v>58</v>
      </c>
      <c r="D70" s="1" t="s">
        <v>135</v>
      </c>
      <c r="E70" s="1" t="s">
        <v>524</v>
      </c>
      <c r="F70" s="1" t="s">
        <v>54</v>
      </c>
      <c r="G70" s="1" t="s">
        <v>126</v>
      </c>
      <c r="H70" s="1" t="s">
        <v>448</v>
      </c>
      <c r="I70" s="1" t="s">
        <v>446</v>
      </c>
      <c r="J70" s="1" t="s">
        <v>304</v>
      </c>
      <c r="K70" s="1" t="s">
        <v>57</v>
      </c>
      <c r="L70" s="1" t="s">
        <v>57</v>
      </c>
      <c r="M70" s="1" t="s">
        <v>57</v>
      </c>
      <c r="N70" s="1" t="s">
        <v>57</v>
      </c>
      <c r="O70" s="1" t="s">
        <v>57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525</v>
      </c>
      <c r="AA70" s="1" t="s">
        <v>67</v>
      </c>
    </row>
    <row r="71" spans="1:27" x14ac:dyDescent="0.2">
      <c r="A71" s="1" t="s">
        <v>246</v>
      </c>
      <c r="B71" s="1" t="s">
        <v>526</v>
      </c>
      <c r="C71" s="1" t="s">
        <v>50</v>
      </c>
      <c r="D71" s="1" t="s">
        <v>50</v>
      </c>
      <c r="E71" s="1" t="s">
        <v>527</v>
      </c>
      <c r="F71" s="1" t="s">
        <v>54</v>
      </c>
      <c r="G71" s="1" t="s">
        <v>73</v>
      </c>
      <c r="H71" s="1" t="s">
        <v>528</v>
      </c>
      <c r="I71" s="1" t="s">
        <v>526</v>
      </c>
      <c r="J71" s="1" t="s">
        <v>51</v>
      </c>
      <c r="K71" s="1" t="s">
        <v>50</v>
      </c>
      <c r="L71" s="1" t="s">
        <v>77</v>
      </c>
      <c r="M71" s="1" t="s">
        <v>58</v>
      </c>
      <c r="N71" s="1" t="s">
        <v>529</v>
      </c>
      <c r="O71" s="1" t="s">
        <v>530</v>
      </c>
      <c r="P71" s="1" t="s">
        <v>423</v>
      </c>
      <c r="Q71" s="1" t="s">
        <v>531</v>
      </c>
      <c r="R71" s="1" t="s">
        <v>532</v>
      </c>
      <c r="S71" s="1" t="s">
        <v>533</v>
      </c>
      <c r="T71" s="1" t="s">
        <v>534</v>
      </c>
      <c r="U71" s="1" t="s">
        <v>535</v>
      </c>
      <c r="V71" s="1" t="s">
        <v>330</v>
      </c>
      <c r="W71" s="1" t="s">
        <v>536</v>
      </c>
      <c r="X71" s="1" t="s">
        <v>537</v>
      </c>
      <c r="Y71" s="1" t="s">
        <v>428</v>
      </c>
      <c r="Z71" s="1" t="s">
        <v>538</v>
      </c>
      <c r="AA71" s="1" t="s">
        <v>67</v>
      </c>
    </row>
    <row r="72" spans="1:27" x14ac:dyDescent="0.2">
      <c r="A72" s="1" t="s">
        <v>450</v>
      </c>
      <c r="B72" s="1" t="s">
        <v>526</v>
      </c>
      <c r="C72" s="1" t="s">
        <v>50</v>
      </c>
      <c r="D72" s="1" t="s">
        <v>86</v>
      </c>
      <c r="E72" s="1" t="s">
        <v>539</v>
      </c>
      <c r="F72" s="1" t="s">
        <v>54</v>
      </c>
      <c r="G72" s="1" t="s">
        <v>55</v>
      </c>
      <c r="H72" s="1" t="s">
        <v>253</v>
      </c>
      <c r="I72" s="1" t="s">
        <v>526</v>
      </c>
      <c r="J72" s="1" t="s">
        <v>304</v>
      </c>
      <c r="K72" s="1" t="s">
        <v>57</v>
      </c>
      <c r="L72" s="1" t="s">
        <v>57</v>
      </c>
      <c r="M72" s="1" t="s">
        <v>50</v>
      </c>
      <c r="N72" s="1" t="s">
        <v>95</v>
      </c>
      <c r="O72" s="1" t="s">
        <v>277</v>
      </c>
      <c r="P72" s="1" t="s">
        <v>55</v>
      </c>
      <c r="Q72" s="1" t="s">
        <v>540</v>
      </c>
      <c r="R72" s="1" t="s">
        <v>144</v>
      </c>
      <c r="S72" s="1" t="s">
        <v>541</v>
      </c>
      <c r="T72" s="1" t="s">
        <v>542</v>
      </c>
      <c r="U72" s="1" t="s">
        <v>251</v>
      </c>
      <c r="V72" s="1" t="s">
        <v>73</v>
      </c>
      <c r="W72" s="1" t="s">
        <v>529</v>
      </c>
      <c r="X72" s="1" t="s">
        <v>154</v>
      </c>
      <c r="Y72" s="1" t="s">
        <v>94</v>
      </c>
      <c r="Z72" s="1" t="s">
        <v>543</v>
      </c>
      <c r="AA72" s="1" t="s">
        <v>67</v>
      </c>
    </row>
    <row r="73" spans="1:27" x14ac:dyDescent="0.2">
      <c r="A73" s="1" t="s">
        <v>544</v>
      </c>
      <c r="B73" s="1" t="s">
        <v>526</v>
      </c>
      <c r="C73" s="1" t="s">
        <v>50</v>
      </c>
      <c r="D73" s="1" t="s">
        <v>68</v>
      </c>
      <c r="E73" s="1" t="s">
        <v>545</v>
      </c>
      <c r="F73" s="1" t="s">
        <v>54</v>
      </c>
      <c r="G73" s="1" t="s">
        <v>70</v>
      </c>
      <c r="H73" s="1" t="s">
        <v>229</v>
      </c>
      <c r="I73" s="1" t="s">
        <v>526</v>
      </c>
      <c r="J73" s="1" t="s">
        <v>51</v>
      </c>
      <c r="K73" s="1" t="s">
        <v>57</v>
      </c>
      <c r="L73" s="1" t="s">
        <v>57</v>
      </c>
      <c r="M73" s="1" t="s">
        <v>77</v>
      </c>
      <c r="N73" s="1" t="s">
        <v>148</v>
      </c>
      <c r="O73" s="1" t="s">
        <v>378</v>
      </c>
      <c r="P73" s="1" t="s">
        <v>202</v>
      </c>
      <c r="Q73" s="1" t="s">
        <v>546</v>
      </c>
      <c r="R73" s="1" t="s">
        <v>547</v>
      </c>
      <c r="S73" s="1" t="s">
        <v>548</v>
      </c>
      <c r="T73" s="1" t="s">
        <v>549</v>
      </c>
      <c r="U73" s="1" t="s">
        <v>247</v>
      </c>
      <c r="V73" s="1" t="s">
        <v>376</v>
      </c>
      <c r="W73" s="1" t="s">
        <v>122</v>
      </c>
      <c r="X73" s="1" t="s">
        <v>550</v>
      </c>
      <c r="Y73" s="1" t="s">
        <v>77</v>
      </c>
      <c r="Z73" s="1" t="s">
        <v>551</v>
      </c>
      <c r="AA73" s="1" t="s">
        <v>67</v>
      </c>
    </row>
    <row r="74" spans="1:27" x14ac:dyDescent="0.2">
      <c r="A74" s="1" t="s">
        <v>552</v>
      </c>
      <c r="B74" s="1" t="s">
        <v>526</v>
      </c>
      <c r="C74" s="1" t="s">
        <v>50</v>
      </c>
      <c r="D74" s="1" t="s">
        <v>59</v>
      </c>
      <c r="E74" s="1" t="s">
        <v>553</v>
      </c>
      <c r="F74" s="1" t="s">
        <v>54</v>
      </c>
      <c r="G74" s="1" t="s">
        <v>55</v>
      </c>
      <c r="H74" s="1" t="s">
        <v>325</v>
      </c>
      <c r="I74" s="1" t="s">
        <v>526</v>
      </c>
      <c r="J74" s="1" t="s">
        <v>304</v>
      </c>
      <c r="K74" s="1" t="s">
        <v>57</v>
      </c>
      <c r="L74" s="1" t="s">
        <v>57</v>
      </c>
      <c r="M74" s="1" t="s">
        <v>77</v>
      </c>
      <c r="N74" s="1" t="s">
        <v>73</v>
      </c>
      <c r="O74" s="1" t="s">
        <v>334</v>
      </c>
      <c r="P74" s="1" t="s">
        <v>87</v>
      </c>
      <c r="Q74" s="1" t="s">
        <v>554</v>
      </c>
      <c r="R74" s="1" t="s">
        <v>555</v>
      </c>
      <c r="S74" s="1" t="s">
        <v>556</v>
      </c>
      <c r="T74" s="1" t="s">
        <v>557</v>
      </c>
      <c r="U74" s="1" t="s">
        <v>334</v>
      </c>
      <c r="V74" s="1" t="s">
        <v>87</v>
      </c>
      <c r="W74" s="1" t="s">
        <v>82</v>
      </c>
      <c r="X74" s="1" t="s">
        <v>204</v>
      </c>
      <c r="Y74" s="1" t="s">
        <v>58</v>
      </c>
      <c r="Z74" s="1" t="s">
        <v>250</v>
      </c>
      <c r="AA74" s="1" t="s">
        <v>67</v>
      </c>
    </row>
    <row r="75" spans="1:27" x14ac:dyDescent="0.2">
      <c r="A75" s="1" t="s">
        <v>403</v>
      </c>
      <c r="B75" s="1" t="s">
        <v>526</v>
      </c>
      <c r="C75" s="1" t="s">
        <v>52</v>
      </c>
      <c r="D75" s="1" t="s">
        <v>74</v>
      </c>
      <c r="E75" s="1" t="s">
        <v>558</v>
      </c>
      <c r="F75" s="1" t="s">
        <v>54</v>
      </c>
      <c r="G75" s="1" t="s">
        <v>55</v>
      </c>
      <c r="H75" s="1" t="s">
        <v>363</v>
      </c>
      <c r="I75" s="1" t="s">
        <v>526</v>
      </c>
      <c r="J75" s="1" t="s">
        <v>51</v>
      </c>
      <c r="K75" s="1" t="s">
        <v>57</v>
      </c>
      <c r="L75" s="1" t="s">
        <v>77</v>
      </c>
      <c r="M75" s="1" t="s">
        <v>58</v>
      </c>
      <c r="N75" s="1" t="s">
        <v>544</v>
      </c>
      <c r="O75" s="1" t="s">
        <v>530</v>
      </c>
      <c r="P75" s="1" t="s">
        <v>530</v>
      </c>
      <c r="Q75" s="1" t="s">
        <v>559</v>
      </c>
      <c r="R75" s="1" t="s">
        <v>560</v>
      </c>
      <c r="S75" s="1" t="s">
        <v>561</v>
      </c>
      <c r="T75" s="1" t="s">
        <v>562</v>
      </c>
      <c r="U75" s="1" t="s">
        <v>563</v>
      </c>
      <c r="V75" s="1" t="s">
        <v>182</v>
      </c>
      <c r="W75" s="1" t="s">
        <v>564</v>
      </c>
      <c r="X75" s="1" t="s">
        <v>565</v>
      </c>
      <c r="Y75" s="1" t="s">
        <v>194</v>
      </c>
      <c r="Z75" s="1" t="s">
        <v>566</v>
      </c>
      <c r="AA75" s="1" t="s">
        <v>67</v>
      </c>
    </row>
    <row r="76" spans="1:27" x14ac:dyDescent="0.2">
      <c r="A76" s="1" t="s">
        <v>284</v>
      </c>
      <c r="B76" s="1" t="s">
        <v>526</v>
      </c>
      <c r="C76" s="1" t="s">
        <v>52</v>
      </c>
      <c r="D76" s="1" t="s">
        <v>87</v>
      </c>
      <c r="E76" s="1" t="s">
        <v>567</v>
      </c>
      <c r="F76" s="1" t="s">
        <v>54</v>
      </c>
      <c r="G76" s="1" t="s">
        <v>55</v>
      </c>
      <c r="H76" s="1" t="s">
        <v>110</v>
      </c>
      <c r="I76" s="1" t="s">
        <v>526</v>
      </c>
      <c r="J76" s="1" t="s">
        <v>139</v>
      </c>
      <c r="K76" s="1" t="s">
        <v>57</v>
      </c>
      <c r="L76" s="1" t="s">
        <v>57</v>
      </c>
      <c r="M76" s="1" t="s">
        <v>90</v>
      </c>
      <c r="N76" s="1" t="s">
        <v>202</v>
      </c>
      <c r="O76" s="1" t="s">
        <v>246</v>
      </c>
      <c r="P76" s="1" t="s">
        <v>259</v>
      </c>
      <c r="Q76" s="1" t="s">
        <v>568</v>
      </c>
      <c r="R76" s="1" t="s">
        <v>569</v>
      </c>
      <c r="S76" s="1" t="s">
        <v>570</v>
      </c>
      <c r="T76" s="1" t="s">
        <v>571</v>
      </c>
      <c r="U76" s="1" t="s">
        <v>552</v>
      </c>
      <c r="V76" s="1" t="s">
        <v>277</v>
      </c>
      <c r="W76" s="1" t="s">
        <v>572</v>
      </c>
      <c r="X76" s="1" t="s">
        <v>573</v>
      </c>
      <c r="Y76" s="1" t="s">
        <v>142</v>
      </c>
      <c r="Z76" s="1" t="s">
        <v>574</v>
      </c>
      <c r="AA76" s="1" t="s">
        <v>67</v>
      </c>
    </row>
    <row r="77" spans="1:27" x14ac:dyDescent="0.2">
      <c r="A77" s="1" t="s">
        <v>265</v>
      </c>
      <c r="B77" s="1" t="s">
        <v>526</v>
      </c>
      <c r="C77" s="1" t="s">
        <v>77</v>
      </c>
      <c r="D77" s="1" t="s">
        <v>284</v>
      </c>
      <c r="E77" s="1" t="s">
        <v>575</v>
      </c>
      <c r="F77" s="1" t="s">
        <v>54</v>
      </c>
      <c r="G77" s="1" t="s">
        <v>55</v>
      </c>
      <c r="H77" s="1" t="s">
        <v>174</v>
      </c>
      <c r="I77" s="1" t="s">
        <v>446</v>
      </c>
      <c r="J77" s="1" t="s">
        <v>51</v>
      </c>
      <c r="K77" s="1" t="s">
        <v>57</v>
      </c>
      <c r="L77" s="1" t="s">
        <v>57</v>
      </c>
      <c r="M77" s="1" t="s">
        <v>57</v>
      </c>
      <c r="N77" s="1" t="s">
        <v>90</v>
      </c>
      <c r="O77" s="1" t="s">
        <v>70</v>
      </c>
      <c r="P77" s="1" t="s">
        <v>86</v>
      </c>
      <c r="Q77" s="1" t="s">
        <v>576</v>
      </c>
      <c r="R77" s="1" t="s">
        <v>577</v>
      </c>
      <c r="S77" s="1" t="s">
        <v>373</v>
      </c>
      <c r="T77" s="1" t="s">
        <v>578</v>
      </c>
      <c r="U77" s="1" t="s">
        <v>130</v>
      </c>
      <c r="V77" s="1" t="s">
        <v>68</v>
      </c>
      <c r="W77" s="1" t="s">
        <v>264</v>
      </c>
      <c r="X77" s="1" t="s">
        <v>579</v>
      </c>
      <c r="Y77" s="1" t="s">
        <v>50</v>
      </c>
      <c r="Z77" s="1" t="s">
        <v>230</v>
      </c>
      <c r="AA77" s="1" t="s">
        <v>67</v>
      </c>
    </row>
    <row r="78" spans="1:27" x14ac:dyDescent="0.2">
      <c r="A78" s="1" t="s">
        <v>580</v>
      </c>
      <c r="B78" s="1" t="s">
        <v>526</v>
      </c>
      <c r="C78" s="1" t="s">
        <v>94</v>
      </c>
      <c r="D78" s="1" t="s">
        <v>118</v>
      </c>
      <c r="E78" s="1" t="s">
        <v>581</v>
      </c>
      <c r="F78" s="1" t="s">
        <v>54</v>
      </c>
      <c r="G78" s="1" t="s">
        <v>126</v>
      </c>
      <c r="H78" s="1" t="s">
        <v>71</v>
      </c>
      <c r="I78" s="1" t="s">
        <v>446</v>
      </c>
      <c r="J78" s="1" t="s">
        <v>304</v>
      </c>
      <c r="K78" s="1" t="s">
        <v>57</v>
      </c>
      <c r="L78" s="1" t="s">
        <v>57</v>
      </c>
      <c r="M78" s="1" t="s">
        <v>57</v>
      </c>
      <c r="N78" s="1" t="s">
        <v>57</v>
      </c>
      <c r="O78" s="1" t="s">
        <v>57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117</v>
      </c>
      <c r="AA78" s="1" t="s">
        <v>31</v>
      </c>
    </row>
    <row r="79" spans="1:27" x14ac:dyDescent="0.2">
      <c r="A79" s="1" t="s">
        <v>101</v>
      </c>
      <c r="B79" s="1" t="s">
        <v>526</v>
      </c>
      <c r="C79" s="1" t="s">
        <v>94</v>
      </c>
      <c r="D79" s="1" t="s">
        <v>582</v>
      </c>
      <c r="E79" s="1" t="s">
        <v>583</v>
      </c>
      <c r="F79" s="1" t="s">
        <v>54</v>
      </c>
      <c r="G79" s="1" t="s">
        <v>126</v>
      </c>
      <c r="H79" s="1" t="s">
        <v>79</v>
      </c>
      <c r="I79" s="1" t="s">
        <v>526</v>
      </c>
      <c r="J79" s="1" t="s">
        <v>51</v>
      </c>
      <c r="K79" s="1" t="s">
        <v>57</v>
      </c>
      <c r="L79" s="1" t="s">
        <v>57</v>
      </c>
      <c r="M79" s="1" t="s">
        <v>57</v>
      </c>
      <c r="N79" s="1" t="s">
        <v>80</v>
      </c>
      <c r="O79" s="1" t="s">
        <v>73</v>
      </c>
      <c r="P79" s="1" t="s">
        <v>68</v>
      </c>
      <c r="Q79" s="1" t="s">
        <v>584</v>
      </c>
      <c r="R79" s="1" t="s">
        <v>585</v>
      </c>
      <c r="S79" s="1" t="s">
        <v>586</v>
      </c>
      <c r="T79" s="1" t="s">
        <v>587</v>
      </c>
      <c r="U79" s="1" t="s">
        <v>68</v>
      </c>
      <c r="V79" s="1" t="s">
        <v>100</v>
      </c>
      <c r="W79" s="1" t="s">
        <v>264</v>
      </c>
      <c r="X79" s="1" t="s">
        <v>588</v>
      </c>
      <c r="Y79" s="1" t="s">
        <v>50</v>
      </c>
      <c r="Z79" s="1" t="s">
        <v>66</v>
      </c>
      <c r="AA79" s="1" t="s">
        <v>67</v>
      </c>
    </row>
    <row r="80" spans="1:27" x14ac:dyDescent="0.2">
      <c r="A80" s="1" t="s">
        <v>589</v>
      </c>
      <c r="B80" s="1" t="s">
        <v>526</v>
      </c>
      <c r="C80" s="1" t="s">
        <v>94</v>
      </c>
      <c r="D80" s="1" t="s">
        <v>590</v>
      </c>
      <c r="E80" s="1" t="s">
        <v>591</v>
      </c>
      <c r="F80" s="1" t="s">
        <v>54</v>
      </c>
      <c r="G80" s="1" t="s">
        <v>55</v>
      </c>
      <c r="H80" s="1" t="s">
        <v>56</v>
      </c>
      <c r="I80" s="1" t="s">
        <v>31</v>
      </c>
      <c r="J80" s="1" t="s">
        <v>31</v>
      </c>
      <c r="K80" s="1" t="s">
        <v>57</v>
      </c>
      <c r="L80" s="1" t="s">
        <v>57</v>
      </c>
      <c r="M80" s="1" t="s">
        <v>57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592</v>
      </c>
      <c r="AA80" s="1" t="s">
        <v>67</v>
      </c>
    </row>
    <row r="81" spans="1:27" x14ac:dyDescent="0.2">
      <c r="A81" s="1" t="s">
        <v>162</v>
      </c>
      <c r="B81" s="1" t="s">
        <v>526</v>
      </c>
      <c r="C81" s="1" t="s">
        <v>80</v>
      </c>
      <c r="D81" s="1" t="s">
        <v>593</v>
      </c>
      <c r="E81" s="1" t="s">
        <v>594</v>
      </c>
      <c r="F81" s="1" t="s">
        <v>54</v>
      </c>
      <c r="G81" s="1" t="s">
        <v>73</v>
      </c>
      <c r="H81" s="1" t="s">
        <v>382</v>
      </c>
      <c r="I81" s="1" t="s">
        <v>526</v>
      </c>
      <c r="J81" s="1" t="s">
        <v>51</v>
      </c>
      <c r="K81" s="1" t="s">
        <v>57</v>
      </c>
      <c r="L81" s="1" t="s">
        <v>50</v>
      </c>
      <c r="M81" s="1" t="s">
        <v>77</v>
      </c>
      <c r="N81" s="1" t="s">
        <v>293</v>
      </c>
      <c r="O81" s="1" t="s">
        <v>259</v>
      </c>
      <c r="P81" s="1" t="s">
        <v>376</v>
      </c>
      <c r="Q81" s="1" t="s">
        <v>595</v>
      </c>
      <c r="R81" s="1" t="s">
        <v>596</v>
      </c>
      <c r="S81" s="1" t="s">
        <v>597</v>
      </c>
      <c r="T81" s="1" t="s">
        <v>598</v>
      </c>
      <c r="U81" s="1" t="s">
        <v>168</v>
      </c>
      <c r="V81" s="1" t="s">
        <v>194</v>
      </c>
      <c r="W81" s="1" t="s">
        <v>177</v>
      </c>
      <c r="X81" s="1" t="s">
        <v>599</v>
      </c>
      <c r="Y81" s="1" t="s">
        <v>95</v>
      </c>
      <c r="Z81" s="1" t="s">
        <v>352</v>
      </c>
      <c r="AA81" s="1" t="s">
        <v>67</v>
      </c>
    </row>
    <row r="82" spans="1:27" x14ac:dyDescent="0.2">
      <c r="A82" s="1" t="s">
        <v>600</v>
      </c>
      <c r="B82" s="1" t="s">
        <v>526</v>
      </c>
      <c r="C82" s="1" t="s">
        <v>58</v>
      </c>
      <c r="D82" s="1" t="s">
        <v>372</v>
      </c>
      <c r="E82" s="1" t="s">
        <v>601</v>
      </c>
      <c r="F82" s="1" t="s">
        <v>54</v>
      </c>
      <c r="G82" s="1" t="s">
        <v>55</v>
      </c>
      <c r="H82" s="1" t="s">
        <v>170</v>
      </c>
      <c r="I82" s="1" t="s">
        <v>446</v>
      </c>
      <c r="J82" s="1" t="s">
        <v>446</v>
      </c>
      <c r="K82" s="1" t="s">
        <v>57</v>
      </c>
      <c r="L82" s="1" t="s">
        <v>57</v>
      </c>
      <c r="M82" s="1" t="s">
        <v>57</v>
      </c>
      <c r="N82" s="1" t="s">
        <v>50</v>
      </c>
      <c r="O82" s="1" t="s">
        <v>52</v>
      </c>
      <c r="P82" s="1" t="s">
        <v>50</v>
      </c>
      <c r="Q82" s="1" t="s">
        <v>213</v>
      </c>
      <c r="R82" s="1" t="s">
        <v>85</v>
      </c>
      <c r="S82" s="1" t="s">
        <v>272</v>
      </c>
      <c r="T82" s="1" t="s">
        <v>386</v>
      </c>
      <c r="U82" s="1" t="s">
        <v>50</v>
      </c>
      <c r="V82" s="1" t="s">
        <v>50</v>
      </c>
      <c r="W82" s="1" t="s">
        <v>86</v>
      </c>
      <c r="X82" s="1" t="s">
        <v>277</v>
      </c>
      <c r="Y82" s="1" t="s">
        <v>57</v>
      </c>
      <c r="Z82" s="1" t="s">
        <v>368</v>
      </c>
      <c r="AA82" s="1" t="s">
        <v>67</v>
      </c>
    </row>
    <row r="83" spans="1:27" x14ac:dyDescent="0.2">
      <c r="A83" s="1" t="s">
        <v>351</v>
      </c>
      <c r="B83" s="1" t="s">
        <v>602</v>
      </c>
      <c r="C83" s="1" t="s">
        <v>50</v>
      </c>
      <c r="D83" s="1" t="s">
        <v>50</v>
      </c>
      <c r="E83" s="1" t="s">
        <v>603</v>
      </c>
      <c r="F83" s="1" t="s">
        <v>54</v>
      </c>
      <c r="G83" s="1" t="s">
        <v>73</v>
      </c>
      <c r="H83" s="1" t="s">
        <v>271</v>
      </c>
      <c r="I83" s="1" t="s">
        <v>602</v>
      </c>
      <c r="J83" s="1" t="s">
        <v>51</v>
      </c>
      <c r="K83" s="1" t="s">
        <v>57</v>
      </c>
      <c r="L83" s="1" t="s">
        <v>57</v>
      </c>
      <c r="M83" s="1" t="s">
        <v>94</v>
      </c>
      <c r="N83" s="1" t="s">
        <v>376</v>
      </c>
      <c r="O83" s="1" t="s">
        <v>600</v>
      </c>
      <c r="P83" s="1" t="s">
        <v>600</v>
      </c>
      <c r="Q83" s="1" t="s">
        <v>604</v>
      </c>
      <c r="R83" s="1" t="s">
        <v>605</v>
      </c>
      <c r="S83" s="1" t="s">
        <v>606</v>
      </c>
      <c r="T83" s="1" t="s">
        <v>607</v>
      </c>
      <c r="U83" s="1" t="s">
        <v>215</v>
      </c>
      <c r="V83" s="1" t="s">
        <v>440</v>
      </c>
      <c r="W83" s="1" t="s">
        <v>608</v>
      </c>
      <c r="X83" s="1" t="s">
        <v>609</v>
      </c>
      <c r="Y83" s="1" t="s">
        <v>52</v>
      </c>
      <c r="Z83" s="1" t="s">
        <v>427</v>
      </c>
      <c r="AA83" s="1" t="s">
        <v>67</v>
      </c>
    </row>
    <row r="84" spans="1:27" x14ac:dyDescent="0.2">
      <c r="A84" s="1" t="s">
        <v>610</v>
      </c>
      <c r="B84" s="1" t="s">
        <v>602</v>
      </c>
      <c r="C84" s="1" t="s">
        <v>50</v>
      </c>
      <c r="D84" s="1" t="s">
        <v>234</v>
      </c>
      <c r="E84" s="1" t="s">
        <v>611</v>
      </c>
      <c r="F84" s="1" t="s">
        <v>54</v>
      </c>
      <c r="G84" s="1" t="s">
        <v>55</v>
      </c>
      <c r="H84" s="1" t="s">
        <v>137</v>
      </c>
      <c r="I84" s="1" t="s">
        <v>602</v>
      </c>
      <c r="J84" s="1" t="s">
        <v>446</v>
      </c>
      <c r="K84" s="1" t="s">
        <v>57</v>
      </c>
      <c r="L84" s="1" t="s">
        <v>57</v>
      </c>
      <c r="M84" s="1" t="s">
        <v>50</v>
      </c>
      <c r="N84" s="1" t="s">
        <v>59</v>
      </c>
      <c r="O84" s="1" t="s">
        <v>74</v>
      </c>
      <c r="P84" s="1" t="s">
        <v>165</v>
      </c>
      <c r="Q84" s="1" t="s">
        <v>612</v>
      </c>
      <c r="R84" s="1" t="s">
        <v>613</v>
      </c>
      <c r="S84" s="1" t="s">
        <v>614</v>
      </c>
      <c r="T84" s="1" t="s">
        <v>615</v>
      </c>
      <c r="U84" s="1" t="s">
        <v>175</v>
      </c>
      <c r="V84" s="1" t="s">
        <v>130</v>
      </c>
      <c r="W84" s="1" t="s">
        <v>616</v>
      </c>
      <c r="X84" s="1" t="s">
        <v>617</v>
      </c>
      <c r="Y84" s="1" t="s">
        <v>59</v>
      </c>
      <c r="Z84" s="1" t="s">
        <v>618</v>
      </c>
      <c r="AA84" s="1" t="s">
        <v>67</v>
      </c>
    </row>
    <row r="85" spans="1:27" x14ac:dyDescent="0.2">
      <c r="A85" s="1" t="s">
        <v>619</v>
      </c>
      <c r="B85" s="1" t="s">
        <v>602</v>
      </c>
      <c r="C85" s="1" t="s">
        <v>52</v>
      </c>
      <c r="D85" s="1" t="s">
        <v>378</v>
      </c>
      <c r="E85" s="1" t="s">
        <v>620</v>
      </c>
      <c r="F85" s="1" t="s">
        <v>54</v>
      </c>
      <c r="G85" s="1" t="s">
        <v>73</v>
      </c>
      <c r="H85" s="1" t="s">
        <v>528</v>
      </c>
      <c r="I85" s="1" t="s">
        <v>602</v>
      </c>
      <c r="J85" s="1" t="s">
        <v>239</v>
      </c>
      <c r="K85" s="1" t="s">
        <v>57</v>
      </c>
      <c r="L85" s="1" t="s">
        <v>57</v>
      </c>
      <c r="M85" s="1" t="s">
        <v>50</v>
      </c>
      <c r="N85" s="1" t="s">
        <v>77</v>
      </c>
      <c r="O85" s="1" t="s">
        <v>73</v>
      </c>
      <c r="P85" s="1" t="s">
        <v>148</v>
      </c>
      <c r="Q85" s="1" t="s">
        <v>621</v>
      </c>
      <c r="R85" s="1" t="s">
        <v>97</v>
      </c>
      <c r="S85" s="1" t="s">
        <v>622</v>
      </c>
      <c r="T85" s="1" t="s">
        <v>623</v>
      </c>
      <c r="U85" s="1" t="s">
        <v>58</v>
      </c>
      <c r="V85" s="1" t="s">
        <v>148</v>
      </c>
      <c r="W85" s="1" t="s">
        <v>342</v>
      </c>
      <c r="X85" s="1" t="s">
        <v>509</v>
      </c>
      <c r="Y85" s="1" t="s">
        <v>57</v>
      </c>
      <c r="Z85" s="1" t="s">
        <v>103</v>
      </c>
      <c r="AA85" s="1" t="s">
        <v>67</v>
      </c>
    </row>
    <row r="86" spans="1:27" x14ac:dyDescent="0.2">
      <c r="A86" s="1" t="s">
        <v>486</v>
      </c>
      <c r="B86" s="1" t="s">
        <v>602</v>
      </c>
      <c r="C86" s="1" t="s">
        <v>77</v>
      </c>
      <c r="D86" s="1" t="s">
        <v>624</v>
      </c>
      <c r="E86" s="1" t="s">
        <v>625</v>
      </c>
      <c r="F86" s="1" t="s">
        <v>54</v>
      </c>
      <c r="G86" s="1" t="s">
        <v>55</v>
      </c>
      <c r="H86" s="1" t="s">
        <v>93</v>
      </c>
      <c r="I86" s="1" t="s">
        <v>602</v>
      </c>
      <c r="J86" s="1" t="s">
        <v>51</v>
      </c>
      <c r="K86" s="1" t="s">
        <v>57</v>
      </c>
      <c r="L86" s="1" t="s">
        <v>57</v>
      </c>
      <c r="M86" s="1" t="s">
        <v>52</v>
      </c>
      <c r="N86" s="1" t="s">
        <v>59</v>
      </c>
      <c r="O86" s="1" t="s">
        <v>74</v>
      </c>
      <c r="P86" s="1" t="s">
        <v>234</v>
      </c>
      <c r="Q86" s="1" t="s">
        <v>626</v>
      </c>
      <c r="R86" s="1" t="s">
        <v>627</v>
      </c>
      <c r="S86" s="1" t="s">
        <v>628</v>
      </c>
      <c r="T86" s="1" t="s">
        <v>629</v>
      </c>
      <c r="U86" s="1" t="s">
        <v>115</v>
      </c>
      <c r="V86" s="1" t="s">
        <v>55</v>
      </c>
      <c r="W86" s="1" t="s">
        <v>630</v>
      </c>
      <c r="X86" s="1" t="s">
        <v>631</v>
      </c>
      <c r="Y86" s="1" t="s">
        <v>52</v>
      </c>
      <c r="Z86" s="1" t="s">
        <v>632</v>
      </c>
      <c r="AA86" s="1" t="s">
        <v>67</v>
      </c>
    </row>
    <row r="87" spans="1:27" x14ac:dyDescent="0.2">
      <c r="A87" s="1" t="s">
        <v>624</v>
      </c>
      <c r="B87" s="1" t="s">
        <v>602</v>
      </c>
      <c r="C87" s="1" t="s">
        <v>90</v>
      </c>
      <c r="D87" s="1" t="s">
        <v>633</v>
      </c>
      <c r="E87" s="1" t="s">
        <v>634</v>
      </c>
      <c r="F87" s="1" t="s">
        <v>54</v>
      </c>
      <c r="G87" s="1" t="s">
        <v>55</v>
      </c>
      <c r="H87" s="1" t="s">
        <v>151</v>
      </c>
      <c r="I87" s="1" t="s">
        <v>526</v>
      </c>
      <c r="J87" s="1" t="s">
        <v>304</v>
      </c>
      <c r="K87" s="1" t="s">
        <v>57</v>
      </c>
      <c r="L87" s="1" t="s">
        <v>57</v>
      </c>
      <c r="M87" s="1" t="s">
        <v>57</v>
      </c>
      <c r="N87" s="1" t="s">
        <v>57</v>
      </c>
      <c r="O87" s="1" t="s">
        <v>90</v>
      </c>
      <c r="P87" s="1" t="s">
        <v>57</v>
      </c>
      <c r="Q87" s="1" t="s">
        <v>31</v>
      </c>
      <c r="R87" s="1" t="s">
        <v>100</v>
      </c>
      <c r="S87" s="1" t="s">
        <v>165</v>
      </c>
      <c r="T87" s="1" t="s">
        <v>588</v>
      </c>
      <c r="U87" s="1" t="s">
        <v>57</v>
      </c>
      <c r="V87" s="1" t="s">
        <v>52</v>
      </c>
      <c r="W87" s="1" t="s">
        <v>77</v>
      </c>
      <c r="X87" s="1" t="s">
        <v>57</v>
      </c>
      <c r="Y87" s="1" t="s">
        <v>57</v>
      </c>
      <c r="Z87" s="1" t="s">
        <v>303</v>
      </c>
      <c r="AA87" s="1" t="s">
        <v>67</v>
      </c>
    </row>
    <row r="88" spans="1:27" x14ac:dyDescent="0.2">
      <c r="A88" s="1" t="s">
        <v>365</v>
      </c>
      <c r="B88" s="1" t="s">
        <v>602</v>
      </c>
      <c r="C88" s="1" t="s">
        <v>94</v>
      </c>
      <c r="D88" s="1" t="s">
        <v>635</v>
      </c>
      <c r="E88" s="1" t="s">
        <v>636</v>
      </c>
      <c r="F88" s="1" t="s">
        <v>54</v>
      </c>
      <c r="G88" s="1" t="s">
        <v>73</v>
      </c>
      <c r="H88" s="1" t="s">
        <v>350</v>
      </c>
      <c r="I88" s="1" t="s">
        <v>602</v>
      </c>
      <c r="J88" s="1" t="s">
        <v>446</v>
      </c>
      <c r="K88" s="1" t="s">
        <v>57</v>
      </c>
      <c r="L88" s="1" t="s">
        <v>57</v>
      </c>
      <c r="M88" s="1" t="s">
        <v>57</v>
      </c>
      <c r="N88" s="1" t="s">
        <v>90</v>
      </c>
      <c r="O88" s="1" t="s">
        <v>210</v>
      </c>
      <c r="P88" s="1" t="s">
        <v>175</v>
      </c>
      <c r="Q88" s="1" t="s">
        <v>637</v>
      </c>
      <c r="R88" s="1" t="s">
        <v>638</v>
      </c>
      <c r="S88" s="1" t="s">
        <v>639</v>
      </c>
      <c r="T88" s="1" t="s">
        <v>640</v>
      </c>
      <c r="U88" s="1" t="s">
        <v>95</v>
      </c>
      <c r="V88" s="1" t="s">
        <v>234</v>
      </c>
      <c r="W88" s="1" t="s">
        <v>254</v>
      </c>
      <c r="X88" s="1" t="s">
        <v>641</v>
      </c>
      <c r="Y88" s="1" t="s">
        <v>57</v>
      </c>
      <c r="Z88" s="1" t="s">
        <v>642</v>
      </c>
      <c r="AA88" s="1" t="s">
        <v>31</v>
      </c>
    </row>
    <row r="89" spans="1:27" x14ac:dyDescent="0.2">
      <c r="A89" s="1" t="s">
        <v>104</v>
      </c>
      <c r="B89" s="1" t="s">
        <v>602</v>
      </c>
      <c r="C89" s="1" t="s">
        <v>94</v>
      </c>
      <c r="D89" s="1" t="s">
        <v>643</v>
      </c>
      <c r="E89" s="1" t="s">
        <v>644</v>
      </c>
      <c r="F89" s="1" t="s">
        <v>54</v>
      </c>
      <c r="G89" s="1" t="s">
        <v>55</v>
      </c>
      <c r="H89" s="1" t="s">
        <v>431</v>
      </c>
      <c r="I89" s="1" t="s">
        <v>31</v>
      </c>
      <c r="J89" s="1" t="s">
        <v>31</v>
      </c>
      <c r="K89" s="1" t="s">
        <v>57</v>
      </c>
      <c r="L89" s="1" t="s">
        <v>57</v>
      </c>
      <c r="M89" s="1" t="s">
        <v>57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121</v>
      </c>
      <c r="AA89" s="1" t="s">
        <v>31</v>
      </c>
    </row>
    <row r="90" spans="1:27" x14ac:dyDescent="0.2">
      <c r="A90" s="1" t="s">
        <v>491</v>
      </c>
      <c r="B90" s="1" t="s">
        <v>602</v>
      </c>
      <c r="C90" s="1" t="s">
        <v>80</v>
      </c>
      <c r="D90" s="1" t="s">
        <v>217</v>
      </c>
      <c r="E90" s="1" t="s">
        <v>645</v>
      </c>
      <c r="F90" s="1" t="s">
        <v>54</v>
      </c>
      <c r="G90" s="1" t="s">
        <v>55</v>
      </c>
      <c r="H90" s="1" t="s">
        <v>253</v>
      </c>
      <c r="I90" s="1" t="s">
        <v>602</v>
      </c>
      <c r="J90" s="1" t="s">
        <v>446</v>
      </c>
      <c r="K90" s="1" t="s">
        <v>57</v>
      </c>
      <c r="L90" s="1" t="s">
        <v>57</v>
      </c>
      <c r="M90" s="1" t="s">
        <v>57</v>
      </c>
      <c r="N90" s="1" t="s">
        <v>50</v>
      </c>
      <c r="O90" s="1" t="s">
        <v>77</v>
      </c>
      <c r="P90" s="1" t="s">
        <v>50</v>
      </c>
      <c r="Q90" s="1" t="s">
        <v>213</v>
      </c>
      <c r="R90" s="1" t="s">
        <v>55</v>
      </c>
      <c r="S90" s="1" t="s">
        <v>202</v>
      </c>
      <c r="T90" s="1" t="s">
        <v>433</v>
      </c>
      <c r="U90" s="1" t="s">
        <v>57</v>
      </c>
      <c r="V90" s="1" t="s">
        <v>90</v>
      </c>
      <c r="W90" s="1" t="s">
        <v>31</v>
      </c>
      <c r="X90" s="1" t="s">
        <v>31</v>
      </c>
      <c r="Y90" s="1" t="s">
        <v>31</v>
      </c>
      <c r="Z90" s="1" t="s">
        <v>646</v>
      </c>
      <c r="AA90" s="1" t="s">
        <v>67</v>
      </c>
    </row>
    <row r="91" spans="1:27" x14ac:dyDescent="0.2">
      <c r="A91" s="1" t="s">
        <v>269</v>
      </c>
      <c r="B91" s="1" t="s">
        <v>602</v>
      </c>
      <c r="C91" s="1" t="s">
        <v>80</v>
      </c>
      <c r="D91" s="1" t="s">
        <v>355</v>
      </c>
      <c r="E91" s="1" t="s">
        <v>647</v>
      </c>
      <c r="F91" s="1" t="s">
        <v>54</v>
      </c>
      <c r="G91" s="1" t="s">
        <v>55</v>
      </c>
      <c r="H91" s="1" t="s">
        <v>56</v>
      </c>
      <c r="I91" s="1" t="s">
        <v>31</v>
      </c>
      <c r="J91" s="1" t="s">
        <v>31</v>
      </c>
      <c r="K91" s="1" t="s">
        <v>57</v>
      </c>
      <c r="L91" s="1" t="s">
        <v>57</v>
      </c>
      <c r="M91" s="1" t="s">
        <v>57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648</v>
      </c>
      <c r="AA91" s="1" t="s">
        <v>31</v>
      </c>
    </row>
    <row r="92" spans="1:27" x14ac:dyDescent="0.2">
      <c r="A92" s="1" t="s">
        <v>313</v>
      </c>
      <c r="B92" s="1" t="s">
        <v>602</v>
      </c>
      <c r="C92" s="1" t="s">
        <v>80</v>
      </c>
      <c r="D92" s="1" t="s">
        <v>83</v>
      </c>
      <c r="E92" s="1" t="s">
        <v>649</v>
      </c>
      <c r="F92" s="1" t="s">
        <v>54</v>
      </c>
      <c r="G92" s="1" t="s">
        <v>126</v>
      </c>
      <c r="H92" s="1" t="s">
        <v>528</v>
      </c>
      <c r="I92" s="1" t="s">
        <v>602</v>
      </c>
      <c r="J92" s="1" t="s">
        <v>602</v>
      </c>
      <c r="K92" s="1" t="s">
        <v>57</v>
      </c>
      <c r="L92" s="1" t="s">
        <v>57</v>
      </c>
      <c r="M92" s="1" t="s">
        <v>57</v>
      </c>
      <c r="N92" s="1" t="s">
        <v>57</v>
      </c>
      <c r="O92" s="1" t="s">
        <v>50</v>
      </c>
      <c r="P92" s="1" t="s">
        <v>57</v>
      </c>
      <c r="Q92" s="1" t="s">
        <v>31</v>
      </c>
      <c r="R92" s="1" t="s">
        <v>80</v>
      </c>
      <c r="S92" s="1" t="s">
        <v>59</v>
      </c>
      <c r="T92" s="1" t="s">
        <v>389</v>
      </c>
      <c r="U92" s="1" t="s">
        <v>57</v>
      </c>
      <c r="V92" s="1" t="s">
        <v>57</v>
      </c>
      <c r="W92" s="1" t="s">
        <v>31</v>
      </c>
      <c r="X92" s="1" t="s">
        <v>31</v>
      </c>
      <c r="Y92" s="1" t="s">
        <v>31</v>
      </c>
      <c r="Z92" s="1" t="s">
        <v>650</v>
      </c>
      <c r="AA92" s="1" t="s">
        <v>67</v>
      </c>
    </row>
    <row r="93" spans="1:27" x14ac:dyDescent="0.2">
      <c r="A93" s="1" t="s">
        <v>172</v>
      </c>
      <c r="B93" s="1" t="s">
        <v>602</v>
      </c>
      <c r="C93" s="1" t="s">
        <v>58</v>
      </c>
      <c r="D93" s="1" t="s">
        <v>651</v>
      </c>
      <c r="E93" s="1" t="s">
        <v>652</v>
      </c>
      <c r="F93" s="1" t="s">
        <v>54</v>
      </c>
      <c r="G93" s="1" t="s">
        <v>55</v>
      </c>
      <c r="H93" s="1" t="s">
        <v>124</v>
      </c>
      <c r="I93" s="1" t="s">
        <v>602</v>
      </c>
      <c r="J93" s="1" t="s">
        <v>602</v>
      </c>
      <c r="K93" s="1" t="s">
        <v>57</v>
      </c>
      <c r="L93" s="1" t="s">
        <v>57</v>
      </c>
      <c r="M93" s="1" t="s">
        <v>57</v>
      </c>
      <c r="N93" s="1" t="s">
        <v>57</v>
      </c>
      <c r="O93" s="1" t="s">
        <v>50</v>
      </c>
      <c r="P93" s="1" t="s">
        <v>57</v>
      </c>
      <c r="Q93" s="1" t="s">
        <v>31</v>
      </c>
      <c r="R93" s="1" t="s">
        <v>52</v>
      </c>
      <c r="S93" s="1" t="s">
        <v>77</v>
      </c>
      <c r="T93" s="1" t="s">
        <v>126</v>
      </c>
      <c r="U93" s="1" t="s">
        <v>57</v>
      </c>
      <c r="V93" s="1" t="s">
        <v>50</v>
      </c>
      <c r="W93" s="1" t="s">
        <v>31</v>
      </c>
      <c r="X93" s="1" t="s">
        <v>31</v>
      </c>
      <c r="Y93" s="1" t="s">
        <v>31</v>
      </c>
      <c r="Z93" s="1" t="s">
        <v>653</v>
      </c>
      <c r="AA93" s="1" t="s">
        <v>67</v>
      </c>
    </row>
    <row r="94" spans="1:27" x14ac:dyDescent="0.2">
      <c r="A94" s="1" t="s">
        <v>654</v>
      </c>
      <c r="B94" s="1" t="s">
        <v>602</v>
      </c>
      <c r="C94" s="1" t="s">
        <v>58</v>
      </c>
      <c r="D94" s="1" t="s">
        <v>655</v>
      </c>
      <c r="E94" s="1" t="s">
        <v>656</v>
      </c>
      <c r="F94" s="1" t="s">
        <v>54</v>
      </c>
      <c r="G94" s="1" t="s">
        <v>126</v>
      </c>
      <c r="H94" s="1" t="s">
        <v>267</v>
      </c>
      <c r="I94" s="1" t="s">
        <v>31</v>
      </c>
      <c r="J94" s="1" t="s">
        <v>31</v>
      </c>
      <c r="K94" s="1" t="s">
        <v>57</v>
      </c>
      <c r="L94" s="1" t="s">
        <v>57</v>
      </c>
      <c r="M94" s="1" t="s">
        <v>57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276</v>
      </c>
      <c r="AA94" s="1" t="s">
        <v>31</v>
      </c>
    </row>
    <row r="95" spans="1:27" x14ac:dyDescent="0.2">
      <c r="A95" s="1" t="s">
        <v>182</v>
      </c>
      <c r="B95" s="1" t="s">
        <v>602</v>
      </c>
      <c r="C95" s="1" t="s">
        <v>58</v>
      </c>
      <c r="D95" s="1" t="s">
        <v>296</v>
      </c>
      <c r="E95" s="1" t="s">
        <v>657</v>
      </c>
      <c r="F95" s="1" t="s">
        <v>54</v>
      </c>
      <c r="G95" s="1" t="s">
        <v>55</v>
      </c>
      <c r="H95" s="1" t="s">
        <v>174</v>
      </c>
      <c r="I95" s="1" t="s">
        <v>446</v>
      </c>
      <c r="J95" s="1" t="s">
        <v>446</v>
      </c>
      <c r="K95" s="1" t="s">
        <v>57</v>
      </c>
      <c r="L95" s="1" t="s">
        <v>57</v>
      </c>
      <c r="M95" s="1" t="s">
        <v>57</v>
      </c>
      <c r="N95" s="1" t="s">
        <v>57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480</v>
      </c>
      <c r="AA95" s="1" t="s">
        <v>31</v>
      </c>
    </row>
    <row r="96" spans="1:27" x14ac:dyDescent="0.2">
      <c r="A96" s="1" t="s">
        <v>330</v>
      </c>
      <c r="B96" s="1" t="s">
        <v>658</v>
      </c>
      <c r="C96" s="1" t="s">
        <v>50</v>
      </c>
      <c r="D96" s="1" t="s">
        <v>50</v>
      </c>
      <c r="E96" s="1" t="s">
        <v>659</v>
      </c>
      <c r="F96" s="1" t="s">
        <v>54</v>
      </c>
      <c r="G96" s="1" t="s">
        <v>70</v>
      </c>
      <c r="H96" s="1" t="s">
        <v>133</v>
      </c>
      <c r="I96" s="1" t="s">
        <v>658</v>
      </c>
      <c r="J96" s="1" t="s">
        <v>51</v>
      </c>
      <c r="K96" s="1" t="s">
        <v>57</v>
      </c>
      <c r="L96" s="1" t="s">
        <v>50</v>
      </c>
      <c r="M96" s="1" t="s">
        <v>86</v>
      </c>
      <c r="N96" s="1" t="s">
        <v>624</v>
      </c>
      <c r="O96" s="1" t="s">
        <v>660</v>
      </c>
      <c r="P96" s="1" t="s">
        <v>660</v>
      </c>
      <c r="Q96" s="1" t="s">
        <v>661</v>
      </c>
      <c r="R96" s="1" t="s">
        <v>662</v>
      </c>
      <c r="S96" s="1" t="s">
        <v>663</v>
      </c>
      <c r="T96" s="1" t="s">
        <v>664</v>
      </c>
      <c r="U96" s="1" t="s">
        <v>473</v>
      </c>
      <c r="V96" s="1" t="s">
        <v>630</v>
      </c>
      <c r="W96" s="1" t="s">
        <v>665</v>
      </c>
      <c r="X96" s="1" t="s">
        <v>200</v>
      </c>
      <c r="Y96" s="1" t="s">
        <v>148</v>
      </c>
      <c r="Z96" s="1" t="s">
        <v>360</v>
      </c>
      <c r="AA96" s="1" t="s">
        <v>67</v>
      </c>
    </row>
    <row r="97" spans="1:27" x14ac:dyDescent="0.2">
      <c r="A97" s="1" t="s">
        <v>529</v>
      </c>
      <c r="B97" s="1" t="s">
        <v>658</v>
      </c>
      <c r="C97" s="1" t="s">
        <v>50</v>
      </c>
      <c r="D97" s="1" t="s">
        <v>94</v>
      </c>
      <c r="E97" s="1" t="s">
        <v>666</v>
      </c>
      <c r="F97" s="1" t="s">
        <v>54</v>
      </c>
      <c r="G97" s="1" t="s">
        <v>73</v>
      </c>
      <c r="H97" s="1" t="s">
        <v>170</v>
      </c>
      <c r="I97" s="1" t="s">
        <v>658</v>
      </c>
      <c r="J97" s="1" t="s">
        <v>139</v>
      </c>
      <c r="K97" s="1" t="s">
        <v>57</v>
      </c>
      <c r="L97" s="1" t="s">
        <v>57</v>
      </c>
      <c r="M97" s="1" t="s">
        <v>94</v>
      </c>
      <c r="N97" s="1" t="s">
        <v>260</v>
      </c>
      <c r="O97" s="1" t="s">
        <v>101</v>
      </c>
      <c r="P97" s="1" t="s">
        <v>552</v>
      </c>
      <c r="Q97" s="1" t="s">
        <v>667</v>
      </c>
      <c r="R97" s="1" t="s">
        <v>668</v>
      </c>
      <c r="S97" s="1" t="s">
        <v>669</v>
      </c>
      <c r="T97" s="1" t="s">
        <v>670</v>
      </c>
      <c r="U97" s="1" t="s">
        <v>365</v>
      </c>
      <c r="V97" s="1" t="s">
        <v>365</v>
      </c>
      <c r="W97" s="1" t="s">
        <v>424</v>
      </c>
      <c r="X97" s="1" t="s">
        <v>158</v>
      </c>
      <c r="Y97" s="1" t="s">
        <v>142</v>
      </c>
      <c r="Z97" s="1" t="s">
        <v>188</v>
      </c>
      <c r="AA97" s="1" t="s">
        <v>67</v>
      </c>
    </row>
    <row r="98" spans="1:27" x14ac:dyDescent="0.2">
      <c r="A98" s="1" t="s">
        <v>207</v>
      </c>
      <c r="B98" s="1" t="s">
        <v>658</v>
      </c>
      <c r="C98" s="1" t="s">
        <v>50</v>
      </c>
      <c r="D98" s="1" t="s">
        <v>175</v>
      </c>
      <c r="E98" s="1" t="s">
        <v>671</v>
      </c>
      <c r="F98" s="1" t="s">
        <v>54</v>
      </c>
      <c r="G98" s="1" t="s">
        <v>70</v>
      </c>
      <c r="H98" s="1" t="s">
        <v>241</v>
      </c>
      <c r="I98" s="1" t="s">
        <v>658</v>
      </c>
      <c r="J98" s="1" t="s">
        <v>239</v>
      </c>
      <c r="K98" s="1" t="s">
        <v>57</v>
      </c>
      <c r="L98" s="1" t="s">
        <v>57</v>
      </c>
      <c r="M98" s="1" t="s">
        <v>90</v>
      </c>
      <c r="N98" s="1" t="s">
        <v>334</v>
      </c>
      <c r="O98" s="1" t="s">
        <v>307</v>
      </c>
      <c r="P98" s="1" t="s">
        <v>308</v>
      </c>
      <c r="Q98" s="1" t="s">
        <v>672</v>
      </c>
      <c r="R98" s="1" t="s">
        <v>673</v>
      </c>
      <c r="S98" s="1" t="s">
        <v>674</v>
      </c>
      <c r="T98" s="1" t="s">
        <v>675</v>
      </c>
      <c r="U98" s="1" t="s">
        <v>351</v>
      </c>
      <c r="V98" s="1" t="s">
        <v>456</v>
      </c>
      <c r="W98" s="1" t="s">
        <v>676</v>
      </c>
      <c r="X98" s="1" t="s">
        <v>677</v>
      </c>
      <c r="Y98" s="1" t="s">
        <v>90</v>
      </c>
      <c r="Z98" s="1" t="s">
        <v>678</v>
      </c>
      <c r="AA98" s="1" t="s">
        <v>67</v>
      </c>
    </row>
    <row r="99" spans="1:27" x14ac:dyDescent="0.2">
      <c r="A99" s="1" t="s">
        <v>679</v>
      </c>
      <c r="B99" s="1" t="s">
        <v>658</v>
      </c>
      <c r="C99" s="1" t="s">
        <v>52</v>
      </c>
      <c r="D99" s="1" t="s">
        <v>247</v>
      </c>
      <c r="E99" s="1" t="s">
        <v>680</v>
      </c>
      <c r="F99" s="1" t="s">
        <v>54</v>
      </c>
      <c r="G99" s="1" t="s">
        <v>55</v>
      </c>
      <c r="H99" s="1" t="s">
        <v>237</v>
      </c>
      <c r="I99" s="1" t="s">
        <v>658</v>
      </c>
      <c r="J99" s="1" t="s">
        <v>658</v>
      </c>
      <c r="K99" s="1" t="s">
        <v>57</v>
      </c>
      <c r="L99" s="1" t="s">
        <v>57</v>
      </c>
      <c r="M99" s="1" t="s">
        <v>57</v>
      </c>
      <c r="N99" s="1" t="s">
        <v>50</v>
      </c>
      <c r="O99" s="1" t="s">
        <v>142</v>
      </c>
      <c r="P99" s="1" t="s">
        <v>57</v>
      </c>
      <c r="Q99" s="1" t="s">
        <v>31</v>
      </c>
      <c r="R99" s="1" t="s">
        <v>57</v>
      </c>
      <c r="S99" s="1" t="s">
        <v>94</v>
      </c>
      <c r="T99" s="1" t="s">
        <v>57</v>
      </c>
      <c r="U99" s="1" t="s">
        <v>57</v>
      </c>
      <c r="V99" s="1" t="s">
        <v>57</v>
      </c>
      <c r="W99" s="1" t="s">
        <v>70</v>
      </c>
      <c r="X99" s="1" t="s">
        <v>351</v>
      </c>
      <c r="Y99" s="1" t="s">
        <v>57</v>
      </c>
      <c r="Z99" s="1" t="s">
        <v>402</v>
      </c>
      <c r="AA99" s="1" t="s">
        <v>67</v>
      </c>
    </row>
    <row r="100" spans="1:27" x14ac:dyDescent="0.2">
      <c r="A100" s="1" t="s">
        <v>409</v>
      </c>
      <c r="B100" s="1" t="s">
        <v>658</v>
      </c>
      <c r="C100" s="1" t="s">
        <v>90</v>
      </c>
      <c r="D100" s="1" t="s">
        <v>215</v>
      </c>
      <c r="E100" s="1" t="s">
        <v>681</v>
      </c>
      <c r="F100" s="1" t="s">
        <v>54</v>
      </c>
      <c r="G100" s="1" t="s">
        <v>55</v>
      </c>
      <c r="H100" s="1" t="s">
        <v>196</v>
      </c>
      <c r="I100" s="1" t="s">
        <v>602</v>
      </c>
      <c r="J100" s="1" t="s">
        <v>526</v>
      </c>
      <c r="K100" s="1" t="s">
        <v>57</v>
      </c>
      <c r="L100" s="1" t="s">
        <v>57</v>
      </c>
      <c r="M100" s="1" t="s">
        <v>57</v>
      </c>
      <c r="N100" s="1" t="s">
        <v>52</v>
      </c>
      <c r="O100" s="1" t="s">
        <v>77</v>
      </c>
      <c r="P100" s="1" t="s">
        <v>50</v>
      </c>
      <c r="Q100" s="1" t="s">
        <v>72</v>
      </c>
      <c r="R100" s="1" t="s">
        <v>321</v>
      </c>
      <c r="S100" s="1" t="s">
        <v>610</v>
      </c>
      <c r="T100" s="1" t="s">
        <v>631</v>
      </c>
      <c r="U100" s="1" t="s">
        <v>77</v>
      </c>
      <c r="V100" s="1" t="s">
        <v>57</v>
      </c>
      <c r="W100" s="1" t="s">
        <v>175</v>
      </c>
      <c r="X100" s="1" t="s">
        <v>509</v>
      </c>
      <c r="Y100" s="1" t="s">
        <v>57</v>
      </c>
      <c r="Z100" s="1" t="s">
        <v>323</v>
      </c>
      <c r="AA100" s="1" t="s">
        <v>67</v>
      </c>
    </row>
    <row r="101" spans="1:27" x14ac:dyDescent="0.2">
      <c r="A101" s="1" t="s">
        <v>515</v>
      </c>
      <c r="B101" s="1" t="s">
        <v>658</v>
      </c>
      <c r="C101" s="1" t="s">
        <v>94</v>
      </c>
      <c r="D101" s="1" t="s">
        <v>682</v>
      </c>
      <c r="E101" s="1" t="s">
        <v>683</v>
      </c>
      <c r="F101" s="1" t="s">
        <v>54</v>
      </c>
      <c r="G101" s="1" t="s">
        <v>126</v>
      </c>
      <c r="H101" s="1" t="s">
        <v>106</v>
      </c>
      <c r="I101" s="1" t="s">
        <v>31</v>
      </c>
      <c r="J101" s="1" t="s">
        <v>31</v>
      </c>
      <c r="K101" s="1" t="s">
        <v>57</v>
      </c>
      <c r="L101" s="1" t="s">
        <v>57</v>
      </c>
      <c r="M101" s="1" t="s">
        <v>57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684</v>
      </c>
      <c r="AA101" s="1" t="s">
        <v>31</v>
      </c>
    </row>
    <row r="102" spans="1:27" x14ac:dyDescent="0.2">
      <c r="A102" s="1" t="s">
        <v>189</v>
      </c>
      <c r="B102" s="1" t="s">
        <v>658</v>
      </c>
      <c r="C102" s="1" t="s">
        <v>94</v>
      </c>
      <c r="D102" s="1" t="s">
        <v>122</v>
      </c>
      <c r="E102" s="1" t="s">
        <v>685</v>
      </c>
      <c r="F102" s="1" t="s">
        <v>54</v>
      </c>
      <c r="G102" s="1" t="s">
        <v>73</v>
      </c>
      <c r="H102" s="1" t="s">
        <v>110</v>
      </c>
      <c r="I102" s="1" t="s">
        <v>31</v>
      </c>
      <c r="J102" s="1" t="s">
        <v>31</v>
      </c>
      <c r="K102" s="1" t="s">
        <v>57</v>
      </c>
      <c r="L102" s="1" t="s">
        <v>57</v>
      </c>
      <c r="M102" s="1" t="s">
        <v>57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383</v>
      </c>
      <c r="AA102" s="1" t="s">
        <v>31</v>
      </c>
    </row>
    <row r="103" spans="1:27" x14ac:dyDescent="0.2">
      <c r="A103" s="1" t="s">
        <v>215</v>
      </c>
      <c r="B103" s="1" t="s">
        <v>658</v>
      </c>
      <c r="C103" s="1" t="s">
        <v>80</v>
      </c>
      <c r="D103" s="1" t="s">
        <v>686</v>
      </c>
      <c r="E103" s="1" t="s">
        <v>687</v>
      </c>
      <c r="F103" s="1" t="s">
        <v>54</v>
      </c>
      <c r="G103" s="1" t="s">
        <v>126</v>
      </c>
      <c r="H103" s="1" t="s">
        <v>137</v>
      </c>
      <c r="I103" s="1" t="s">
        <v>526</v>
      </c>
      <c r="J103" s="1" t="s">
        <v>526</v>
      </c>
      <c r="K103" s="1" t="s">
        <v>57</v>
      </c>
      <c r="L103" s="1" t="s">
        <v>57</v>
      </c>
      <c r="M103" s="1" t="s">
        <v>57</v>
      </c>
      <c r="N103" s="1" t="s">
        <v>57</v>
      </c>
      <c r="O103" s="1" t="s">
        <v>50</v>
      </c>
      <c r="P103" s="1" t="s">
        <v>57</v>
      </c>
      <c r="Q103" s="1" t="s">
        <v>31</v>
      </c>
      <c r="R103" s="1" t="s">
        <v>57</v>
      </c>
      <c r="S103" s="1" t="s">
        <v>52</v>
      </c>
      <c r="T103" s="1" t="s">
        <v>57</v>
      </c>
      <c r="U103" s="1" t="s">
        <v>57</v>
      </c>
      <c r="V103" s="1" t="s">
        <v>57</v>
      </c>
      <c r="W103" s="1" t="s">
        <v>31</v>
      </c>
      <c r="X103" s="1" t="s">
        <v>31</v>
      </c>
      <c r="Y103" s="1" t="s">
        <v>31</v>
      </c>
      <c r="Z103" s="1" t="s">
        <v>341</v>
      </c>
      <c r="AA103" s="1" t="s">
        <v>67</v>
      </c>
    </row>
    <row r="104" spans="1:27" x14ac:dyDescent="0.2">
      <c r="A104" s="1" t="s">
        <v>509</v>
      </c>
      <c r="B104" s="1" t="s">
        <v>658</v>
      </c>
      <c r="C104" s="1" t="s">
        <v>80</v>
      </c>
      <c r="D104" s="1" t="s">
        <v>369</v>
      </c>
      <c r="E104" s="1" t="s">
        <v>688</v>
      </c>
      <c r="F104" s="1" t="s">
        <v>54</v>
      </c>
      <c r="G104" s="1" t="s">
        <v>55</v>
      </c>
      <c r="H104" s="1" t="s">
        <v>490</v>
      </c>
      <c r="I104" s="1" t="s">
        <v>31</v>
      </c>
      <c r="J104" s="1" t="s">
        <v>31</v>
      </c>
      <c r="K104" s="1" t="s">
        <v>57</v>
      </c>
      <c r="L104" s="1" t="s">
        <v>57</v>
      </c>
      <c r="M104" s="1" t="s">
        <v>57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689</v>
      </c>
      <c r="AA104" s="1" t="s">
        <v>31</v>
      </c>
    </row>
    <row r="105" spans="1:27" x14ac:dyDescent="0.2">
      <c r="A105" s="1" t="s">
        <v>278</v>
      </c>
      <c r="B105" s="1" t="s">
        <v>658</v>
      </c>
      <c r="C105" s="1" t="s">
        <v>80</v>
      </c>
      <c r="D105" s="1" t="s">
        <v>61</v>
      </c>
      <c r="E105" s="1" t="s">
        <v>690</v>
      </c>
      <c r="F105" s="1" t="s">
        <v>54</v>
      </c>
      <c r="G105" s="1" t="s">
        <v>55</v>
      </c>
      <c r="H105" s="1" t="s">
        <v>271</v>
      </c>
      <c r="I105" s="1" t="s">
        <v>658</v>
      </c>
      <c r="J105" s="1" t="s">
        <v>658</v>
      </c>
      <c r="K105" s="1" t="s">
        <v>57</v>
      </c>
      <c r="L105" s="1" t="s">
        <v>57</v>
      </c>
      <c r="M105" s="1" t="s">
        <v>57</v>
      </c>
      <c r="N105" s="1" t="s">
        <v>50</v>
      </c>
      <c r="O105" s="1" t="s">
        <v>90</v>
      </c>
      <c r="P105" s="1" t="s">
        <v>90</v>
      </c>
      <c r="Q105" s="1" t="s">
        <v>691</v>
      </c>
      <c r="R105" s="1" t="s">
        <v>403</v>
      </c>
      <c r="S105" s="1" t="s">
        <v>692</v>
      </c>
      <c r="T105" s="1" t="s">
        <v>693</v>
      </c>
      <c r="U105" s="1" t="s">
        <v>77</v>
      </c>
      <c r="V105" s="1" t="s">
        <v>130</v>
      </c>
      <c r="W105" s="1" t="s">
        <v>94</v>
      </c>
      <c r="X105" s="1" t="s">
        <v>80</v>
      </c>
      <c r="Y105" s="1" t="s">
        <v>57</v>
      </c>
      <c r="Z105" s="1" t="s">
        <v>694</v>
      </c>
      <c r="AA105" s="1" t="s">
        <v>31</v>
      </c>
    </row>
    <row r="106" spans="1:27" x14ac:dyDescent="0.2">
      <c r="A106" s="1" t="s">
        <v>108</v>
      </c>
      <c r="B106" s="1" t="s">
        <v>658</v>
      </c>
      <c r="C106" s="1" t="s">
        <v>80</v>
      </c>
      <c r="D106" s="1" t="s">
        <v>227</v>
      </c>
      <c r="E106" s="1" t="s">
        <v>695</v>
      </c>
      <c r="F106" s="1" t="s">
        <v>54</v>
      </c>
      <c r="G106" s="1" t="s">
        <v>126</v>
      </c>
      <c r="H106" s="1" t="s">
        <v>448</v>
      </c>
      <c r="I106" s="1" t="s">
        <v>658</v>
      </c>
      <c r="J106" s="1" t="s">
        <v>390</v>
      </c>
      <c r="K106" s="1" t="s">
        <v>57</v>
      </c>
      <c r="L106" s="1" t="s">
        <v>57</v>
      </c>
      <c r="M106" s="1" t="s">
        <v>50</v>
      </c>
      <c r="N106" s="1" t="s">
        <v>52</v>
      </c>
      <c r="O106" s="1" t="s">
        <v>148</v>
      </c>
      <c r="P106" s="1" t="s">
        <v>86</v>
      </c>
      <c r="Q106" s="1" t="s">
        <v>184</v>
      </c>
      <c r="R106" s="1" t="s">
        <v>696</v>
      </c>
      <c r="S106" s="1" t="s">
        <v>379</v>
      </c>
      <c r="T106" s="1" t="s">
        <v>697</v>
      </c>
      <c r="U106" s="1" t="s">
        <v>80</v>
      </c>
      <c r="V106" s="1" t="s">
        <v>142</v>
      </c>
      <c r="W106" s="1" t="s">
        <v>55</v>
      </c>
      <c r="X106" s="1" t="s">
        <v>530</v>
      </c>
      <c r="Y106" s="1" t="s">
        <v>57</v>
      </c>
      <c r="Z106" s="1" t="s">
        <v>698</v>
      </c>
      <c r="AA106" s="1" t="s">
        <v>67</v>
      </c>
    </row>
    <row r="107" spans="1:27" x14ac:dyDescent="0.2">
      <c r="A107" s="1" t="s">
        <v>699</v>
      </c>
      <c r="B107" s="1" t="s">
        <v>700</v>
      </c>
      <c r="C107" s="1" t="s">
        <v>50</v>
      </c>
      <c r="D107" s="1" t="s">
        <v>77</v>
      </c>
      <c r="E107" s="1" t="s">
        <v>701</v>
      </c>
      <c r="F107" s="1" t="s">
        <v>54</v>
      </c>
      <c r="G107" s="1" t="s">
        <v>55</v>
      </c>
      <c r="H107" s="1" t="s">
        <v>443</v>
      </c>
      <c r="I107" s="1" t="s">
        <v>700</v>
      </c>
      <c r="J107" s="1" t="s">
        <v>51</v>
      </c>
      <c r="K107" s="1" t="s">
        <v>50</v>
      </c>
      <c r="L107" s="1" t="s">
        <v>90</v>
      </c>
      <c r="M107" s="1" t="s">
        <v>68</v>
      </c>
      <c r="N107" s="1" t="s">
        <v>348</v>
      </c>
      <c r="O107" s="1" t="s">
        <v>535</v>
      </c>
      <c r="P107" s="1" t="s">
        <v>535</v>
      </c>
      <c r="Q107" s="1" t="s">
        <v>702</v>
      </c>
      <c r="R107" s="1" t="s">
        <v>703</v>
      </c>
      <c r="S107" s="1" t="s">
        <v>704</v>
      </c>
      <c r="T107" s="1" t="s">
        <v>705</v>
      </c>
      <c r="U107" s="1" t="s">
        <v>706</v>
      </c>
      <c r="V107" s="1" t="s">
        <v>82</v>
      </c>
      <c r="W107" s="1" t="s">
        <v>707</v>
      </c>
      <c r="X107" s="1" t="s">
        <v>708</v>
      </c>
      <c r="Y107" s="1" t="s">
        <v>94</v>
      </c>
      <c r="Z107" s="1" t="s">
        <v>709</v>
      </c>
      <c r="AA107" s="1" t="s">
        <v>67</v>
      </c>
    </row>
    <row r="108" spans="1:27" x14ac:dyDescent="0.2">
      <c r="A108" s="1" t="s">
        <v>471</v>
      </c>
      <c r="B108" s="1" t="s">
        <v>700</v>
      </c>
      <c r="C108" s="1" t="s">
        <v>50</v>
      </c>
      <c r="D108" s="1" t="s">
        <v>194</v>
      </c>
      <c r="E108" s="1" t="s">
        <v>710</v>
      </c>
      <c r="F108" s="1" t="s">
        <v>54</v>
      </c>
      <c r="G108" s="1" t="s">
        <v>55</v>
      </c>
      <c r="H108" s="1" t="s">
        <v>382</v>
      </c>
      <c r="I108" s="1" t="s">
        <v>700</v>
      </c>
      <c r="J108" s="1" t="s">
        <v>51</v>
      </c>
      <c r="K108" s="1" t="s">
        <v>57</v>
      </c>
      <c r="L108" s="1" t="s">
        <v>57</v>
      </c>
      <c r="M108" s="1" t="s">
        <v>68</v>
      </c>
      <c r="N108" s="1" t="s">
        <v>365</v>
      </c>
      <c r="O108" s="1" t="s">
        <v>261</v>
      </c>
      <c r="P108" s="1" t="s">
        <v>261</v>
      </c>
      <c r="Q108" s="1" t="s">
        <v>711</v>
      </c>
      <c r="R108" s="1" t="s">
        <v>712</v>
      </c>
      <c r="S108" s="1" t="s">
        <v>713</v>
      </c>
      <c r="T108" s="1" t="s">
        <v>714</v>
      </c>
      <c r="U108" s="1" t="s">
        <v>715</v>
      </c>
      <c r="V108" s="1" t="s">
        <v>281</v>
      </c>
      <c r="W108" s="1" t="s">
        <v>291</v>
      </c>
      <c r="X108" s="1" t="s">
        <v>461</v>
      </c>
      <c r="Y108" s="1" t="s">
        <v>165</v>
      </c>
      <c r="Z108" s="1" t="s">
        <v>716</v>
      </c>
      <c r="AA108" s="1" t="s">
        <v>67</v>
      </c>
    </row>
    <row r="109" spans="1:27" x14ac:dyDescent="0.2">
      <c r="A109" s="1" t="s">
        <v>588</v>
      </c>
      <c r="B109" s="1" t="s">
        <v>700</v>
      </c>
      <c r="C109" s="1" t="s">
        <v>52</v>
      </c>
      <c r="D109" s="1" t="s">
        <v>436</v>
      </c>
      <c r="E109" s="1" t="s">
        <v>717</v>
      </c>
      <c r="F109" s="1" t="s">
        <v>54</v>
      </c>
      <c r="G109" s="1" t="s">
        <v>73</v>
      </c>
      <c r="H109" s="1" t="s">
        <v>288</v>
      </c>
      <c r="I109" s="1" t="s">
        <v>658</v>
      </c>
      <c r="J109" s="1" t="s">
        <v>602</v>
      </c>
      <c r="K109" s="1" t="s">
        <v>57</v>
      </c>
      <c r="L109" s="1" t="s">
        <v>57</v>
      </c>
      <c r="M109" s="1" t="s">
        <v>57</v>
      </c>
      <c r="N109" s="1" t="s">
        <v>57</v>
      </c>
      <c r="O109" s="1" t="s">
        <v>77</v>
      </c>
      <c r="P109" s="1" t="s">
        <v>52</v>
      </c>
      <c r="Q109" s="1" t="s">
        <v>718</v>
      </c>
      <c r="R109" s="1" t="s">
        <v>251</v>
      </c>
      <c r="S109" s="1" t="s">
        <v>91</v>
      </c>
      <c r="T109" s="1" t="s">
        <v>128</v>
      </c>
      <c r="U109" s="1" t="s">
        <v>57</v>
      </c>
      <c r="V109" s="1" t="s">
        <v>94</v>
      </c>
      <c r="W109" s="1" t="s">
        <v>77</v>
      </c>
      <c r="X109" s="1" t="s">
        <v>275</v>
      </c>
      <c r="Y109" s="1" t="s">
        <v>57</v>
      </c>
      <c r="Z109" s="1" t="s">
        <v>332</v>
      </c>
      <c r="AA109" s="1" t="s">
        <v>67</v>
      </c>
    </row>
    <row r="110" spans="1:27" x14ac:dyDescent="0.2">
      <c r="A110" s="1" t="s">
        <v>423</v>
      </c>
      <c r="B110" s="1" t="s">
        <v>700</v>
      </c>
      <c r="C110" s="1" t="s">
        <v>52</v>
      </c>
      <c r="D110" s="1" t="s">
        <v>440</v>
      </c>
      <c r="E110" s="1" t="s">
        <v>719</v>
      </c>
      <c r="F110" s="1" t="s">
        <v>54</v>
      </c>
      <c r="G110" s="1" t="s">
        <v>55</v>
      </c>
      <c r="H110" s="1" t="s">
        <v>237</v>
      </c>
      <c r="I110" s="1" t="s">
        <v>700</v>
      </c>
      <c r="J110" s="1" t="s">
        <v>51</v>
      </c>
      <c r="K110" s="1" t="s">
        <v>57</v>
      </c>
      <c r="L110" s="1" t="s">
        <v>57</v>
      </c>
      <c r="M110" s="1" t="s">
        <v>77</v>
      </c>
      <c r="N110" s="1" t="s">
        <v>251</v>
      </c>
      <c r="O110" s="1" t="s">
        <v>149</v>
      </c>
      <c r="P110" s="1" t="s">
        <v>419</v>
      </c>
      <c r="Q110" s="1" t="s">
        <v>720</v>
      </c>
      <c r="R110" s="1" t="s">
        <v>721</v>
      </c>
      <c r="S110" s="1" t="s">
        <v>722</v>
      </c>
      <c r="T110" s="1" t="s">
        <v>723</v>
      </c>
      <c r="U110" s="1" t="s">
        <v>259</v>
      </c>
      <c r="V110" s="1" t="s">
        <v>488</v>
      </c>
      <c r="W110" s="1" t="s">
        <v>633</v>
      </c>
      <c r="X110" s="1" t="s">
        <v>724</v>
      </c>
      <c r="Y110" s="1" t="s">
        <v>77</v>
      </c>
      <c r="Z110" s="1" t="s">
        <v>226</v>
      </c>
      <c r="AA110" s="1" t="s">
        <v>67</v>
      </c>
    </row>
    <row r="111" spans="1:27" x14ac:dyDescent="0.2">
      <c r="A111" s="1" t="s">
        <v>530</v>
      </c>
      <c r="B111" s="1" t="s">
        <v>700</v>
      </c>
      <c r="C111" s="1" t="s">
        <v>77</v>
      </c>
      <c r="D111" s="1" t="s">
        <v>330</v>
      </c>
      <c r="E111" s="1" t="s">
        <v>725</v>
      </c>
      <c r="F111" s="1" t="s">
        <v>54</v>
      </c>
      <c r="G111" s="1" t="s">
        <v>55</v>
      </c>
      <c r="H111" s="1" t="s">
        <v>174</v>
      </c>
      <c r="I111" s="1" t="s">
        <v>700</v>
      </c>
      <c r="J111" s="1" t="s">
        <v>700</v>
      </c>
      <c r="K111" s="1" t="s">
        <v>57</v>
      </c>
      <c r="L111" s="1" t="s">
        <v>57</v>
      </c>
      <c r="M111" s="1" t="s">
        <v>57</v>
      </c>
      <c r="N111" s="1" t="s">
        <v>57</v>
      </c>
      <c r="O111" s="1" t="s">
        <v>52</v>
      </c>
      <c r="P111" s="1" t="s">
        <v>57</v>
      </c>
      <c r="Q111" s="1" t="s">
        <v>31</v>
      </c>
      <c r="R111" s="1" t="s">
        <v>90</v>
      </c>
      <c r="S111" s="1" t="s">
        <v>80</v>
      </c>
      <c r="T111" s="1" t="s">
        <v>55</v>
      </c>
      <c r="U111" s="1" t="s">
        <v>57</v>
      </c>
      <c r="V111" s="1" t="s">
        <v>57</v>
      </c>
      <c r="W111" s="1" t="s">
        <v>77</v>
      </c>
      <c r="X111" s="1" t="s">
        <v>726</v>
      </c>
      <c r="Y111" s="1" t="s">
        <v>57</v>
      </c>
      <c r="Z111" s="1" t="s">
        <v>520</v>
      </c>
      <c r="AA111" s="1" t="s">
        <v>67</v>
      </c>
    </row>
    <row r="112" spans="1:27" x14ac:dyDescent="0.2">
      <c r="A112" s="1" t="s">
        <v>157</v>
      </c>
      <c r="B112" s="1" t="s">
        <v>700</v>
      </c>
      <c r="C112" s="1" t="s">
        <v>94</v>
      </c>
      <c r="D112" s="1" t="s">
        <v>727</v>
      </c>
      <c r="E112" s="1" t="s">
        <v>728</v>
      </c>
      <c r="F112" s="1" t="s">
        <v>54</v>
      </c>
      <c r="G112" s="1" t="s">
        <v>31</v>
      </c>
      <c r="H112" s="1" t="s">
        <v>325</v>
      </c>
      <c r="I112" s="1" t="s">
        <v>31</v>
      </c>
      <c r="J112" s="1" t="s">
        <v>31</v>
      </c>
      <c r="K112" s="1" t="s">
        <v>57</v>
      </c>
      <c r="L112" s="1" t="s">
        <v>57</v>
      </c>
      <c r="M112" s="1" t="s">
        <v>57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188</v>
      </c>
      <c r="AA112" s="1" t="s">
        <v>31</v>
      </c>
    </row>
    <row r="113" spans="1:27" x14ac:dyDescent="0.2">
      <c r="A113" s="1" t="s">
        <v>729</v>
      </c>
      <c r="B113" s="1" t="s">
        <v>700</v>
      </c>
      <c r="C113" s="1" t="s">
        <v>94</v>
      </c>
      <c r="D113" s="1" t="s">
        <v>730</v>
      </c>
      <c r="E113" s="1" t="s">
        <v>731</v>
      </c>
      <c r="F113" s="1" t="s">
        <v>54</v>
      </c>
      <c r="G113" s="1" t="s">
        <v>55</v>
      </c>
      <c r="H113" s="1" t="s">
        <v>120</v>
      </c>
      <c r="I113" s="1" t="s">
        <v>700</v>
      </c>
      <c r="J113" s="1" t="s">
        <v>304</v>
      </c>
      <c r="K113" s="1" t="s">
        <v>57</v>
      </c>
      <c r="L113" s="1" t="s">
        <v>57</v>
      </c>
      <c r="M113" s="1" t="s">
        <v>57</v>
      </c>
      <c r="N113" s="1" t="s">
        <v>52</v>
      </c>
      <c r="O113" s="1" t="s">
        <v>90</v>
      </c>
      <c r="P113" s="1" t="s">
        <v>77</v>
      </c>
      <c r="Q113" s="1" t="s">
        <v>364</v>
      </c>
      <c r="R113" s="1" t="s">
        <v>74</v>
      </c>
      <c r="S113" s="1" t="s">
        <v>449</v>
      </c>
      <c r="T113" s="1" t="s">
        <v>732</v>
      </c>
      <c r="U113" s="1" t="s">
        <v>50</v>
      </c>
      <c r="V113" s="1" t="s">
        <v>52</v>
      </c>
      <c r="W113" s="1" t="s">
        <v>68</v>
      </c>
      <c r="X113" s="1" t="s">
        <v>436</v>
      </c>
      <c r="Y113" s="1" t="s">
        <v>50</v>
      </c>
      <c r="Z113" s="1" t="s">
        <v>263</v>
      </c>
      <c r="AA113" s="1" t="s">
        <v>67</v>
      </c>
    </row>
    <row r="114" spans="1:27" x14ac:dyDescent="0.2">
      <c r="A114" s="1" t="s">
        <v>417</v>
      </c>
      <c r="B114" s="1" t="s">
        <v>700</v>
      </c>
      <c r="C114" s="1" t="s">
        <v>94</v>
      </c>
      <c r="D114" s="1" t="s">
        <v>590</v>
      </c>
      <c r="E114" s="1" t="s">
        <v>733</v>
      </c>
      <c r="F114" s="1" t="s">
        <v>54</v>
      </c>
      <c r="G114" s="1" t="s">
        <v>73</v>
      </c>
      <c r="H114" s="1" t="s">
        <v>241</v>
      </c>
      <c r="I114" s="1" t="s">
        <v>658</v>
      </c>
      <c r="J114" s="1" t="s">
        <v>304</v>
      </c>
      <c r="K114" s="1" t="s">
        <v>57</v>
      </c>
      <c r="L114" s="1" t="s">
        <v>57</v>
      </c>
      <c r="M114" s="1" t="s">
        <v>57</v>
      </c>
      <c r="N114" s="1" t="s">
        <v>90</v>
      </c>
      <c r="O114" s="1" t="s">
        <v>152</v>
      </c>
      <c r="P114" s="1" t="s">
        <v>94</v>
      </c>
      <c r="Q114" s="1" t="s">
        <v>734</v>
      </c>
      <c r="R114" s="1" t="s">
        <v>207</v>
      </c>
      <c r="S114" s="1" t="s">
        <v>735</v>
      </c>
      <c r="T114" s="1" t="s">
        <v>736</v>
      </c>
      <c r="U114" s="1" t="s">
        <v>94</v>
      </c>
      <c r="V114" s="1" t="s">
        <v>68</v>
      </c>
      <c r="W114" s="1" t="s">
        <v>247</v>
      </c>
      <c r="X114" s="1" t="s">
        <v>519</v>
      </c>
      <c r="Y114" s="1" t="s">
        <v>57</v>
      </c>
      <c r="Z114" s="1" t="s">
        <v>737</v>
      </c>
      <c r="AA114" s="1" t="s">
        <v>31</v>
      </c>
    </row>
    <row r="115" spans="1:27" x14ac:dyDescent="0.2">
      <c r="A115" s="1" t="s">
        <v>738</v>
      </c>
      <c r="B115" s="1" t="s">
        <v>700</v>
      </c>
      <c r="C115" s="1" t="s">
        <v>94</v>
      </c>
      <c r="D115" s="1" t="s">
        <v>211</v>
      </c>
      <c r="E115" s="1" t="s">
        <v>739</v>
      </c>
      <c r="F115" s="1" t="s">
        <v>54</v>
      </c>
      <c r="G115" s="1" t="s">
        <v>73</v>
      </c>
      <c r="H115" s="1" t="s">
        <v>170</v>
      </c>
      <c r="I115" s="1" t="s">
        <v>31</v>
      </c>
      <c r="J115" s="1" t="s">
        <v>31</v>
      </c>
      <c r="K115" s="1" t="s">
        <v>57</v>
      </c>
      <c r="L115" s="1" t="s">
        <v>57</v>
      </c>
      <c r="M115" s="1" t="s">
        <v>57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121</v>
      </c>
      <c r="AA115" s="1" t="s">
        <v>67</v>
      </c>
    </row>
    <row r="116" spans="1:27" x14ac:dyDescent="0.2">
      <c r="A116" s="1" t="s">
        <v>203</v>
      </c>
      <c r="B116" s="1" t="s">
        <v>700</v>
      </c>
      <c r="C116" s="1" t="s">
        <v>80</v>
      </c>
      <c r="D116" s="1" t="s">
        <v>740</v>
      </c>
      <c r="E116" s="1" t="s">
        <v>741</v>
      </c>
      <c r="F116" s="1" t="s">
        <v>54</v>
      </c>
      <c r="G116" s="1" t="s">
        <v>234</v>
      </c>
      <c r="H116" s="1" t="s">
        <v>221</v>
      </c>
      <c r="I116" s="1" t="s">
        <v>31</v>
      </c>
      <c r="J116" s="1" t="s">
        <v>31</v>
      </c>
      <c r="K116" s="1" t="s">
        <v>57</v>
      </c>
      <c r="L116" s="1" t="s">
        <v>57</v>
      </c>
      <c r="M116" s="1" t="s">
        <v>57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742</v>
      </c>
      <c r="AA116" s="1" t="s">
        <v>67</v>
      </c>
    </row>
    <row r="117" spans="1:27" x14ac:dyDescent="0.2">
      <c r="A117" s="1" t="s">
        <v>420</v>
      </c>
      <c r="B117" s="1" t="s">
        <v>700</v>
      </c>
      <c r="C117" s="1" t="s">
        <v>80</v>
      </c>
      <c r="D117" s="1" t="s">
        <v>743</v>
      </c>
      <c r="E117" s="1" t="s">
        <v>744</v>
      </c>
      <c r="F117" s="1" t="s">
        <v>54</v>
      </c>
      <c r="G117" s="1" t="s">
        <v>126</v>
      </c>
      <c r="H117" s="1" t="s">
        <v>106</v>
      </c>
      <c r="I117" s="1" t="s">
        <v>31</v>
      </c>
      <c r="J117" s="1" t="s">
        <v>31</v>
      </c>
      <c r="K117" s="1" t="s">
        <v>57</v>
      </c>
      <c r="L117" s="1" t="s">
        <v>57</v>
      </c>
      <c r="M117" s="1" t="s">
        <v>57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745</v>
      </c>
      <c r="AA117" s="1" t="s">
        <v>67</v>
      </c>
    </row>
    <row r="118" spans="1:27" x14ac:dyDescent="0.2">
      <c r="A118" s="1" t="s">
        <v>505</v>
      </c>
      <c r="B118" s="1" t="s">
        <v>700</v>
      </c>
      <c r="C118" s="1" t="s">
        <v>58</v>
      </c>
      <c r="D118" s="1" t="s">
        <v>651</v>
      </c>
      <c r="E118" s="1" t="s">
        <v>746</v>
      </c>
      <c r="F118" s="1" t="s">
        <v>54</v>
      </c>
      <c r="G118" s="1" t="s">
        <v>55</v>
      </c>
      <c r="H118" s="1" t="s">
        <v>288</v>
      </c>
      <c r="I118" s="1" t="s">
        <v>700</v>
      </c>
      <c r="J118" s="1" t="s">
        <v>304</v>
      </c>
      <c r="K118" s="1" t="s">
        <v>57</v>
      </c>
      <c r="L118" s="1" t="s">
        <v>57</v>
      </c>
      <c r="M118" s="1" t="s">
        <v>57</v>
      </c>
      <c r="N118" s="1" t="s">
        <v>86</v>
      </c>
      <c r="O118" s="1" t="s">
        <v>419</v>
      </c>
      <c r="P118" s="1" t="s">
        <v>58</v>
      </c>
      <c r="Q118" s="1" t="s">
        <v>747</v>
      </c>
      <c r="R118" s="1" t="s">
        <v>748</v>
      </c>
      <c r="S118" s="1" t="s">
        <v>749</v>
      </c>
      <c r="T118" s="1" t="s">
        <v>750</v>
      </c>
      <c r="U118" s="1" t="s">
        <v>175</v>
      </c>
      <c r="V118" s="1" t="s">
        <v>100</v>
      </c>
      <c r="W118" s="1" t="s">
        <v>508</v>
      </c>
      <c r="X118" s="1" t="s">
        <v>246</v>
      </c>
      <c r="Y118" s="1" t="s">
        <v>50</v>
      </c>
      <c r="Z118" s="1" t="s">
        <v>375</v>
      </c>
      <c r="AA118" s="1" t="s">
        <v>67</v>
      </c>
    </row>
    <row r="119" spans="1:27" x14ac:dyDescent="0.2">
      <c r="A119" s="1" t="s">
        <v>751</v>
      </c>
      <c r="B119" s="1" t="s">
        <v>700</v>
      </c>
      <c r="C119" s="1" t="s">
        <v>58</v>
      </c>
      <c r="D119" s="1" t="s">
        <v>235</v>
      </c>
      <c r="E119" s="1" t="s">
        <v>752</v>
      </c>
      <c r="F119" s="1" t="s">
        <v>54</v>
      </c>
      <c r="G119" s="1" t="s">
        <v>55</v>
      </c>
      <c r="H119" s="1" t="s">
        <v>79</v>
      </c>
      <c r="I119" s="1" t="s">
        <v>31</v>
      </c>
      <c r="J119" s="1" t="s">
        <v>31</v>
      </c>
      <c r="K119" s="1" t="s">
        <v>57</v>
      </c>
      <c r="L119" s="1" t="s">
        <v>57</v>
      </c>
      <c r="M119" s="1" t="s">
        <v>57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753</v>
      </c>
      <c r="AA119" s="1" t="s">
        <v>67</v>
      </c>
    </row>
    <row r="120" spans="1:27" x14ac:dyDescent="0.2">
      <c r="A120" s="1" t="s">
        <v>630</v>
      </c>
      <c r="B120" s="1" t="s">
        <v>754</v>
      </c>
      <c r="C120" s="1" t="s">
        <v>50</v>
      </c>
      <c r="D120" s="1" t="s">
        <v>50</v>
      </c>
      <c r="E120" s="1" t="s">
        <v>755</v>
      </c>
      <c r="F120" s="1" t="s">
        <v>54</v>
      </c>
      <c r="G120" s="1" t="s">
        <v>73</v>
      </c>
      <c r="H120" s="1" t="s">
        <v>191</v>
      </c>
      <c r="I120" s="1" t="s">
        <v>754</v>
      </c>
      <c r="J120" s="1" t="s">
        <v>658</v>
      </c>
      <c r="K120" s="1" t="s">
        <v>57</v>
      </c>
      <c r="L120" s="1" t="s">
        <v>57</v>
      </c>
      <c r="M120" s="1" t="s">
        <v>52</v>
      </c>
      <c r="N120" s="1" t="s">
        <v>80</v>
      </c>
      <c r="O120" s="1" t="s">
        <v>272</v>
      </c>
      <c r="P120" s="1" t="s">
        <v>234</v>
      </c>
      <c r="Q120" s="1" t="s">
        <v>626</v>
      </c>
      <c r="R120" s="1" t="s">
        <v>756</v>
      </c>
      <c r="S120" s="1" t="s">
        <v>757</v>
      </c>
      <c r="T120" s="1" t="s">
        <v>758</v>
      </c>
      <c r="U120" s="1" t="s">
        <v>194</v>
      </c>
      <c r="V120" s="1" t="s">
        <v>55</v>
      </c>
      <c r="W120" s="1" t="s">
        <v>306</v>
      </c>
      <c r="X120" s="1" t="s">
        <v>759</v>
      </c>
      <c r="Y120" s="1" t="s">
        <v>50</v>
      </c>
      <c r="Z120" s="1" t="s">
        <v>375</v>
      </c>
      <c r="AA120" s="1" t="s">
        <v>67</v>
      </c>
    </row>
    <row r="121" spans="1:27" x14ac:dyDescent="0.2">
      <c r="A121" s="1" t="s">
        <v>692</v>
      </c>
      <c r="B121" s="1" t="s">
        <v>754</v>
      </c>
      <c r="C121" s="1" t="s">
        <v>50</v>
      </c>
      <c r="D121" s="1" t="s">
        <v>73</v>
      </c>
      <c r="E121" s="1" t="s">
        <v>760</v>
      </c>
      <c r="F121" s="1" t="s">
        <v>54</v>
      </c>
      <c r="G121" s="1" t="s">
        <v>73</v>
      </c>
      <c r="H121" s="1" t="s">
        <v>93</v>
      </c>
      <c r="I121" s="1" t="s">
        <v>754</v>
      </c>
      <c r="J121" s="1" t="s">
        <v>446</v>
      </c>
      <c r="K121" s="1" t="s">
        <v>57</v>
      </c>
      <c r="L121" s="1" t="s">
        <v>57</v>
      </c>
      <c r="M121" s="1" t="s">
        <v>52</v>
      </c>
      <c r="N121" s="1" t="s">
        <v>52</v>
      </c>
      <c r="O121" s="1" t="s">
        <v>126</v>
      </c>
      <c r="P121" s="1" t="s">
        <v>210</v>
      </c>
      <c r="Q121" s="1" t="s">
        <v>761</v>
      </c>
      <c r="R121" s="1" t="s">
        <v>762</v>
      </c>
      <c r="S121" s="1" t="s">
        <v>763</v>
      </c>
      <c r="T121" s="1" t="s">
        <v>764</v>
      </c>
      <c r="U121" s="1" t="s">
        <v>59</v>
      </c>
      <c r="V121" s="1" t="s">
        <v>175</v>
      </c>
      <c r="W121" s="1" t="s">
        <v>247</v>
      </c>
      <c r="X121" s="1" t="s">
        <v>517</v>
      </c>
      <c r="Y121" s="1" t="s">
        <v>50</v>
      </c>
      <c r="Z121" s="1" t="s">
        <v>103</v>
      </c>
      <c r="AA121" s="1" t="s">
        <v>67</v>
      </c>
    </row>
    <row r="122" spans="1:27" x14ac:dyDescent="0.2">
      <c r="A122" s="1" t="s">
        <v>348</v>
      </c>
      <c r="B122" s="1" t="s">
        <v>754</v>
      </c>
      <c r="C122" s="1" t="s">
        <v>52</v>
      </c>
      <c r="D122" s="1" t="s">
        <v>87</v>
      </c>
      <c r="E122" s="1" t="s">
        <v>765</v>
      </c>
      <c r="F122" s="1" t="s">
        <v>54</v>
      </c>
      <c r="G122" s="1" t="s">
        <v>55</v>
      </c>
      <c r="H122" s="1" t="s">
        <v>151</v>
      </c>
      <c r="I122" s="1" t="s">
        <v>754</v>
      </c>
      <c r="J122" s="1" t="s">
        <v>446</v>
      </c>
      <c r="K122" s="1" t="s">
        <v>57</v>
      </c>
      <c r="L122" s="1" t="s">
        <v>57</v>
      </c>
      <c r="M122" s="1" t="s">
        <v>50</v>
      </c>
      <c r="N122" s="1" t="s">
        <v>59</v>
      </c>
      <c r="O122" s="1" t="s">
        <v>260</v>
      </c>
      <c r="P122" s="1" t="s">
        <v>70</v>
      </c>
      <c r="Q122" s="1" t="s">
        <v>766</v>
      </c>
      <c r="R122" s="1" t="s">
        <v>158</v>
      </c>
      <c r="S122" s="1" t="s">
        <v>767</v>
      </c>
      <c r="T122" s="1" t="s">
        <v>768</v>
      </c>
      <c r="U122" s="1" t="s">
        <v>264</v>
      </c>
      <c r="V122" s="1" t="s">
        <v>234</v>
      </c>
      <c r="W122" s="1" t="s">
        <v>246</v>
      </c>
      <c r="X122" s="1" t="s">
        <v>769</v>
      </c>
      <c r="Y122" s="1" t="s">
        <v>52</v>
      </c>
      <c r="Z122" s="1" t="s">
        <v>770</v>
      </c>
      <c r="AA122" s="1" t="s">
        <v>67</v>
      </c>
    </row>
    <row r="123" spans="1:27" x14ac:dyDescent="0.2">
      <c r="A123" s="1" t="s">
        <v>771</v>
      </c>
      <c r="B123" s="1" t="s">
        <v>754</v>
      </c>
      <c r="C123" s="1" t="s">
        <v>52</v>
      </c>
      <c r="D123" s="1" t="s">
        <v>306</v>
      </c>
      <c r="E123" s="1" t="s">
        <v>772</v>
      </c>
      <c r="F123" s="1" t="s">
        <v>54</v>
      </c>
      <c r="G123" s="1" t="s">
        <v>115</v>
      </c>
      <c r="H123" s="1" t="s">
        <v>237</v>
      </c>
      <c r="I123" s="1" t="s">
        <v>754</v>
      </c>
      <c r="J123" s="1" t="s">
        <v>526</v>
      </c>
      <c r="K123" s="1" t="s">
        <v>57</v>
      </c>
      <c r="L123" s="1" t="s">
        <v>57</v>
      </c>
      <c r="M123" s="1" t="s">
        <v>57</v>
      </c>
      <c r="N123" s="1" t="s">
        <v>90</v>
      </c>
      <c r="O123" s="1" t="s">
        <v>130</v>
      </c>
      <c r="P123" s="1" t="s">
        <v>58</v>
      </c>
      <c r="Q123" s="1" t="s">
        <v>773</v>
      </c>
      <c r="R123" s="1" t="s">
        <v>248</v>
      </c>
      <c r="S123" s="1" t="s">
        <v>655</v>
      </c>
      <c r="T123" s="1" t="s">
        <v>774</v>
      </c>
      <c r="U123" s="1" t="s">
        <v>77</v>
      </c>
      <c r="V123" s="1" t="s">
        <v>58</v>
      </c>
      <c r="W123" s="1" t="s">
        <v>85</v>
      </c>
      <c r="X123" s="1" t="s">
        <v>166</v>
      </c>
      <c r="Y123" s="1" t="s">
        <v>77</v>
      </c>
      <c r="Z123" s="1" t="s">
        <v>775</v>
      </c>
      <c r="AA123" s="1" t="s">
        <v>67</v>
      </c>
    </row>
    <row r="124" spans="1:27" x14ac:dyDescent="0.2">
      <c r="A124" s="1" t="s">
        <v>633</v>
      </c>
      <c r="B124" s="1" t="s">
        <v>754</v>
      </c>
      <c r="C124" s="1" t="s">
        <v>52</v>
      </c>
      <c r="D124" s="1" t="s">
        <v>376</v>
      </c>
      <c r="E124" s="1" t="s">
        <v>776</v>
      </c>
      <c r="F124" s="1" t="s">
        <v>54</v>
      </c>
      <c r="G124" s="1" t="s">
        <v>55</v>
      </c>
      <c r="H124" s="1" t="s">
        <v>133</v>
      </c>
      <c r="I124" s="1" t="s">
        <v>700</v>
      </c>
      <c r="J124" s="1" t="s">
        <v>51</v>
      </c>
      <c r="K124" s="1" t="s">
        <v>57</v>
      </c>
      <c r="L124" s="1" t="s">
        <v>57</v>
      </c>
      <c r="M124" s="1" t="s">
        <v>50</v>
      </c>
      <c r="N124" s="1" t="s">
        <v>68</v>
      </c>
      <c r="O124" s="1" t="s">
        <v>334</v>
      </c>
      <c r="P124" s="1" t="s">
        <v>175</v>
      </c>
      <c r="Q124" s="1" t="s">
        <v>777</v>
      </c>
      <c r="R124" s="1" t="s">
        <v>373</v>
      </c>
      <c r="S124" s="1" t="s">
        <v>401</v>
      </c>
      <c r="T124" s="1" t="s">
        <v>778</v>
      </c>
      <c r="U124" s="1" t="s">
        <v>210</v>
      </c>
      <c r="V124" s="1" t="s">
        <v>126</v>
      </c>
      <c r="W124" s="1" t="s">
        <v>600</v>
      </c>
      <c r="X124" s="1" t="s">
        <v>779</v>
      </c>
      <c r="Y124" s="1" t="s">
        <v>52</v>
      </c>
      <c r="Z124" s="1" t="s">
        <v>193</v>
      </c>
      <c r="AA124" s="1" t="s">
        <v>67</v>
      </c>
    </row>
    <row r="125" spans="1:27" x14ac:dyDescent="0.2">
      <c r="A125" s="1" t="s">
        <v>112</v>
      </c>
      <c r="B125" s="1" t="s">
        <v>754</v>
      </c>
      <c r="C125" s="1" t="s">
        <v>77</v>
      </c>
      <c r="D125" s="1" t="s">
        <v>654</v>
      </c>
      <c r="E125" s="1" t="s">
        <v>780</v>
      </c>
      <c r="F125" s="1" t="s">
        <v>54</v>
      </c>
      <c r="G125" s="1" t="s">
        <v>55</v>
      </c>
      <c r="H125" s="1" t="s">
        <v>124</v>
      </c>
      <c r="I125" s="1" t="s">
        <v>754</v>
      </c>
      <c r="J125" s="1" t="s">
        <v>446</v>
      </c>
      <c r="K125" s="1" t="s">
        <v>57</v>
      </c>
      <c r="L125" s="1" t="s">
        <v>57</v>
      </c>
      <c r="M125" s="1" t="s">
        <v>52</v>
      </c>
      <c r="N125" s="1" t="s">
        <v>175</v>
      </c>
      <c r="O125" s="1" t="s">
        <v>334</v>
      </c>
      <c r="P125" s="1" t="s">
        <v>147</v>
      </c>
      <c r="Q125" s="1" t="s">
        <v>781</v>
      </c>
      <c r="R125" s="1" t="s">
        <v>782</v>
      </c>
      <c r="S125" s="1" t="s">
        <v>783</v>
      </c>
      <c r="T125" s="1" t="s">
        <v>784</v>
      </c>
      <c r="U125" s="1" t="s">
        <v>115</v>
      </c>
      <c r="V125" s="1" t="s">
        <v>277</v>
      </c>
      <c r="W125" s="1" t="s">
        <v>589</v>
      </c>
      <c r="X125" s="1" t="s">
        <v>62</v>
      </c>
      <c r="Y125" s="1" t="s">
        <v>77</v>
      </c>
      <c r="Z125" s="1" t="s">
        <v>218</v>
      </c>
      <c r="AA125" s="1" t="s">
        <v>67</v>
      </c>
    </row>
    <row r="126" spans="1:27" x14ac:dyDescent="0.2">
      <c r="A126" s="1" t="s">
        <v>339</v>
      </c>
      <c r="B126" s="1" t="s">
        <v>754</v>
      </c>
      <c r="C126" s="1" t="s">
        <v>90</v>
      </c>
      <c r="D126" s="1" t="s">
        <v>278</v>
      </c>
      <c r="E126" s="1" t="s">
        <v>785</v>
      </c>
      <c r="F126" s="1" t="s">
        <v>54</v>
      </c>
      <c r="G126" s="1" t="s">
        <v>55</v>
      </c>
      <c r="H126" s="1" t="s">
        <v>196</v>
      </c>
      <c r="I126" s="1" t="s">
        <v>754</v>
      </c>
      <c r="J126" s="1" t="s">
        <v>446</v>
      </c>
      <c r="K126" s="1" t="s">
        <v>57</v>
      </c>
      <c r="L126" s="1" t="s">
        <v>57</v>
      </c>
      <c r="M126" s="1" t="s">
        <v>57</v>
      </c>
      <c r="N126" s="1" t="s">
        <v>57</v>
      </c>
      <c r="O126" s="1" t="s">
        <v>73</v>
      </c>
      <c r="P126" s="1" t="s">
        <v>52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543</v>
      </c>
      <c r="AA126" s="1" t="s">
        <v>67</v>
      </c>
    </row>
    <row r="127" spans="1:27" x14ac:dyDescent="0.2">
      <c r="A127" s="1" t="s">
        <v>660</v>
      </c>
      <c r="B127" s="1" t="s">
        <v>754</v>
      </c>
      <c r="C127" s="1" t="s">
        <v>94</v>
      </c>
      <c r="D127" s="1" t="s">
        <v>682</v>
      </c>
      <c r="E127" s="1" t="s">
        <v>786</v>
      </c>
      <c r="F127" s="1" t="s">
        <v>54</v>
      </c>
      <c r="G127" s="1" t="s">
        <v>55</v>
      </c>
      <c r="H127" s="1" t="s">
        <v>363</v>
      </c>
      <c r="I127" s="1" t="s">
        <v>754</v>
      </c>
      <c r="J127" s="1" t="s">
        <v>754</v>
      </c>
      <c r="K127" s="1" t="s">
        <v>57</v>
      </c>
      <c r="L127" s="1" t="s">
        <v>57</v>
      </c>
      <c r="M127" s="1" t="s">
        <v>57</v>
      </c>
      <c r="N127" s="1" t="s">
        <v>57</v>
      </c>
      <c r="O127" s="1" t="s">
        <v>52</v>
      </c>
      <c r="P127" s="1" t="s">
        <v>57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574</v>
      </c>
      <c r="AA127" s="1" t="s">
        <v>31</v>
      </c>
    </row>
    <row r="128" spans="1:27" x14ac:dyDescent="0.2">
      <c r="A128" s="1" t="s">
        <v>82</v>
      </c>
      <c r="B128" s="1" t="s">
        <v>754</v>
      </c>
      <c r="C128" s="1" t="s">
        <v>94</v>
      </c>
      <c r="D128" s="1" t="s">
        <v>686</v>
      </c>
      <c r="E128" s="1" t="s">
        <v>787</v>
      </c>
      <c r="F128" s="1" t="s">
        <v>54</v>
      </c>
      <c r="G128" s="1" t="s">
        <v>55</v>
      </c>
      <c r="H128" s="1" t="s">
        <v>382</v>
      </c>
      <c r="I128" s="1" t="s">
        <v>754</v>
      </c>
      <c r="J128" s="1" t="s">
        <v>602</v>
      </c>
      <c r="K128" s="1" t="s">
        <v>57</v>
      </c>
      <c r="L128" s="1" t="s">
        <v>57</v>
      </c>
      <c r="M128" s="1" t="s">
        <v>57</v>
      </c>
      <c r="N128" s="1" t="s">
        <v>80</v>
      </c>
      <c r="O128" s="1" t="s">
        <v>210</v>
      </c>
      <c r="P128" s="1" t="s">
        <v>86</v>
      </c>
      <c r="Q128" s="1" t="s">
        <v>788</v>
      </c>
      <c r="R128" s="1" t="s">
        <v>771</v>
      </c>
      <c r="S128" s="1" t="s">
        <v>433</v>
      </c>
      <c r="T128" s="1" t="s">
        <v>789</v>
      </c>
      <c r="U128" s="1" t="s">
        <v>86</v>
      </c>
      <c r="V128" s="1" t="s">
        <v>94</v>
      </c>
      <c r="W128" s="1" t="s">
        <v>91</v>
      </c>
      <c r="X128" s="1" t="s">
        <v>790</v>
      </c>
      <c r="Y128" s="1" t="s">
        <v>77</v>
      </c>
      <c r="Z128" s="1" t="s">
        <v>209</v>
      </c>
      <c r="AA128" s="1" t="s">
        <v>67</v>
      </c>
    </row>
    <row r="129" spans="1:27" x14ac:dyDescent="0.2">
      <c r="A129" s="1" t="s">
        <v>791</v>
      </c>
      <c r="B129" s="1" t="s">
        <v>754</v>
      </c>
      <c r="C129" s="1" t="s">
        <v>80</v>
      </c>
      <c r="D129" s="1" t="s">
        <v>676</v>
      </c>
      <c r="E129" s="1" t="s">
        <v>792</v>
      </c>
      <c r="F129" s="1" t="s">
        <v>54</v>
      </c>
      <c r="G129" s="1" t="s">
        <v>55</v>
      </c>
      <c r="H129" s="1" t="s">
        <v>221</v>
      </c>
      <c r="I129" s="1" t="s">
        <v>700</v>
      </c>
      <c r="J129" s="1" t="s">
        <v>304</v>
      </c>
      <c r="K129" s="1" t="s">
        <v>57</v>
      </c>
      <c r="L129" s="1" t="s">
        <v>57</v>
      </c>
      <c r="M129" s="1" t="s">
        <v>57</v>
      </c>
      <c r="N129" s="1" t="s">
        <v>57</v>
      </c>
      <c r="O129" s="1" t="s">
        <v>94</v>
      </c>
      <c r="P129" s="1" t="s">
        <v>57</v>
      </c>
      <c r="Q129" s="1" t="s">
        <v>31</v>
      </c>
      <c r="R129" s="1" t="s">
        <v>100</v>
      </c>
      <c r="S129" s="1" t="s">
        <v>194</v>
      </c>
      <c r="T129" s="1" t="s">
        <v>472</v>
      </c>
      <c r="U129" s="1" t="s">
        <v>57</v>
      </c>
      <c r="V129" s="1" t="s">
        <v>52</v>
      </c>
      <c r="W129" s="1" t="s">
        <v>52</v>
      </c>
      <c r="X129" s="1" t="s">
        <v>77</v>
      </c>
      <c r="Y129" s="1" t="s">
        <v>57</v>
      </c>
      <c r="Z129" s="1" t="s">
        <v>793</v>
      </c>
      <c r="AA129" s="1" t="s">
        <v>67</v>
      </c>
    </row>
    <row r="130" spans="1:27" x14ac:dyDescent="0.2">
      <c r="A130" s="1" t="s">
        <v>163</v>
      </c>
      <c r="B130" s="1" t="s">
        <v>754</v>
      </c>
      <c r="C130" s="1" t="s">
        <v>58</v>
      </c>
      <c r="D130" s="1" t="s">
        <v>794</v>
      </c>
      <c r="E130" s="1" t="s">
        <v>795</v>
      </c>
      <c r="F130" s="1" t="s">
        <v>54</v>
      </c>
      <c r="G130" s="1" t="s">
        <v>55</v>
      </c>
      <c r="H130" s="1" t="s">
        <v>325</v>
      </c>
      <c r="I130" s="1" t="s">
        <v>754</v>
      </c>
      <c r="J130" s="1" t="s">
        <v>304</v>
      </c>
      <c r="K130" s="1" t="s">
        <v>57</v>
      </c>
      <c r="L130" s="1" t="s">
        <v>57</v>
      </c>
      <c r="M130" s="1" t="s">
        <v>50</v>
      </c>
      <c r="N130" s="1" t="s">
        <v>68</v>
      </c>
      <c r="O130" s="1" t="s">
        <v>152</v>
      </c>
      <c r="P130" s="1" t="s">
        <v>59</v>
      </c>
      <c r="Q130" s="1" t="s">
        <v>796</v>
      </c>
      <c r="R130" s="1" t="s">
        <v>464</v>
      </c>
      <c r="S130" s="1" t="s">
        <v>797</v>
      </c>
      <c r="T130" s="1" t="s">
        <v>798</v>
      </c>
      <c r="U130" s="1" t="s">
        <v>70</v>
      </c>
      <c r="V130" s="1" t="s">
        <v>194</v>
      </c>
      <c r="W130" s="1" t="s">
        <v>162</v>
      </c>
      <c r="X130" s="1" t="s">
        <v>799</v>
      </c>
      <c r="Y130" s="1" t="s">
        <v>77</v>
      </c>
      <c r="Z130" s="1" t="s">
        <v>800</v>
      </c>
      <c r="AA130" s="1" t="s">
        <v>31</v>
      </c>
    </row>
    <row r="131" spans="1:27" x14ac:dyDescent="0.2">
      <c r="A131" s="1" t="s">
        <v>801</v>
      </c>
      <c r="B131" s="1" t="s">
        <v>802</v>
      </c>
      <c r="C131" s="1" t="s">
        <v>50</v>
      </c>
      <c r="D131" s="1" t="s">
        <v>77</v>
      </c>
      <c r="E131" s="1" t="s">
        <v>803</v>
      </c>
      <c r="F131" s="1" t="s">
        <v>54</v>
      </c>
      <c r="G131" s="1" t="s">
        <v>55</v>
      </c>
      <c r="H131" s="1" t="s">
        <v>253</v>
      </c>
      <c r="I131" s="1" t="s">
        <v>802</v>
      </c>
      <c r="J131" s="1" t="s">
        <v>526</v>
      </c>
      <c r="K131" s="1" t="s">
        <v>57</v>
      </c>
      <c r="L131" s="1" t="s">
        <v>52</v>
      </c>
      <c r="M131" s="1" t="s">
        <v>90</v>
      </c>
      <c r="N131" s="1" t="s">
        <v>147</v>
      </c>
      <c r="O131" s="1" t="s">
        <v>214</v>
      </c>
      <c r="P131" s="1" t="s">
        <v>273</v>
      </c>
      <c r="Q131" s="1" t="s">
        <v>804</v>
      </c>
      <c r="R131" s="1" t="s">
        <v>767</v>
      </c>
      <c r="S131" s="1" t="s">
        <v>805</v>
      </c>
      <c r="T131" s="1" t="s">
        <v>806</v>
      </c>
      <c r="U131" s="1" t="s">
        <v>321</v>
      </c>
      <c r="V131" s="1" t="s">
        <v>168</v>
      </c>
      <c r="W131" s="1" t="s">
        <v>807</v>
      </c>
      <c r="X131" s="1" t="s">
        <v>808</v>
      </c>
      <c r="Y131" s="1" t="s">
        <v>59</v>
      </c>
      <c r="Z131" s="1" t="s">
        <v>632</v>
      </c>
      <c r="AA131" s="1" t="s">
        <v>67</v>
      </c>
    </row>
    <row r="132" spans="1:27" x14ac:dyDescent="0.2">
      <c r="A132" s="1" t="s">
        <v>281</v>
      </c>
      <c r="B132" s="1" t="s">
        <v>802</v>
      </c>
      <c r="C132" s="1" t="s">
        <v>50</v>
      </c>
      <c r="D132" s="1" t="s">
        <v>68</v>
      </c>
      <c r="E132" s="1" t="s">
        <v>809</v>
      </c>
      <c r="F132" s="1" t="s">
        <v>54</v>
      </c>
      <c r="G132" s="1" t="s">
        <v>55</v>
      </c>
      <c r="H132" s="1" t="s">
        <v>350</v>
      </c>
      <c r="I132" s="1" t="s">
        <v>802</v>
      </c>
      <c r="J132" s="1" t="s">
        <v>446</v>
      </c>
      <c r="K132" s="1" t="s">
        <v>57</v>
      </c>
      <c r="L132" s="1" t="s">
        <v>57</v>
      </c>
      <c r="M132" s="1" t="s">
        <v>50</v>
      </c>
      <c r="N132" s="1" t="s">
        <v>59</v>
      </c>
      <c r="O132" s="1" t="s">
        <v>147</v>
      </c>
      <c r="P132" s="1" t="s">
        <v>194</v>
      </c>
      <c r="Q132" s="1" t="s">
        <v>810</v>
      </c>
      <c r="R132" s="1" t="s">
        <v>340</v>
      </c>
      <c r="S132" s="1" t="s">
        <v>811</v>
      </c>
      <c r="T132" s="1" t="s">
        <v>812</v>
      </c>
      <c r="U132" s="1" t="s">
        <v>95</v>
      </c>
      <c r="V132" s="1" t="s">
        <v>70</v>
      </c>
      <c r="W132" s="1" t="s">
        <v>389</v>
      </c>
      <c r="X132" s="1" t="s">
        <v>269</v>
      </c>
      <c r="Y132" s="1" t="s">
        <v>52</v>
      </c>
      <c r="Z132" s="1" t="s">
        <v>188</v>
      </c>
      <c r="AA132" s="1" t="s">
        <v>67</v>
      </c>
    </row>
    <row r="133" spans="1:27" x14ac:dyDescent="0.2">
      <c r="A133" s="1" t="s">
        <v>813</v>
      </c>
      <c r="B133" s="1" t="s">
        <v>802</v>
      </c>
      <c r="C133" s="1" t="s">
        <v>50</v>
      </c>
      <c r="D133" s="1" t="s">
        <v>100</v>
      </c>
      <c r="E133" s="1" t="s">
        <v>814</v>
      </c>
      <c r="F133" s="1" t="s">
        <v>54</v>
      </c>
      <c r="G133" s="1" t="s">
        <v>55</v>
      </c>
      <c r="H133" s="1" t="s">
        <v>137</v>
      </c>
      <c r="I133" s="1" t="s">
        <v>802</v>
      </c>
      <c r="J133" s="1" t="s">
        <v>51</v>
      </c>
      <c r="K133" s="1" t="s">
        <v>57</v>
      </c>
      <c r="L133" s="1" t="s">
        <v>50</v>
      </c>
      <c r="M133" s="1" t="s">
        <v>68</v>
      </c>
      <c r="N133" s="1" t="s">
        <v>104</v>
      </c>
      <c r="O133" s="1" t="s">
        <v>815</v>
      </c>
      <c r="P133" s="1" t="s">
        <v>815</v>
      </c>
      <c r="Q133" s="1" t="s">
        <v>816</v>
      </c>
      <c r="R133" s="1" t="s">
        <v>817</v>
      </c>
      <c r="S133" s="1" t="s">
        <v>818</v>
      </c>
      <c r="T133" s="1" t="s">
        <v>819</v>
      </c>
      <c r="U133" s="1" t="s">
        <v>820</v>
      </c>
      <c r="V133" s="1" t="s">
        <v>590</v>
      </c>
      <c r="W133" s="1" t="s">
        <v>821</v>
      </c>
      <c r="X133" s="1" t="s">
        <v>822</v>
      </c>
      <c r="Y133" s="1" t="s">
        <v>130</v>
      </c>
      <c r="Z133" s="1" t="s">
        <v>823</v>
      </c>
      <c r="AA133" s="1" t="s">
        <v>67</v>
      </c>
    </row>
    <row r="134" spans="1:27" x14ac:dyDescent="0.2">
      <c r="A134" s="1" t="s">
        <v>455</v>
      </c>
      <c r="B134" s="1" t="s">
        <v>802</v>
      </c>
      <c r="C134" s="1" t="s">
        <v>52</v>
      </c>
      <c r="D134" s="1" t="s">
        <v>127</v>
      </c>
      <c r="E134" s="1" t="s">
        <v>824</v>
      </c>
      <c r="F134" s="1" t="s">
        <v>54</v>
      </c>
      <c r="G134" s="1" t="s">
        <v>55</v>
      </c>
      <c r="H134" s="1" t="s">
        <v>170</v>
      </c>
      <c r="I134" s="1" t="s">
        <v>802</v>
      </c>
      <c r="J134" s="1" t="s">
        <v>51</v>
      </c>
      <c r="K134" s="1" t="s">
        <v>57</v>
      </c>
      <c r="L134" s="1" t="s">
        <v>57</v>
      </c>
      <c r="M134" s="1" t="s">
        <v>52</v>
      </c>
      <c r="N134" s="1" t="s">
        <v>68</v>
      </c>
      <c r="O134" s="1" t="s">
        <v>314</v>
      </c>
      <c r="P134" s="1" t="s">
        <v>70</v>
      </c>
      <c r="Q134" s="1" t="s">
        <v>825</v>
      </c>
      <c r="R134" s="1" t="s">
        <v>506</v>
      </c>
      <c r="S134" s="1" t="s">
        <v>826</v>
      </c>
      <c r="T134" s="1" t="s">
        <v>827</v>
      </c>
      <c r="U134" s="1" t="s">
        <v>165</v>
      </c>
      <c r="V134" s="1" t="s">
        <v>70</v>
      </c>
      <c r="W134" s="1" t="s">
        <v>624</v>
      </c>
      <c r="X134" s="1" t="s">
        <v>820</v>
      </c>
      <c r="Y134" s="1" t="s">
        <v>77</v>
      </c>
      <c r="Z134" s="1" t="s">
        <v>263</v>
      </c>
      <c r="AA134" s="1" t="s">
        <v>67</v>
      </c>
    </row>
    <row r="135" spans="1:27" x14ac:dyDescent="0.2">
      <c r="A135" s="1" t="s">
        <v>366</v>
      </c>
      <c r="B135" s="1" t="s">
        <v>802</v>
      </c>
      <c r="C135" s="1" t="s">
        <v>52</v>
      </c>
      <c r="D135" s="1" t="s">
        <v>314</v>
      </c>
      <c r="E135" s="1" t="s">
        <v>828</v>
      </c>
      <c r="F135" s="1" t="s">
        <v>54</v>
      </c>
      <c r="G135" s="1" t="s">
        <v>55</v>
      </c>
      <c r="H135" s="1" t="s">
        <v>325</v>
      </c>
      <c r="I135" s="1" t="s">
        <v>802</v>
      </c>
      <c r="J135" s="1" t="s">
        <v>239</v>
      </c>
      <c r="K135" s="1" t="s">
        <v>57</v>
      </c>
      <c r="L135" s="1" t="s">
        <v>57</v>
      </c>
      <c r="M135" s="1" t="s">
        <v>52</v>
      </c>
      <c r="N135" s="1" t="s">
        <v>70</v>
      </c>
      <c r="O135" s="1" t="s">
        <v>449</v>
      </c>
      <c r="P135" s="1" t="s">
        <v>260</v>
      </c>
      <c r="Q135" s="1" t="s">
        <v>829</v>
      </c>
      <c r="R135" s="1" t="s">
        <v>830</v>
      </c>
      <c r="S135" s="1" t="s">
        <v>831</v>
      </c>
      <c r="T135" s="1" t="s">
        <v>832</v>
      </c>
      <c r="U135" s="1" t="s">
        <v>293</v>
      </c>
      <c r="V135" s="1" t="s">
        <v>74</v>
      </c>
      <c r="W135" s="1" t="s">
        <v>122</v>
      </c>
      <c r="X135" s="1" t="s">
        <v>833</v>
      </c>
      <c r="Y135" s="1" t="s">
        <v>80</v>
      </c>
      <c r="Z135" s="1" t="s">
        <v>834</v>
      </c>
      <c r="AA135" s="1" t="s">
        <v>67</v>
      </c>
    </row>
    <row r="136" spans="1:27" x14ac:dyDescent="0.2">
      <c r="A136" s="1" t="s">
        <v>222</v>
      </c>
      <c r="B136" s="1" t="s">
        <v>802</v>
      </c>
      <c r="C136" s="1" t="s">
        <v>77</v>
      </c>
      <c r="D136" s="1" t="s">
        <v>351</v>
      </c>
      <c r="E136" s="1" t="s">
        <v>835</v>
      </c>
      <c r="F136" s="1" t="s">
        <v>54</v>
      </c>
      <c r="G136" s="1" t="s">
        <v>126</v>
      </c>
      <c r="H136" s="1" t="s">
        <v>431</v>
      </c>
      <c r="I136" s="1" t="s">
        <v>802</v>
      </c>
      <c r="J136" s="1" t="s">
        <v>139</v>
      </c>
      <c r="K136" s="1" t="s">
        <v>57</v>
      </c>
      <c r="L136" s="1" t="s">
        <v>57</v>
      </c>
      <c r="M136" s="1" t="s">
        <v>57</v>
      </c>
      <c r="N136" s="1" t="s">
        <v>58</v>
      </c>
      <c r="O136" s="1" t="s">
        <v>115</v>
      </c>
      <c r="P136" s="1" t="s">
        <v>130</v>
      </c>
      <c r="Q136" s="1" t="s">
        <v>354</v>
      </c>
      <c r="R136" s="1" t="s">
        <v>748</v>
      </c>
      <c r="S136" s="1" t="s">
        <v>836</v>
      </c>
      <c r="T136" s="1" t="s">
        <v>837</v>
      </c>
      <c r="U136" s="1" t="s">
        <v>100</v>
      </c>
      <c r="V136" s="1" t="s">
        <v>86</v>
      </c>
      <c r="W136" s="1" t="s">
        <v>436</v>
      </c>
      <c r="X136" s="1" t="s">
        <v>730</v>
      </c>
      <c r="Y136" s="1" t="s">
        <v>52</v>
      </c>
      <c r="Z136" s="1" t="s">
        <v>89</v>
      </c>
      <c r="AA136" s="1" t="s">
        <v>67</v>
      </c>
    </row>
    <row r="137" spans="1:27" x14ac:dyDescent="0.2">
      <c r="A137" s="1" t="s">
        <v>118</v>
      </c>
      <c r="B137" s="1" t="s">
        <v>802</v>
      </c>
      <c r="C137" s="1" t="s">
        <v>77</v>
      </c>
      <c r="D137" s="1" t="s">
        <v>624</v>
      </c>
      <c r="E137" s="1" t="s">
        <v>838</v>
      </c>
      <c r="F137" s="1" t="s">
        <v>54</v>
      </c>
      <c r="G137" s="1" t="s">
        <v>55</v>
      </c>
      <c r="H137" s="1" t="s">
        <v>71</v>
      </c>
      <c r="I137" s="1" t="s">
        <v>802</v>
      </c>
      <c r="J137" s="1" t="s">
        <v>602</v>
      </c>
      <c r="K137" s="1" t="s">
        <v>57</v>
      </c>
      <c r="L137" s="1" t="s">
        <v>57</v>
      </c>
      <c r="M137" s="1" t="s">
        <v>57</v>
      </c>
      <c r="N137" s="1" t="s">
        <v>52</v>
      </c>
      <c r="O137" s="1" t="s">
        <v>194</v>
      </c>
      <c r="P137" s="1" t="s">
        <v>68</v>
      </c>
      <c r="Q137" s="1" t="s">
        <v>371</v>
      </c>
      <c r="R137" s="1" t="s">
        <v>355</v>
      </c>
      <c r="S137" s="1" t="s">
        <v>839</v>
      </c>
      <c r="T137" s="1" t="s">
        <v>840</v>
      </c>
      <c r="U137" s="1" t="s">
        <v>86</v>
      </c>
      <c r="V137" s="1" t="s">
        <v>130</v>
      </c>
      <c r="W137" s="1" t="s">
        <v>68</v>
      </c>
      <c r="X137" s="1" t="s">
        <v>95</v>
      </c>
      <c r="Y137" s="1" t="s">
        <v>57</v>
      </c>
      <c r="Z137" s="1" t="s">
        <v>368</v>
      </c>
      <c r="AA137" s="1" t="s">
        <v>67</v>
      </c>
    </row>
    <row r="138" spans="1:27" x14ac:dyDescent="0.2">
      <c r="A138" s="1" t="s">
        <v>116</v>
      </c>
      <c r="B138" s="1" t="s">
        <v>802</v>
      </c>
      <c r="C138" s="1" t="s">
        <v>90</v>
      </c>
      <c r="D138" s="1" t="s">
        <v>278</v>
      </c>
      <c r="E138" s="1" t="s">
        <v>841</v>
      </c>
      <c r="F138" s="1" t="s">
        <v>54</v>
      </c>
      <c r="G138" s="1" t="s">
        <v>73</v>
      </c>
      <c r="H138" s="1" t="s">
        <v>170</v>
      </c>
      <c r="I138" s="1" t="s">
        <v>802</v>
      </c>
      <c r="J138" s="1" t="s">
        <v>304</v>
      </c>
      <c r="K138" s="1" t="s">
        <v>57</v>
      </c>
      <c r="L138" s="1" t="s">
        <v>57</v>
      </c>
      <c r="M138" s="1" t="s">
        <v>50</v>
      </c>
      <c r="N138" s="1" t="s">
        <v>175</v>
      </c>
      <c r="O138" s="1" t="s">
        <v>791</v>
      </c>
      <c r="P138" s="1" t="s">
        <v>126</v>
      </c>
      <c r="Q138" s="1" t="s">
        <v>31</v>
      </c>
      <c r="R138" s="1" t="s">
        <v>90</v>
      </c>
      <c r="S138" s="1" t="s">
        <v>68</v>
      </c>
      <c r="T138" s="1" t="s">
        <v>168</v>
      </c>
      <c r="U138" s="1" t="s">
        <v>50</v>
      </c>
      <c r="V138" s="1" t="s">
        <v>52</v>
      </c>
      <c r="W138" s="1" t="s">
        <v>222</v>
      </c>
      <c r="X138" s="1" t="s">
        <v>842</v>
      </c>
      <c r="Y138" s="1" t="s">
        <v>90</v>
      </c>
      <c r="Z138" s="1" t="s">
        <v>551</v>
      </c>
      <c r="AA138" s="1" t="s">
        <v>67</v>
      </c>
    </row>
    <row r="139" spans="1:27" x14ac:dyDescent="0.2">
      <c r="A139" s="1" t="s">
        <v>727</v>
      </c>
      <c r="B139" s="1" t="s">
        <v>802</v>
      </c>
      <c r="C139" s="1" t="s">
        <v>94</v>
      </c>
      <c r="D139" s="1" t="s">
        <v>696</v>
      </c>
      <c r="E139" s="1" t="s">
        <v>843</v>
      </c>
      <c r="F139" s="1" t="s">
        <v>54</v>
      </c>
      <c r="G139" s="1" t="s">
        <v>126</v>
      </c>
      <c r="H139" s="1" t="s">
        <v>288</v>
      </c>
      <c r="I139" s="1" t="s">
        <v>802</v>
      </c>
      <c r="J139" s="1" t="s">
        <v>802</v>
      </c>
      <c r="K139" s="1" t="s">
        <v>57</v>
      </c>
      <c r="L139" s="1" t="s">
        <v>57</v>
      </c>
      <c r="M139" s="1" t="s">
        <v>57</v>
      </c>
      <c r="N139" s="1" t="s">
        <v>57</v>
      </c>
      <c r="O139" s="1" t="s">
        <v>50</v>
      </c>
      <c r="P139" s="1" t="s">
        <v>57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52</v>
      </c>
      <c r="X139" s="1" t="s">
        <v>579</v>
      </c>
      <c r="Y139" s="1" t="s">
        <v>57</v>
      </c>
      <c r="Z139" s="1" t="s">
        <v>844</v>
      </c>
      <c r="AA139" s="1" t="s">
        <v>31</v>
      </c>
    </row>
    <row r="140" spans="1:27" x14ac:dyDescent="0.2">
      <c r="A140" s="1" t="s">
        <v>845</v>
      </c>
      <c r="B140" s="1" t="s">
        <v>802</v>
      </c>
      <c r="C140" s="1" t="s">
        <v>94</v>
      </c>
      <c r="D140" s="1" t="s">
        <v>361</v>
      </c>
      <c r="E140" s="1" t="s">
        <v>846</v>
      </c>
      <c r="F140" s="1" t="s">
        <v>54</v>
      </c>
      <c r="G140" s="1" t="s">
        <v>31</v>
      </c>
      <c r="H140" s="1" t="s">
        <v>120</v>
      </c>
      <c r="I140" s="1" t="s">
        <v>31</v>
      </c>
      <c r="J140" s="1" t="s">
        <v>31</v>
      </c>
      <c r="K140" s="1" t="s">
        <v>57</v>
      </c>
      <c r="L140" s="1" t="s">
        <v>57</v>
      </c>
      <c r="M140" s="1" t="s">
        <v>57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847</v>
      </c>
      <c r="AA140" s="1" t="s">
        <v>67</v>
      </c>
    </row>
    <row r="141" spans="1:27" x14ac:dyDescent="0.2">
      <c r="A141" s="1" t="s">
        <v>185</v>
      </c>
      <c r="B141" s="1" t="s">
        <v>802</v>
      </c>
      <c r="C141" s="1" t="s">
        <v>80</v>
      </c>
      <c r="D141" s="1" t="s">
        <v>848</v>
      </c>
      <c r="E141" s="1" t="s">
        <v>849</v>
      </c>
      <c r="F141" s="1" t="s">
        <v>54</v>
      </c>
      <c r="G141" s="1" t="s">
        <v>73</v>
      </c>
      <c r="H141" s="1" t="s">
        <v>363</v>
      </c>
      <c r="I141" s="1" t="s">
        <v>802</v>
      </c>
      <c r="J141" s="1" t="s">
        <v>802</v>
      </c>
      <c r="K141" s="1" t="s">
        <v>57</v>
      </c>
      <c r="L141" s="1" t="s">
        <v>57</v>
      </c>
      <c r="M141" s="1" t="s">
        <v>57</v>
      </c>
      <c r="N141" s="1" t="s">
        <v>57</v>
      </c>
      <c r="O141" s="1" t="s">
        <v>58</v>
      </c>
      <c r="P141" s="1" t="s">
        <v>57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50</v>
      </c>
      <c r="X141" s="1" t="s">
        <v>86</v>
      </c>
      <c r="Y141" s="1" t="s">
        <v>57</v>
      </c>
      <c r="Z141" s="1" t="s">
        <v>323</v>
      </c>
      <c r="AA141" s="1" t="s">
        <v>67</v>
      </c>
    </row>
    <row r="142" spans="1:27" x14ac:dyDescent="0.2">
      <c r="A142" s="1" t="s">
        <v>248</v>
      </c>
      <c r="B142" s="1" t="s">
        <v>802</v>
      </c>
      <c r="C142" s="1" t="s">
        <v>80</v>
      </c>
      <c r="D142" s="1" t="s">
        <v>290</v>
      </c>
      <c r="E142" s="1" t="s">
        <v>850</v>
      </c>
      <c r="F142" s="1" t="s">
        <v>54</v>
      </c>
      <c r="G142" s="1" t="s">
        <v>55</v>
      </c>
      <c r="H142" s="1" t="s">
        <v>241</v>
      </c>
      <c r="I142" s="1" t="s">
        <v>802</v>
      </c>
      <c r="J142" s="1" t="s">
        <v>304</v>
      </c>
      <c r="K142" s="1" t="s">
        <v>57</v>
      </c>
      <c r="L142" s="1" t="s">
        <v>57</v>
      </c>
      <c r="M142" s="1" t="s">
        <v>50</v>
      </c>
      <c r="N142" s="1" t="s">
        <v>86</v>
      </c>
      <c r="O142" s="1" t="s">
        <v>342</v>
      </c>
      <c r="P142" s="1" t="s">
        <v>210</v>
      </c>
      <c r="Q142" s="1" t="s">
        <v>851</v>
      </c>
      <c r="R142" s="1" t="s">
        <v>572</v>
      </c>
      <c r="S142" s="1" t="s">
        <v>541</v>
      </c>
      <c r="T142" s="1" t="s">
        <v>852</v>
      </c>
      <c r="U142" s="1" t="s">
        <v>70</v>
      </c>
      <c r="V142" s="1" t="s">
        <v>126</v>
      </c>
      <c r="W142" s="1" t="s">
        <v>491</v>
      </c>
      <c r="X142" s="1" t="s">
        <v>853</v>
      </c>
      <c r="Y142" s="1" t="s">
        <v>57</v>
      </c>
      <c r="Z142" s="1" t="s">
        <v>854</v>
      </c>
      <c r="AA142" s="1" t="s">
        <v>67</v>
      </c>
    </row>
    <row r="143" spans="1:27" x14ac:dyDescent="0.2">
      <c r="A143" s="1" t="s">
        <v>855</v>
      </c>
      <c r="B143" s="1" t="s">
        <v>802</v>
      </c>
      <c r="C143" s="1" t="s">
        <v>58</v>
      </c>
      <c r="D143" s="1" t="s">
        <v>235</v>
      </c>
      <c r="E143" s="1" t="s">
        <v>856</v>
      </c>
      <c r="F143" s="1" t="s">
        <v>54</v>
      </c>
      <c r="G143" s="1" t="s">
        <v>31</v>
      </c>
      <c r="H143" s="1" t="s">
        <v>443</v>
      </c>
      <c r="I143" s="1" t="s">
        <v>31</v>
      </c>
      <c r="J143" s="1" t="s">
        <v>31</v>
      </c>
      <c r="K143" s="1" t="s">
        <v>57</v>
      </c>
      <c r="L143" s="1" t="s">
        <v>57</v>
      </c>
      <c r="M143" s="1" t="s">
        <v>57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360</v>
      </c>
      <c r="AA143" s="1" t="s">
        <v>67</v>
      </c>
    </row>
    <row r="144" spans="1:27" x14ac:dyDescent="0.2">
      <c r="A144" s="1" t="s">
        <v>857</v>
      </c>
      <c r="B144" s="1" t="s">
        <v>858</v>
      </c>
      <c r="C144" s="1" t="s">
        <v>50</v>
      </c>
      <c r="D144" s="1" t="s">
        <v>50</v>
      </c>
      <c r="E144" s="1" t="s">
        <v>859</v>
      </c>
      <c r="F144" s="1" t="s">
        <v>54</v>
      </c>
      <c r="G144" s="1" t="s">
        <v>70</v>
      </c>
      <c r="H144" s="1" t="s">
        <v>110</v>
      </c>
      <c r="I144" s="1" t="s">
        <v>858</v>
      </c>
      <c r="J144" s="1" t="s">
        <v>51</v>
      </c>
      <c r="K144" s="1" t="s">
        <v>57</v>
      </c>
      <c r="L144" s="1" t="s">
        <v>77</v>
      </c>
      <c r="M144" s="1" t="s">
        <v>68</v>
      </c>
      <c r="N144" s="1" t="s">
        <v>182</v>
      </c>
      <c r="O144" s="1" t="s">
        <v>730</v>
      </c>
      <c r="P144" s="1" t="s">
        <v>682</v>
      </c>
      <c r="Q144" s="1" t="s">
        <v>860</v>
      </c>
      <c r="R144" s="1" t="s">
        <v>861</v>
      </c>
      <c r="S144" s="1" t="s">
        <v>862</v>
      </c>
      <c r="T144" s="1" t="s">
        <v>863</v>
      </c>
      <c r="U144" s="1" t="s">
        <v>302</v>
      </c>
      <c r="V144" s="1" t="s">
        <v>207</v>
      </c>
      <c r="W144" s="1" t="s">
        <v>864</v>
      </c>
      <c r="X144" s="1" t="s">
        <v>865</v>
      </c>
      <c r="Y144" s="1" t="s">
        <v>148</v>
      </c>
      <c r="Z144" s="1" t="s">
        <v>866</v>
      </c>
      <c r="AA144" s="1" t="s">
        <v>67</v>
      </c>
    </row>
    <row r="145" spans="1:27" x14ac:dyDescent="0.2">
      <c r="A145" s="1" t="s">
        <v>867</v>
      </c>
      <c r="B145" s="1" t="s">
        <v>858</v>
      </c>
      <c r="C145" s="1" t="s">
        <v>50</v>
      </c>
      <c r="D145" s="1" t="s">
        <v>126</v>
      </c>
      <c r="E145" s="1" t="s">
        <v>868</v>
      </c>
      <c r="F145" s="1" t="s">
        <v>54</v>
      </c>
      <c r="G145" s="1" t="s">
        <v>70</v>
      </c>
      <c r="H145" s="1" t="s">
        <v>288</v>
      </c>
      <c r="I145" s="1" t="s">
        <v>858</v>
      </c>
      <c r="J145" s="1" t="s">
        <v>51</v>
      </c>
      <c r="K145" s="1" t="s">
        <v>52</v>
      </c>
      <c r="L145" s="1" t="s">
        <v>80</v>
      </c>
      <c r="M145" s="1" t="s">
        <v>130</v>
      </c>
      <c r="N145" s="1" t="s">
        <v>163</v>
      </c>
      <c r="O145" s="1" t="s">
        <v>869</v>
      </c>
      <c r="P145" s="1" t="s">
        <v>857</v>
      </c>
      <c r="Q145" s="1" t="s">
        <v>870</v>
      </c>
      <c r="R145" s="1" t="s">
        <v>871</v>
      </c>
      <c r="S145" s="1" t="s">
        <v>872</v>
      </c>
      <c r="T145" s="1" t="s">
        <v>873</v>
      </c>
      <c r="U145" s="1" t="s">
        <v>874</v>
      </c>
      <c r="V145" s="1" t="s">
        <v>589</v>
      </c>
      <c r="W145" s="1" t="s">
        <v>875</v>
      </c>
      <c r="X145" s="1" t="s">
        <v>876</v>
      </c>
      <c r="Y145" s="1" t="s">
        <v>234</v>
      </c>
      <c r="Z145" s="1" t="s">
        <v>107</v>
      </c>
      <c r="AA145" s="1" t="s">
        <v>67</v>
      </c>
    </row>
    <row r="146" spans="1:27" x14ac:dyDescent="0.2">
      <c r="A146" s="1" t="s">
        <v>608</v>
      </c>
      <c r="B146" s="1" t="s">
        <v>858</v>
      </c>
      <c r="C146" s="1" t="s">
        <v>50</v>
      </c>
      <c r="D146" s="1" t="s">
        <v>234</v>
      </c>
      <c r="E146" s="1" t="s">
        <v>877</v>
      </c>
      <c r="F146" s="1" t="s">
        <v>54</v>
      </c>
      <c r="G146" s="1" t="s">
        <v>55</v>
      </c>
      <c r="H146" s="1" t="s">
        <v>221</v>
      </c>
      <c r="I146" s="1" t="s">
        <v>802</v>
      </c>
      <c r="J146" s="1" t="s">
        <v>304</v>
      </c>
      <c r="K146" s="1" t="s">
        <v>57</v>
      </c>
      <c r="L146" s="1" t="s">
        <v>57</v>
      </c>
      <c r="M146" s="1" t="s">
        <v>94</v>
      </c>
      <c r="N146" s="1" t="s">
        <v>389</v>
      </c>
      <c r="O146" s="1" t="s">
        <v>313</v>
      </c>
      <c r="P146" s="1" t="s">
        <v>162</v>
      </c>
      <c r="Q146" s="1" t="s">
        <v>878</v>
      </c>
      <c r="R146" s="1" t="s">
        <v>879</v>
      </c>
      <c r="S146" s="1" t="s">
        <v>880</v>
      </c>
      <c r="T146" s="1" t="s">
        <v>881</v>
      </c>
      <c r="U146" s="1" t="s">
        <v>104</v>
      </c>
      <c r="V146" s="1" t="s">
        <v>214</v>
      </c>
      <c r="W146" s="1" t="s">
        <v>882</v>
      </c>
      <c r="X146" s="1" t="s">
        <v>883</v>
      </c>
      <c r="Y146" s="1" t="s">
        <v>80</v>
      </c>
      <c r="Z146" s="1" t="s">
        <v>538</v>
      </c>
      <c r="AA146" s="1" t="s">
        <v>67</v>
      </c>
    </row>
    <row r="147" spans="1:27" x14ac:dyDescent="0.2">
      <c r="A147" s="1" t="s">
        <v>884</v>
      </c>
      <c r="B147" s="1" t="s">
        <v>858</v>
      </c>
      <c r="C147" s="1" t="s">
        <v>77</v>
      </c>
      <c r="D147" s="1" t="s">
        <v>149</v>
      </c>
      <c r="E147" s="1" t="s">
        <v>885</v>
      </c>
      <c r="F147" s="1" t="s">
        <v>54</v>
      </c>
      <c r="G147" s="1" t="s">
        <v>126</v>
      </c>
      <c r="H147" s="1" t="s">
        <v>93</v>
      </c>
      <c r="I147" s="1" t="s">
        <v>858</v>
      </c>
      <c r="J147" s="1" t="s">
        <v>658</v>
      </c>
      <c r="K147" s="1" t="s">
        <v>57</v>
      </c>
      <c r="L147" s="1" t="s">
        <v>57</v>
      </c>
      <c r="M147" s="1" t="s">
        <v>50</v>
      </c>
      <c r="N147" s="1" t="s">
        <v>86</v>
      </c>
      <c r="O147" s="1" t="s">
        <v>115</v>
      </c>
      <c r="P147" s="1" t="s">
        <v>55</v>
      </c>
      <c r="Q147" s="1" t="s">
        <v>886</v>
      </c>
      <c r="R147" s="1" t="s">
        <v>102</v>
      </c>
      <c r="S147" s="1" t="s">
        <v>887</v>
      </c>
      <c r="T147" s="1" t="s">
        <v>888</v>
      </c>
      <c r="U147" s="1" t="s">
        <v>175</v>
      </c>
      <c r="V147" s="1" t="s">
        <v>152</v>
      </c>
      <c r="W147" s="1" t="s">
        <v>552</v>
      </c>
      <c r="X147" s="1" t="s">
        <v>889</v>
      </c>
      <c r="Y147" s="1" t="s">
        <v>90</v>
      </c>
      <c r="Z147" s="1" t="s">
        <v>890</v>
      </c>
      <c r="AA147" s="1" t="s">
        <v>67</v>
      </c>
    </row>
    <row r="148" spans="1:27" x14ac:dyDescent="0.2">
      <c r="A148" s="1" t="s">
        <v>891</v>
      </c>
      <c r="B148" s="1" t="s">
        <v>858</v>
      </c>
      <c r="C148" s="1" t="s">
        <v>77</v>
      </c>
      <c r="D148" s="1" t="s">
        <v>246</v>
      </c>
      <c r="E148" s="1" t="s">
        <v>892</v>
      </c>
      <c r="F148" s="1" t="s">
        <v>54</v>
      </c>
      <c r="G148" s="1" t="s">
        <v>55</v>
      </c>
      <c r="H148" s="1" t="s">
        <v>191</v>
      </c>
      <c r="I148" s="1" t="s">
        <v>802</v>
      </c>
      <c r="J148" s="1" t="s">
        <v>700</v>
      </c>
      <c r="K148" s="1" t="s">
        <v>57</v>
      </c>
      <c r="L148" s="1" t="s">
        <v>57</v>
      </c>
      <c r="M148" s="1" t="s">
        <v>50</v>
      </c>
      <c r="N148" s="1" t="s">
        <v>50</v>
      </c>
      <c r="O148" s="1" t="s">
        <v>95</v>
      </c>
      <c r="P148" s="1" t="s">
        <v>130</v>
      </c>
      <c r="Q148" s="1" t="s">
        <v>354</v>
      </c>
      <c r="R148" s="1" t="s">
        <v>686</v>
      </c>
      <c r="S148" s="1" t="s">
        <v>609</v>
      </c>
      <c r="T148" s="1" t="s">
        <v>893</v>
      </c>
      <c r="U148" s="1" t="s">
        <v>77</v>
      </c>
      <c r="V148" s="1" t="s">
        <v>165</v>
      </c>
      <c r="W148" s="1" t="s">
        <v>85</v>
      </c>
      <c r="X148" s="1" t="s">
        <v>127</v>
      </c>
      <c r="Y148" s="1" t="s">
        <v>57</v>
      </c>
      <c r="Z148" s="1" t="s">
        <v>487</v>
      </c>
      <c r="AA148" s="1" t="s">
        <v>67</v>
      </c>
    </row>
    <row r="149" spans="1:27" x14ac:dyDescent="0.2">
      <c r="A149" s="1" t="s">
        <v>286</v>
      </c>
      <c r="B149" s="1" t="s">
        <v>858</v>
      </c>
      <c r="C149" s="1" t="s">
        <v>77</v>
      </c>
      <c r="D149" s="1" t="s">
        <v>624</v>
      </c>
      <c r="E149" s="1" t="s">
        <v>894</v>
      </c>
      <c r="F149" s="1" t="s">
        <v>54</v>
      </c>
      <c r="G149" s="1" t="s">
        <v>31</v>
      </c>
      <c r="H149" s="1" t="s">
        <v>490</v>
      </c>
      <c r="I149" s="1" t="s">
        <v>31</v>
      </c>
      <c r="J149" s="1" t="s">
        <v>31</v>
      </c>
      <c r="K149" s="1" t="s">
        <v>57</v>
      </c>
      <c r="L149" s="1" t="s">
        <v>57</v>
      </c>
      <c r="M149" s="1" t="s">
        <v>57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360</v>
      </c>
      <c r="AA149" s="1" t="s">
        <v>67</v>
      </c>
    </row>
    <row r="150" spans="1:27" x14ac:dyDescent="0.2">
      <c r="A150" s="1" t="s">
        <v>696</v>
      </c>
      <c r="B150" s="1" t="s">
        <v>858</v>
      </c>
      <c r="C150" s="1" t="s">
        <v>90</v>
      </c>
      <c r="D150" s="1" t="s">
        <v>471</v>
      </c>
      <c r="E150" s="1" t="s">
        <v>895</v>
      </c>
      <c r="F150" s="1" t="s">
        <v>54</v>
      </c>
      <c r="G150" s="1" t="s">
        <v>73</v>
      </c>
      <c r="H150" s="1" t="s">
        <v>56</v>
      </c>
      <c r="I150" s="1" t="s">
        <v>858</v>
      </c>
      <c r="J150" s="1" t="s">
        <v>304</v>
      </c>
      <c r="K150" s="1" t="s">
        <v>57</v>
      </c>
      <c r="L150" s="1" t="s">
        <v>57</v>
      </c>
      <c r="M150" s="1" t="s">
        <v>94</v>
      </c>
      <c r="N150" s="1" t="s">
        <v>64</v>
      </c>
      <c r="O150" s="1" t="s">
        <v>104</v>
      </c>
      <c r="P150" s="1" t="s">
        <v>610</v>
      </c>
      <c r="Q150" s="1" t="s">
        <v>896</v>
      </c>
      <c r="R150" s="1" t="s">
        <v>897</v>
      </c>
      <c r="S150" s="1" t="s">
        <v>898</v>
      </c>
      <c r="T150" s="1" t="s">
        <v>899</v>
      </c>
      <c r="U150" s="1" t="s">
        <v>215</v>
      </c>
      <c r="V150" s="1" t="s">
        <v>246</v>
      </c>
      <c r="W150" s="1" t="s">
        <v>82</v>
      </c>
      <c r="X150" s="1" t="s">
        <v>762</v>
      </c>
      <c r="Y150" s="1" t="s">
        <v>90</v>
      </c>
      <c r="Z150" s="1" t="s">
        <v>698</v>
      </c>
      <c r="AA150" s="1" t="s">
        <v>67</v>
      </c>
    </row>
    <row r="151" spans="1:27" x14ac:dyDescent="0.2">
      <c r="A151" s="1" t="s">
        <v>869</v>
      </c>
      <c r="B151" s="1" t="s">
        <v>858</v>
      </c>
      <c r="C151" s="1" t="s">
        <v>90</v>
      </c>
      <c r="D151" s="1" t="s">
        <v>771</v>
      </c>
      <c r="E151" s="1" t="s">
        <v>900</v>
      </c>
      <c r="F151" s="1" t="s">
        <v>54</v>
      </c>
      <c r="G151" s="1" t="s">
        <v>31</v>
      </c>
      <c r="H151" s="1" t="s">
        <v>528</v>
      </c>
      <c r="I151" s="1" t="s">
        <v>31</v>
      </c>
      <c r="J151" s="1" t="s">
        <v>31</v>
      </c>
      <c r="K151" s="1" t="s">
        <v>57</v>
      </c>
      <c r="L151" s="1" t="s">
        <v>57</v>
      </c>
      <c r="M151" s="1" t="s">
        <v>57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332</v>
      </c>
      <c r="AA151" s="1" t="s">
        <v>67</v>
      </c>
    </row>
    <row r="152" spans="1:27" x14ac:dyDescent="0.2">
      <c r="A152" s="1" t="s">
        <v>192</v>
      </c>
      <c r="B152" s="1" t="s">
        <v>858</v>
      </c>
      <c r="C152" s="1" t="s">
        <v>94</v>
      </c>
      <c r="D152" s="1" t="s">
        <v>884</v>
      </c>
      <c r="E152" s="1" t="s">
        <v>901</v>
      </c>
      <c r="F152" s="1" t="s">
        <v>54</v>
      </c>
      <c r="G152" s="1" t="s">
        <v>73</v>
      </c>
      <c r="H152" s="1" t="s">
        <v>133</v>
      </c>
      <c r="I152" s="1" t="s">
        <v>858</v>
      </c>
      <c r="J152" s="1" t="s">
        <v>239</v>
      </c>
      <c r="K152" s="1" t="s">
        <v>57</v>
      </c>
      <c r="L152" s="1" t="s">
        <v>57</v>
      </c>
      <c r="M152" s="1" t="s">
        <v>57</v>
      </c>
      <c r="N152" s="1" t="s">
        <v>58</v>
      </c>
      <c r="O152" s="1" t="s">
        <v>251</v>
      </c>
      <c r="P152" s="1" t="s">
        <v>59</v>
      </c>
      <c r="Q152" s="1" t="s">
        <v>902</v>
      </c>
      <c r="R152" s="1" t="s">
        <v>903</v>
      </c>
      <c r="S152" s="1" t="s">
        <v>904</v>
      </c>
      <c r="T152" s="1" t="s">
        <v>905</v>
      </c>
      <c r="U152" s="1" t="s">
        <v>95</v>
      </c>
      <c r="V152" s="1" t="s">
        <v>142</v>
      </c>
      <c r="W152" s="1" t="s">
        <v>142</v>
      </c>
      <c r="X152" s="1" t="s">
        <v>260</v>
      </c>
      <c r="Y152" s="1" t="s">
        <v>57</v>
      </c>
      <c r="Z152" s="1" t="s">
        <v>906</v>
      </c>
      <c r="AA152" s="1" t="s">
        <v>67</v>
      </c>
    </row>
    <row r="153" spans="1:27" x14ac:dyDescent="0.2">
      <c r="A153" s="1" t="s">
        <v>682</v>
      </c>
      <c r="B153" s="1" t="s">
        <v>858</v>
      </c>
      <c r="C153" s="1" t="s">
        <v>94</v>
      </c>
      <c r="D153" s="1" t="s">
        <v>582</v>
      </c>
      <c r="E153" s="1" t="s">
        <v>907</v>
      </c>
      <c r="F153" s="1" t="s">
        <v>54</v>
      </c>
      <c r="G153" s="1" t="s">
        <v>31</v>
      </c>
      <c r="H153" s="1" t="s">
        <v>267</v>
      </c>
      <c r="I153" s="1" t="s">
        <v>31</v>
      </c>
      <c r="J153" s="1" t="s">
        <v>31</v>
      </c>
      <c r="K153" s="1" t="s">
        <v>57</v>
      </c>
      <c r="L153" s="1" t="s">
        <v>57</v>
      </c>
      <c r="M153" s="1" t="s">
        <v>57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250</v>
      </c>
      <c r="AA153" s="1" t="s">
        <v>31</v>
      </c>
    </row>
    <row r="154" spans="1:27" x14ac:dyDescent="0.2">
      <c r="A154" s="1" t="s">
        <v>582</v>
      </c>
      <c r="B154" s="1" t="s">
        <v>858</v>
      </c>
      <c r="C154" s="1" t="s">
        <v>80</v>
      </c>
      <c r="D154" s="1" t="s">
        <v>384</v>
      </c>
      <c r="E154" s="1" t="s">
        <v>908</v>
      </c>
      <c r="F154" s="1" t="s">
        <v>54</v>
      </c>
      <c r="G154" s="1" t="s">
        <v>73</v>
      </c>
      <c r="H154" s="1" t="s">
        <v>382</v>
      </c>
      <c r="I154" s="1" t="s">
        <v>802</v>
      </c>
      <c r="J154" s="1" t="s">
        <v>51</v>
      </c>
      <c r="K154" s="1" t="s">
        <v>57</v>
      </c>
      <c r="L154" s="1" t="s">
        <v>50</v>
      </c>
      <c r="M154" s="1" t="s">
        <v>77</v>
      </c>
      <c r="N154" s="1" t="s">
        <v>73</v>
      </c>
      <c r="O154" s="1" t="s">
        <v>580</v>
      </c>
      <c r="P154" s="1" t="s">
        <v>389</v>
      </c>
      <c r="Q154" s="1" t="s">
        <v>909</v>
      </c>
      <c r="R154" s="1" t="s">
        <v>910</v>
      </c>
      <c r="S154" s="1" t="s">
        <v>911</v>
      </c>
      <c r="T154" s="1" t="s">
        <v>912</v>
      </c>
      <c r="U154" s="1" t="s">
        <v>214</v>
      </c>
      <c r="V154" s="1" t="s">
        <v>214</v>
      </c>
      <c r="W154" s="1" t="s">
        <v>215</v>
      </c>
      <c r="X154" s="1" t="s">
        <v>820</v>
      </c>
      <c r="Y154" s="1" t="s">
        <v>94</v>
      </c>
      <c r="Z154" s="1" t="s">
        <v>276</v>
      </c>
      <c r="AA154" s="1" t="s">
        <v>67</v>
      </c>
    </row>
    <row r="155" spans="1:27" x14ac:dyDescent="0.2">
      <c r="A155" s="1" t="s">
        <v>815</v>
      </c>
      <c r="B155" s="1" t="s">
        <v>858</v>
      </c>
      <c r="C155" s="1" t="s">
        <v>58</v>
      </c>
      <c r="D155" s="1" t="s">
        <v>769</v>
      </c>
      <c r="E155" s="1" t="s">
        <v>913</v>
      </c>
      <c r="F155" s="1" t="s">
        <v>54</v>
      </c>
      <c r="G155" s="1" t="s">
        <v>31</v>
      </c>
      <c r="H155" s="1" t="s">
        <v>71</v>
      </c>
      <c r="I155" s="1" t="s">
        <v>31</v>
      </c>
      <c r="J155" s="1" t="s">
        <v>31</v>
      </c>
      <c r="K155" s="1" t="s">
        <v>57</v>
      </c>
      <c r="L155" s="1" t="s">
        <v>57</v>
      </c>
      <c r="M155" s="1" t="s">
        <v>57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914</v>
      </c>
      <c r="AA155" s="1" t="s">
        <v>67</v>
      </c>
    </row>
    <row r="156" spans="1:27" x14ac:dyDescent="0.2">
      <c r="A156" s="1" t="s">
        <v>261</v>
      </c>
      <c r="B156" s="1" t="s">
        <v>858</v>
      </c>
      <c r="C156" s="1" t="s">
        <v>58</v>
      </c>
      <c r="D156" s="1" t="s">
        <v>790</v>
      </c>
      <c r="E156" s="1" t="s">
        <v>915</v>
      </c>
      <c r="F156" s="1" t="s">
        <v>54</v>
      </c>
      <c r="G156" s="1" t="s">
        <v>55</v>
      </c>
      <c r="H156" s="1" t="s">
        <v>174</v>
      </c>
      <c r="I156" s="1" t="s">
        <v>858</v>
      </c>
      <c r="J156" s="1" t="s">
        <v>51</v>
      </c>
      <c r="K156" s="1" t="s">
        <v>57</v>
      </c>
      <c r="L156" s="1" t="s">
        <v>50</v>
      </c>
      <c r="M156" s="1" t="s">
        <v>94</v>
      </c>
      <c r="N156" s="1" t="s">
        <v>321</v>
      </c>
      <c r="O156" s="1" t="s">
        <v>471</v>
      </c>
      <c r="P156" s="1" t="s">
        <v>351</v>
      </c>
      <c r="Q156" s="1" t="s">
        <v>916</v>
      </c>
      <c r="R156" s="1" t="s">
        <v>917</v>
      </c>
      <c r="S156" s="1" t="s">
        <v>918</v>
      </c>
      <c r="T156" s="1" t="s">
        <v>919</v>
      </c>
      <c r="U156" s="1" t="s">
        <v>108</v>
      </c>
      <c r="V156" s="1" t="s">
        <v>351</v>
      </c>
      <c r="W156" s="1" t="s">
        <v>413</v>
      </c>
      <c r="X156" s="1" t="s">
        <v>920</v>
      </c>
      <c r="Y156" s="1" t="s">
        <v>94</v>
      </c>
      <c r="Z156" s="1" t="s">
        <v>188</v>
      </c>
      <c r="AA156" s="1" t="s">
        <v>67</v>
      </c>
    </row>
    <row r="157" spans="1:27" x14ac:dyDescent="0.2">
      <c r="A157" s="1" t="s">
        <v>635</v>
      </c>
      <c r="B157" s="1" t="s">
        <v>858</v>
      </c>
      <c r="C157" s="1" t="s">
        <v>58</v>
      </c>
      <c r="D157" s="1" t="s">
        <v>296</v>
      </c>
      <c r="E157" s="1" t="s">
        <v>921</v>
      </c>
      <c r="F157" s="1" t="s">
        <v>54</v>
      </c>
      <c r="G157" s="1" t="s">
        <v>73</v>
      </c>
      <c r="H157" s="1" t="s">
        <v>271</v>
      </c>
      <c r="I157" s="1" t="s">
        <v>858</v>
      </c>
      <c r="J157" s="1" t="s">
        <v>51</v>
      </c>
      <c r="K157" s="1" t="s">
        <v>57</v>
      </c>
      <c r="L157" s="1" t="s">
        <v>57</v>
      </c>
      <c r="M157" s="1" t="s">
        <v>130</v>
      </c>
      <c r="N157" s="1" t="s">
        <v>508</v>
      </c>
      <c r="O157" s="1" t="s">
        <v>366</v>
      </c>
      <c r="P157" s="1" t="s">
        <v>692</v>
      </c>
      <c r="Q157" s="1" t="s">
        <v>922</v>
      </c>
      <c r="R157" s="1" t="s">
        <v>923</v>
      </c>
      <c r="S157" s="1" t="s">
        <v>924</v>
      </c>
      <c r="T157" s="1" t="s">
        <v>925</v>
      </c>
      <c r="U157" s="1" t="s">
        <v>613</v>
      </c>
      <c r="V157" s="1" t="s">
        <v>116</v>
      </c>
      <c r="W157" s="1" t="s">
        <v>926</v>
      </c>
      <c r="X157" s="1" t="s">
        <v>927</v>
      </c>
      <c r="Y157" s="1" t="s">
        <v>142</v>
      </c>
      <c r="Z157" s="1" t="s">
        <v>928</v>
      </c>
      <c r="AA157" s="1" t="s">
        <v>31</v>
      </c>
    </row>
    <row r="158" spans="1:27" x14ac:dyDescent="0.2">
      <c r="A158" s="1" t="s">
        <v>730</v>
      </c>
      <c r="B158" s="1" t="s">
        <v>929</v>
      </c>
      <c r="C158" s="1" t="s">
        <v>50</v>
      </c>
      <c r="D158" s="1" t="s">
        <v>50</v>
      </c>
      <c r="E158" s="1" t="s">
        <v>930</v>
      </c>
      <c r="F158" s="1" t="s">
        <v>54</v>
      </c>
      <c r="G158" s="1" t="s">
        <v>55</v>
      </c>
      <c r="H158" s="1" t="s">
        <v>431</v>
      </c>
      <c r="I158" s="1" t="s">
        <v>929</v>
      </c>
      <c r="J158" s="1" t="s">
        <v>51</v>
      </c>
      <c r="K158" s="1" t="s">
        <v>57</v>
      </c>
      <c r="L158" s="1" t="s">
        <v>90</v>
      </c>
      <c r="M158" s="1" t="s">
        <v>142</v>
      </c>
      <c r="N158" s="1" t="s">
        <v>417</v>
      </c>
      <c r="O158" s="1" t="s">
        <v>473</v>
      </c>
      <c r="P158" s="1" t="s">
        <v>386</v>
      </c>
      <c r="Q158" s="1" t="s">
        <v>931</v>
      </c>
      <c r="R158" s="1" t="s">
        <v>932</v>
      </c>
      <c r="S158" s="1" t="s">
        <v>933</v>
      </c>
      <c r="T158" s="1" t="s">
        <v>934</v>
      </c>
      <c r="U158" s="1" t="s">
        <v>395</v>
      </c>
      <c r="V158" s="1" t="s">
        <v>935</v>
      </c>
      <c r="W158" s="1" t="s">
        <v>762</v>
      </c>
      <c r="X158" s="1" t="s">
        <v>936</v>
      </c>
      <c r="Y158" s="1" t="s">
        <v>80</v>
      </c>
      <c r="Z158" s="1" t="s">
        <v>138</v>
      </c>
      <c r="AA158" s="1" t="s">
        <v>67</v>
      </c>
    </row>
    <row r="159" spans="1:27" x14ac:dyDescent="0.2">
      <c r="A159" s="1" t="s">
        <v>937</v>
      </c>
      <c r="B159" s="1" t="s">
        <v>929</v>
      </c>
      <c r="C159" s="1" t="s">
        <v>50</v>
      </c>
      <c r="D159" s="1" t="s">
        <v>90</v>
      </c>
      <c r="E159" s="1" t="s">
        <v>938</v>
      </c>
      <c r="F159" s="1" t="s">
        <v>54</v>
      </c>
      <c r="G159" s="1" t="s">
        <v>73</v>
      </c>
      <c r="H159" s="1" t="s">
        <v>106</v>
      </c>
      <c r="I159" s="1" t="s">
        <v>929</v>
      </c>
      <c r="J159" s="1" t="s">
        <v>51</v>
      </c>
      <c r="K159" s="1" t="s">
        <v>57</v>
      </c>
      <c r="L159" s="1" t="s">
        <v>58</v>
      </c>
      <c r="M159" s="1" t="s">
        <v>59</v>
      </c>
      <c r="N159" s="1" t="s">
        <v>222</v>
      </c>
      <c r="O159" s="1" t="s">
        <v>61</v>
      </c>
      <c r="P159" s="1" t="s">
        <v>939</v>
      </c>
      <c r="Q159" s="1" t="s">
        <v>940</v>
      </c>
      <c r="R159" s="1" t="s">
        <v>941</v>
      </c>
      <c r="S159" s="1" t="s">
        <v>942</v>
      </c>
      <c r="T159" s="1" t="s">
        <v>943</v>
      </c>
      <c r="U159" s="1" t="s">
        <v>944</v>
      </c>
      <c r="V159" s="1" t="s">
        <v>945</v>
      </c>
      <c r="W159" s="1" t="s">
        <v>946</v>
      </c>
      <c r="X159" s="1" t="s">
        <v>947</v>
      </c>
      <c r="Y159" s="1" t="s">
        <v>77</v>
      </c>
      <c r="Z159" s="1" t="s">
        <v>181</v>
      </c>
      <c r="AA159" s="1" t="s">
        <v>67</v>
      </c>
    </row>
    <row r="160" spans="1:27" x14ac:dyDescent="0.2">
      <c r="A160" s="1" t="s">
        <v>535</v>
      </c>
      <c r="B160" s="1" t="s">
        <v>929</v>
      </c>
      <c r="C160" s="1" t="s">
        <v>50</v>
      </c>
      <c r="D160" s="1" t="s">
        <v>100</v>
      </c>
      <c r="E160" s="1" t="s">
        <v>948</v>
      </c>
      <c r="F160" s="1" t="s">
        <v>54</v>
      </c>
      <c r="G160" s="1" t="s">
        <v>73</v>
      </c>
      <c r="H160" s="1" t="s">
        <v>120</v>
      </c>
      <c r="I160" s="1" t="s">
        <v>929</v>
      </c>
      <c r="J160" s="1" t="s">
        <v>51</v>
      </c>
      <c r="K160" s="1" t="s">
        <v>57</v>
      </c>
      <c r="L160" s="1" t="s">
        <v>80</v>
      </c>
      <c r="M160" s="1" t="s">
        <v>148</v>
      </c>
      <c r="N160" s="1" t="s">
        <v>348</v>
      </c>
      <c r="O160" s="1" t="s">
        <v>715</v>
      </c>
      <c r="P160" s="1" t="s">
        <v>743</v>
      </c>
      <c r="Q160" s="1" t="s">
        <v>949</v>
      </c>
      <c r="R160" s="1" t="s">
        <v>950</v>
      </c>
      <c r="S160" s="1" t="s">
        <v>951</v>
      </c>
      <c r="T160" s="1" t="s">
        <v>952</v>
      </c>
      <c r="U160" s="1" t="s">
        <v>853</v>
      </c>
      <c r="V160" s="1" t="s">
        <v>686</v>
      </c>
      <c r="W160" s="1" t="s">
        <v>953</v>
      </c>
      <c r="X160" s="1" t="s">
        <v>954</v>
      </c>
      <c r="Y160" s="1" t="s">
        <v>165</v>
      </c>
      <c r="Z160" s="1" t="s">
        <v>435</v>
      </c>
      <c r="AA160" s="1" t="s">
        <v>67</v>
      </c>
    </row>
    <row r="161" spans="1:27" x14ac:dyDescent="0.2">
      <c r="A161" s="1" t="s">
        <v>412</v>
      </c>
      <c r="B161" s="1" t="s">
        <v>929</v>
      </c>
      <c r="C161" s="1" t="s">
        <v>50</v>
      </c>
      <c r="D161" s="1" t="s">
        <v>73</v>
      </c>
      <c r="E161" s="1" t="s">
        <v>955</v>
      </c>
      <c r="F161" s="1" t="s">
        <v>54</v>
      </c>
      <c r="G161" s="1" t="s">
        <v>55</v>
      </c>
      <c r="H161" s="1" t="s">
        <v>124</v>
      </c>
      <c r="I161" s="1" t="s">
        <v>929</v>
      </c>
      <c r="J161" s="1" t="s">
        <v>526</v>
      </c>
      <c r="K161" s="1" t="s">
        <v>57</v>
      </c>
      <c r="L161" s="1" t="s">
        <v>57</v>
      </c>
      <c r="M161" s="1" t="s">
        <v>52</v>
      </c>
      <c r="N161" s="1" t="s">
        <v>85</v>
      </c>
      <c r="O161" s="1" t="s">
        <v>202</v>
      </c>
      <c r="P161" s="1" t="s">
        <v>147</v>
      </c>
      <c r="Q161" s="1" t="s">
        <v>956</v>
      </c>
      <c r="R161" s="1" t="s">
        <v>957</v>
      </c>
      <c r="S161" s="1" t="s">
        <v>958</v>
      </c>
      <c r="T161" s="1" t="s">
        <v>959</v>
      </c>
      <c r="U161" s="1" t="s">
        <v>147</v>
      </c>
      <c r="V161" s="1" t="s">
        <v>260</v>
      </c>
      <c r="W161" s="1" t="s">
        <v>699</v>
      </c>
      <c r="X161" s="1" t="s">
        <v>960</v>
      </c>
      <c r="Y161" s="1" t="s">
        <v>77</v>
      </c>
      <c r="Z161" s="1" t="s">
        <v>961</v>
      </c>
      <c r="AA161" s="1" t="s">
        <v>67</v>
      </c>
    </row>
    <row r="162" spans="1:27" x14ac:dyDescent="0.2">
      <c r="A162" s="1" t="s">
        <v>590</v>
      </c>
      <c r="B162" s="1" t="s">
        <v>929</v>
      </c>
      <c r="C162" s="1" t="s">
        <v>77</v>
      </c>
      <c r="D162" s="1" t="s">
        <v>313</v>
      </c>
      <c r="E162" s="1" t="s">
        <v>962</v>
      </c>
      <c r="F162" s="1" t="s">
        <v>54</v>
      </c>
      <c r="G162" s="1" t="s">
        <v>55</v>
      </c>
      <c r="H162" s="1" t="s">
        <v>443</v>
      </c>
      <c r="I162" s="1" t="s">
        <v>929</v>
      </c>
      <c r="J162" s="1" t="s">
        <v>139</v>
      </c>
      <c r="K162" s="1" t="s">
        <v>57</v>
      </c>
      <c r="L162" s="1" t="s">
        <v>52</v>
      </c>
      <c r="M162" s="1" t="s">
        <v>58</v>
      </c>
      <c r="N162" s="1" t="s">
        <v>246</v>
      </c>
      <c r="O162" s="1" t="s">
        <v>884</v>
      </c>
      <c r="P162" s="1" t="s">
        <v>654</v>
      </c>
      <c r="Q162" s="1" t="s">
        <v>963</v>
      </c>
      <c r="R162" s="1" t="s">
        <v>964</v>
      </c>
      <c r="S162" s="1" t="s">
        <v>965</v>
      </c>
      <c r="T162" s="1" t="s">
        <v>966</v>
      </c>
      <c r="U162" s="1" t="s">
        <v>366</v>
      </c>
      <c r="V162" s="1" t="s">
        <v>313</v>
      </c>
      <c r="W162" s="1" t="s">
        <v>967</v>
      </c>
      <c r="X162" s="1" t="s">
        <v>968</v>
      </c>
      <c r="Y162" s="1" t="s">
        <v>90</v>
      </c>
      <c r="Z162" s="1" t="s">
        <v>969</v>
      </c>
      <c r="AA162" s="1" t="s">
        <v>67</v>
      </c>
    </row>
    <row r="163" spans="1:27" x14ac:dyDescent="0.2">
      <c r="A163" s="1" t="s">
        <v>496</v>
      </c>
      <c r="B163" s="1" t="s">
        <v>929</v>
      </c>
      <c r="C163" s="1" t="s">
        <v>90</v>
      </c>
      <c r="D163" s="1" t="s">
        <v>471</v>
      </c>
      <c r="E163" s="1" t="s">
        <v>970</v>
      </c>
      <c r="F163" s="1" t="s">
        <v>54</v>
      </c>
      <c r="G163" s="1" t="s">
        <v>55</v>
      </c>
      <c r="H163" s="1" t="s">
        <v>93</v>
      </c>
      <c r="I163" s="1" t="s">
        <v>929</v>
      </c>
      <c r="J163" s="1" t="s">
        <v>239</v>
      </c>
      <c r="K163" s="1" t="s">
        <v>57</v>
      </c>
      <c r="L163" s="1" t="s">
        <v>57</v>
      </c>
      <c r="M163" s="1" t="s">
        <v>57</v>
      </c>
      <c r="N163" s="1" t="s">
        <v>86</v>
      </c>
      <c r="O163" s="1" t="s">
        <v>307</v>
      </c>
      <c r="P163" s="1" t="s">
        <v>68</v>
      </c>
      <c r="Q163" s="1" t="s">
        <v>971</v>
      </c>
      <c r="R163" s="1" t="s">
        <v>473</v>
      </c>
      <c r="S163" s="1" t="s">
        <v>972</v>
      </c>
      <c r="T163" s="1" t="s">
        <v>973</v>
      </c>
      <c r="U163" s="1" t="s">
        <v>130</v>
      </c>
      <c r="V163" s="1" t="s">
        <v>95</v>
      </c>
      <c r="W163" s="1" t="s">
        <v>260</v>
      </c>
      <c r="X163" s="1" t="s">
        <v>735</v>
      </c>
      <c r="Y163" s="1" t="s">
        <v>57</v>
      </c>
      <c r="Z163" s="1" t="s">
        <v>233</v>
      </c>
      <c r="AA163" s="1" t="s">
        <v>67</v>
      </c>
    </row>
    <row r="164" spans="1:27" x14ac:dyDescent="0.2">
      <c r="A164" s="1" t="s">
        <v>211</v>
      </c>
      <c r="B164" s="1" t="s">
        <v>929</v>
      </c>
      <c r="C164" s="1" t="s">
        <v>94</v>
      </c>
      <c r="D164" s="1" t="s">
        <v>696</v>
      </c>
      <c r="E164" s="1" t="s">
        <v>974</v>
      </c>
      <c r="F164" s="1" t="s">
        <v>54</v>
      </c>
      <c r="G164" s="1" t="s">
        <v>55</v>
      </c>
      <c r="H164" s="1" t="s">
        <v>56</v>
      </c>
      <c r="I164" s="1" t="s">
        <v>929</v>
      </c>
      <c r="J164" s="1" t="s">
        <v>929</v>
      </c>
      <c r="K164" s="1" t="s">
        <v>57</v>
      </c>
      <c r="L164" s="1" t="s">
        <v>57</v>
      </c>
      <c r="M164" s="1" t="s">
        <v>57</v>
      </c>
      <c r="N164" s="1" t="s">
        <v>50</v>
      </c>
      <c r="O164" s="1" t="s">
        <v>80</v>
      </c>
      <c r="P164" s="1" t="s">
        <v>94</v>
      </c>
      <c r="Q164" s="1" t="s">
        <v>422</v>
      </c>
      <c r="R164" s="1" t="s">
        <v>449</v>
      </c>
      <c r="S164" s="1" t="s">
        <v>791</v>
      </c>
      <c r="T164" s="1" t="s">
        <v>975</v>
      </c>
      <c r="U164" s="1" t="s">
        <v>77</v>
      </c>
      <c r="V164" s="1" t="s">
        <v>80</v>
      </c>
      <c r="W164" s="1" t="s">
        <v>194</v>
      </c>
      <c r="X164" s="1" t="s">
        <v>64</v>
      </c>
      <c r="Y164" s="1" t="s">
        <v>57</v>
      </c>
      <c r="Z164" s="1" t="s">
        <v>209</v>
      </c>
      <c r="AA164" s="1" t="s">
        <v>67</v>
      </c>
    </row>
    <row r="165" spans="1:27" x14ac:dyDescent="0.2">
      <c r="A165" s="1" t="s">
        <v>358</v>
      </c>
      <c r="B165" s="1" t="s">
        <v>929</v>
      </c>
      <c r="C165" s="1" t="s">
        <v>80</v>
      </c>
      <c r="D165" s="1" t="s">
        <v>517</v>
      </c>
      <c r="E165" s="1" t="s">
        <v>976</v>
      </c>
      <c r="F165" s="1" t="s">
        <v>54</v>
      </c>
      <c r="G165" s="1" t="s">
        <v>55</v>
      </c>
      <c r="H165" s="1" t="s">
        <v>151</v>
      </c>
      <c r="I165" s="1" t="s">
        <v>858</v>
      </c>
      <c r="J165" s="1" t="s">
        <v>858</v>
      </c>
      <c r="K165" s="1" t="s">
        <v>57</v>
      </c>
      <c r="L165" s="1" t="s">
        <v>57</v>
      </c>
      <c r="M165" s="1" t="s">
        <v>57</v>
      </c>
      <c r="N165" s="1" t="s">
        <v>57</v>
      </c>
      <c r="O165" s="1" t="s">
        <v>50</v>
      </c>
      <c r="P165" s="1" t="s">
        <v>57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31</v>
      </c>
      <c r="Z165" s="1" t="s">
        <v>716</v>
      </c>
      <c r="AA165" s="1" t="s">
        <v>67</v>
      </c>
    </row>
    <row r="166" spans="1:27" x14ac:dyDescent="0.2">
      <c r="A166" s="1" t="s">
        <v>361</v>
      </c>
      <c r="B166" s="1" t="s">
        <v>929</v>
      </c>
      <c r="C166" s="1" t="s">
        <v>80</v>
      </c>
      <c r="D166" s="1" t="s">
        <v>219</v>
      </c>
      <c r="E166" s="1" t="s">
        <v>977</v>
      </c>
      <c r="F166" s="1" t="s">
        <v>54</v>
      </c>
      <c r="G166" s="1" t="s">
        <v>31</v>
      </c>
      <c r="H166" s="1" t="s">
        <v>382</v>
      </c>
      <c r="I166" s="1" t="s">
        <v>31</v>
      </c>
      <c r="J166" s="1" t="s">
        <v>31</v>
      </c>
      <c r="K166" s="1" t="s">
        <v>57</v>
      </c>
      <c r="L166" s="1" t="s">
        <v>57</v>
      </c>
      <c r="M166" s="1" t="s">
        <v>57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  <c r="Z166" s="1" t="s">
        <v>847</v>
      </c>
      <c r="AA166" s="1" t="s">
        <v>67</v>
      </c>
    </row>
    <row r="167" spans="1:27" x14ac:dyDescent="0.2">
      <c r="A167" s="1" t="s">
        <v>978</v>
      </c>
      <c r="B167" s="1" t="s">
        <v>929</v>
      </c>
      <c r="C167" s="1" t="s">
        <v>80</v>
      </c>
      <c r="D167" s="1" t="s">
        <v>848</v>
      </c>
      <c r="E167" s="1" t="s">
        <v>979</v>
      </c>
      <c r="F167" s="1" t="s">
        <v>54</v>
      </c>
      <c r="G167" s="1" t="s">
        <v>55</v>
      </c>
      <c r="H167" s="1" t="s">
        <v>448</v>
      </c>
      <c r="I167" s="1" t="s">
        <v>929</v>
      </c>
      <c r="J167" s="1" t="s">
        <v>658</v>
      </c>
      <c r="K167" s="1" t="s">
        <v>57</v>
      </c>
      <c r="L167" s="1" t="s">
        <v>57</v>
      </c>
      <c r="M167" s="1" t="s">
        <v>57</v>
      </c>
      <c r="N167" s="1" t="s">
        <v>94</v>
      </c>
      <c r="O167" s="1" t="s">
        <v>165</v>
      </c>
      <c r="P167" s="1" t="s">
        <v>57</v>
      </c>
      <c r="Q167" s="1" t="s">
        <v>31</v>
      </c>
      <c r="R167" s="1" t="s">
        <v>515</v>
      </c>
      <c r="S167" s="1" t="s">
        <v>730</v>
      </c>
      <c r="T167" s="1" t="s">
        <v>783</v>
      </c>
      <c r="U167" s="1" t="s">
        <v>80</v>
      </c>
      <c r="V167" s="1" t="s">
        <v>50</v>
      </c>
      <c r="W167" s="1" t="s">
        <v>272</v>
      </c>
      <c r="X167" s="1" t="s">
        <v>57</v>
      </c>
      <c r="Y167" s="1" t="s">
        <v>57</v>
      </c>
      <c r="Z167" s="1" t="s">
        <v>499</v>
      </c>
      <c r="AA167" s="1" t="s">
        <v>67</v>
      </c>
    </row>
    <row r="168" spans="1:27" x14ac:dyDescent="0.2">
      <c r="A168" s="1" t="s">
        <v>945</v>
      </c>
      <c r="B168" s="1" t="s">
        <v>929</v>
      </c>
      <c r="C168" s="1" t="s">
        <v>80</v>
      </c>
      <c r="D168" s="1" t="s">
        <v>227</v>
      </c>
      <c r="E168" s="1" t="s">
        <v>980</v>
      </c>
      <c r="F168" s="1" t="s">
        <v>54</v>
      </c>
      <c r="G168" s="1" t="s">
        <v>31</v>
      </c>
      <c r="H168" s="1" t="s">
        <v>271</v>
      </c>
      <c r="I168" s="1" t="s">
        <v>31</v>
      </c>
      <c r="J168" s="1" t="s">
        <v>31</v>
      </c>
      <c r="K168" s="1" t="s">
        <v>57</v>
      </c>
      <c r="L168" s="1" t="s">
        <v>57</v>
      </c>
      <c r="M168" s="1" t="s">
        <v>57</v>
      </c>
      <c r="N168" s="1" t="s">
        <v>31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  <c r="Z168" s="1" t="s">
        <v>193</v>
      </c>
      <c r="AA168" s="1" t="s">
        <v>67</v>
      </c>
    </row>
    <row r="169" spans="1:27" x14ac:dyDescent="0.2">
      <c r="A169" s="1" t="s">
        <v>563</v>
      </c>
      <c r="B169" s="1" t="s">
        <v>929</v>
      </c>
      <c r="C169" s="1" t="s">
        <v>58</v>
      </c>
      <c r="D169" s="1" t="s">
        <v>981</v>
      </c>
      <c r="E169" s="1" t="s">
        <v>982</v>
      </c>
      <c r="F169" s="1" t="s">
        <v>54</v>
      </c>
      <c r="G169" s="1" t="s">
        <v>55</v>
      </c>
      <c r="H169" s="1" t="s">
        <v>350</v>
      </c>
      <c r="I169" s="1" t="s">
        <v>929</v>
      </c>
      <c r="J169" s="1" t="s">
        <v>858</v>
      </c>
      <c r="K169" s="1" t="s">
        <v>57</v>
      </c>
      <c r="L169" s="1" t="s">
        <v>57</v>
      </c>
      <c r="M169" s="1" t="s">
        <v>57</v>
      </c>
      <c r="N169" s="1" t="s">
        <v>57</v>
      </c>
      <c r="O169" s="1" t="s">
        <v>52</v>
      </c>
      <c r="P169" s="1" t="s">
        <v>50</v>
      </c>
      <c r="Q169" s="1" t="s">
        <v>213</v>
      </c>
      <c r="R169" s="1" t="s">
        <v>197</v>
      </c>
      <c r="S169" s="1" t="s">
        <v>314</v>
      </c>
      <c r="T169" s="1" t="s">
        <v>944</v>
      </c>
      <c r="U169" s="1" t="s">
        <v>52</v>
      </c>
      <c r="V169" s="1" t="s">
        <v>94</v>
      </c>
      <c r="W169" s="1" t="s">
        <v>31</v>
      </c>
      <c r="X169" s="1" t="s">
        <v>31</v>
      </c>
      <c r="Y169" s="1" t="s">
        <v>31</v>
      </c>
      <c r="Z169" s="1" t="s">
        <v>226</v>
      </c>
      <c r="AA169" s="1" t="s">
        <v>67</v>
      </c>
    </row>
    <row r="170" spans="1:27" x14ac:dyDescent="0.2">
      <c r="A170" s="1" t="s">
        <v>643</v>
      </c>
      <c r="B170" s="1" t="s">
        <v>929</v>
      </c>
      <c r="C170" s="1" t="s">
        <v>58</v>
      </c>
      <c r="D170" s="1" t="s">
        <v>794</v>
      </c>
      <c r="E170" s="1" t="s">
        <v>983</v>
      </c>
      <c r="F170" s="1" t="s">
        <v>54</v>
      </c>
      <c r="G170" s="1" t="s">
        <v>126</v>
      </c>
      <c r="H170" s="1" t="s">
        <v>110</v>
      </c>
      <c r="I170" s="1" t="s">
        <v>929</v>
      </c>
      <c r="J170" s="1" t="s">
        <v>858</v>
      </c>
      <c r="K170" s="1" t="s">
        <v>57</v>
      </c>
      <c r="L170" s="1" t="s">
        <v>57</v>
      </c>
      <c r="M170" s="1" t="s">
        <v>57</v>
      </c>
      <c r="N170" s="1" t="s">
        <v>50</v>
      </c>
      <c r="O170" s="1" t="s">
        <v>80</v>
      </c>
      <c r="P170" s="1" t="s">
        <v>52</v>
      </c>
      <c r="Q170" s="1" t="s">
        <v>718</v>
      </c>
      <c r="R170" s="1" t="s">
        <v>194</v>
      </c>
      <c r="S170" s="1" t="s">
        <v>202</v>
      </c>
      <c r="T170" s="1" t="s">
        <v>984</v>
      </c>
      <c r="U170" s="1" t="s">
        <v>57</v>
      </c>
      <c r="V170" s="1" t="s">
        <v>90</v>
      </c>
      <c r="W170" s="1" t="s">
        <v>148</v>
      </c>
      <c r="X170" s="1" t="s">
        <v>389</v>
      </c>
      <c r="Y170" s="1" t="s">
        <v>57</v>
      </c>
      <c r="Z170" s="1" t="s">
        <v>543</v>
      </c>
      <c r="AA170" s="1" t="s">
        <v>67</v>
      </c>
    </row>
    <row r="171" spans="1:27" x14ac:dyDescent="0.2">
      <c r="A171" s="1" t="s">
        <v>424</v>
      </c>
      <c r="B171" s="1" t="s">
        <v>929</v>
      </c>
      <c r="C171" s="1" t="s">
        <v>58</v>
      </c>
      <c r="D171" s="1" t="s">
        <v>186</v>
      </c>
      <c r="E171" s="1" t="s">
        <v>985</v>
      </c>
      <c r="F171" s="1" t="s">
        <v>54</v>
      </c>
      <c r="G171" s="1" t="s">
        <v>31</v>
      </c>
      <c r="H171" s="1" t="s">
        <v>363</v>
      </c>
      <c r="I171" s="1" t="s">
        <v>31</v>
      </c>
      <c r="J171" s="1" t="s">
        <v>31</v>
      </c>
      <c r="K171" s="1" t="s">
        <v>57</v>
      </c>
      <c r="L171" s="1" t="s">
        <v>57</v>
      </c>
      <c r="M171" s="1" t="s">
        <v>57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  <c r="Z171" s="1" t="s">
        <v>986</v>
      </c>
      <c r="AA171" s="1" t="s">
        <v>31</v>
      </c>
    </row>
    <row r="172" spans="1:27" x14ac:dyDescent="0.2">
      <c r="A172" s="1" t="s">
        <v>987</v>
      </c>
      <c r="B172" s="1" t="s">
        <v>929</v>
      </c>
      <c r="C172" s="1" t="s">
        <v>58</v>
      </c>
      <c r="D172" s="1" t="s">
        <v>988</v>
      </c>
      <c r="E172" s="1" t="s">
        <v>989</v>
      </c>
      <c r="F172" s="1" t="s">
        <v>54</v>
      </c>
      <c r="G172" s="1" t="s">
        <v>234</v>
      </c>
      <c r="H172" s="1" t="s">
        <v>137</v>
      </c>
      <c r="I172" s="1" t="s">
        <v>858</v>
      </c>
      <c r="J172" s="1" t="s">
        <v>858</v>
      </c>
      <c r="K172" s="1" t="s">
        <v>57</v>
      </c>
      <c r="L172" s="1" t="s">
        <v>57</v>
      </c>
      <c r="M172" s="1" t="s">
        <v>57</v>
      </c>
      <c r="N172" s="1" t="s">
        <v>50</v>
      </c>
      <c r="O172" s="1" t="s">
        <v>52</v>
      </c>
      <c r="P172" s="1" t="s">
        <v>50</v>
      </c>
      <c r="Q172" s="1" t="s">
        <v>213</v>
      </c>
      <c r="R172" s="1" t="s">
        <v>95</v>
      </c>
      <c r="S172" s="1" t="s">
        <v>251</v>
      </c>
      <c r="T172" s="1" t="s">
        <v>116</v>
      </c>
      <c r="U172" s="1" t="s">
        <v>57</v>
      </c>
      <c r="V172" s="1" t="s">
        <v>50</v>
      </c>
      <c r="W172" s="1" t="s">
        <v>58</v>
      </c>
      <c r="X172" s="1" t="s">
        <v>293</v>
      </c>
      <c r="Y172" s="1" t="s">
        <v>57</v>
      </c>
      <c r="Z172" s="1" t="s">
        <v>375</v>
      </c>
      <c r="AA172" s="1" t="s">
        <v>67</v>
      </c>
    </row>
    <row r="173" spans="1:27" x14ac:dyDescent="0.2">
      <c r="A173" s="1" t="s">
        <v>122</v>
      </c>
      <c r="B173" s="1" t="s">
        <v>929</v>
      </c>
      <c r="C173" s="1" t="s">
        <v>58</v>
      </c>
      <c r="D173" s="1" t="s">
        <v>65</v>
      </c>
      <c r="E173" s="1" t="s">
        <v>990</v>
      </c>
      <c r="F173" s="1" t="s">
        <v>54</v>
      </c>
      <c r="G173" s="1" t="s">
        <v>31</v>
      </c>
      <c r="H173" s="1" t="s">
        <v>79</v>
      </c>
      <c r="I173" s="1" t="s">
        <v>31</v>
      </c>
      <c r="J173" s="1" t="s">
        <v>31</v>
      </c>
      <c r="K173" s="1" t="s">
        <v>57</v>
      </c>
      <c r="L173" s="1" t="s">
        <v>57</v>
      </c>
      <c r="M173" s="1" t="s">
        <v>57</v>
      </c>
      <c r="N173" s="1" t="s">
        <v>31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76</v>
      </c>
      <c r="AA173" s="1" t="s">
        <v>67</v>
      </c>
    </row>
    <row r="174" spans="1:27" x14ac:dyDescent="0.2">
      <c r="A174" s="1" t="s">
        <v>991</v>
      </c>
      <c r="B174" s="1" t="s">
        <v>929</v>
      </c>
      <c r="C174" s="1" t="s">
        <v>58</v>
      </c>
      <c r="D174" s="1" t="s">
        <v>296</v>
      </c>
      <c r="E174" s="1" t="s">
        <v>992</v>
      </c>
      <c r="F174" s="1" t="s">
        <v>54</v>
      </c>
      <c r="G174" s="1" t="s">
        <v>126</v>
      </c>
      <c r="H174" s="1" t="s">
        <v>137</v>
      </c>
      <c r="I174" s="1" t="s">
        <v>858</v>
      </c>
      <c r="J174" s="1" t="s">
        <v>858</v>
      </c>
      <c r="K174" s="1" t="s">
        <v>57</v>
      </c>
      <c r="L174" s="1" t="s">
        <v>57</v>
      </c>
      <c r="M174" s="1" t="s">
        <v>57</v>
      </c>
      <c r="N174" s="1" t="s">
        <v>57</v>
      </c>
      <c r="O174" s="1" t="s">
        <v>77</v>
      </c>
      <c r="P174" s="1" t="s">
        <v>57</v>
      </c>
      <c r="Q174" s="1" t="s">
        <v>31</v>
      </c>
      <c r="R174" s="1" t="s">
        <v>52</v>
      </c>
      <c r="S174" s="1" t="s">
        <v>86</v>
      </c>
      <c r="T174" s="1" t="s">
        <v>58</v>
      </c>
      <c r="U174" s="1" t="s">
        <v>57</v>
      </c>
      <c r="V174" s="1" t="s">
        <v>57</v>
      </c>
      <c r="W174" s="1" t="s">
        <v>100</v>
      </c>
      <c r="X174" s="1" t="s">
        <v>378</v>
      </c>
      <c r="Y174" s="1" t="s">
        <v>50</v>
      </c>
      <c r="Z174" s="1" t="s">
        <v>268</v>
      </c>
      <c r="AA174" s="1" t="s">
        <v>67</v>
      </c>
    </row>
    <row r="175" spans="1:27" x14ac:dyDescent="0.2">
      <c r="A175" s="1" t="s">
        <v>613</v>
      </c>
      <c r="B175" s="1" t="s">
        <v>993</v>
      </c>
      <c r="C175" s="1" t="s">
        <v>50</v>
      </c>
      <c r="D175" s="1" t="s">
        <v>50</v>
      </c>
      <c r="E175" s="1" t="s">
        <v>994</v>
      </c>
      <c r="F175" s="1" t="s">
        <v>54</v>
      </c>
      <c r="G175" s="1" t="s">
        <v>55</v>
      </c>
      <c r="H175" s="1" t="s">
        <v>363</v>
      </c>
      <c r="I175" s="1" t="s">
        <v>929</v>
      </c>
      <c r="J175" s="1" t="s">
        <v>51</v>
      </c>
      <c r="K175" s="1" t="s">
        <v>57</v>
      </c>
      <c r="L175" s="1" t="s">
        <v>77</v>
      </c>
      <c r="M175" s="1" t="s">
        <v>100</v>
      </c>
      <c r="N175" s="1" t="s">
        <v>423</v>
      </c>
      <c r="O175" s="1" t="s">
        <v>641</v>
      </c>
      <c r="P175" s="1" t="s">
        <v>355</v>
      </c>
      <c r="Q175" s="1" t="s">
        <v>995</v>
      </c>
      <c r="R175" s="1" t="s">
        <v>996</v>
      </c>
      <c r="S175" s="1" t="s">
        <v>997</v>
      </c>
      <c r="T175" s="1" t="s">
        <v>998</v>
      </c>
      <c r="U175" s="1" t="s">
        <v>999</v>
      </c>
      <c r="V175" s="1" t="s">
        <v>219</v>
      </c>
      <c r="W175" s="1" t="s">
        <v>1000</v>
      </c>
      <c r="X175" s="1" t="s">
        <v>1001</v>
      </c>
      <c r="Y175" s="1" t="s">
        <v>86</v>
      </c>
      <c r="Z175" s="1" t="s">
        <v>188</v>
      </c>
      <c r="AA175" s="1" t="s">
        <v>67</v>
      </c>
    </row>
    <row r="176" spans="1:27" x14ac:dyDescent="0.2">
      <c r="A176" s="1" t="s">
        <v>686</v>
      </c>
      <c r="B176" s="1" t="s">
        <v>993</v>
      </c>
      <c r="C176" s="1" t="s">
        <v>50</v>
      </c>
      <c r="D176" s="1" t="s">
        <v>58</v>
      </c>
      <c r="E176" s="1" t="s">
        <v>1002</v>
      </c>
      <c r="F176" s="1" t="s">
        <v>54</v>
      </c>
      <c r="G176" s="1" t="s">
        <v>55</v>
      </c>
      <c r="H176" s="1" t="s">
        <v>229</v>
      </c>
      <c r="I176" s="1" t="s">
        <v>993</v>
      </c>
      <c r="J176" s="1" t="s">
        <v>446</v>
      </c>
      <c r="K176" s="1" t="s">
        <v>57</v>
      </c>
      <c r="L176" s="1" t="s">
        <v>57</v>
      </c>
      <c r="M176" s="1" t="s">
        <v>77</v>
      </c>
      <c r="N176" s="1" t="s">
        <v>147</v>
      </c>
      <c r="O176" s="1" t="s">
        <v>214</v>
      </c>
      <c r="P176" s="1" t="s">
        <v>273</v>
      </c>
      <c r="Q176" s="1" t="s">
        <v>1003</v>
      </c>
      <c r="R176" s="1" t="s">
        <v>1004</v>
      </c>
      <c r="S176" s="1" t="s">
        <v>1005</v>
      </c>
      <c r="T176" s="1" t="s">
        <v>1006</v>
      </c>
      <c r="U176" s="1" t="s">
        <v>259</v>
      </c>
      <c r="V176" s="1" t="s">
        <v>254</v>
      </c>
      <c r="W176" s="1" t="s">
        <v>727</v>
      </c>
      <c r="X176" s="1" t="s">
        <v>1007</v>
      </c>
      <c r="Y176" s="1" t="s">
        <v>68</v>
      </c>
      <c r="Z176" s="1" t="s">
        <v>1008</v>
      </c>
      <c r="AA176" s="1" t="s">
        <v>67</v>
      </c>
    </row>
    <row r="177" spans="1:27" x14ac:dyDescent="0.2">
      <c r="A177" s="1" t="s">
        <v>759</v>
      </c>
      <c r="B177" s="1" t="s">
        <v>993</v>
      </c>
      <c r="C177" s="1" t="s">
        <v>50</v>
      </c>
      <c r="D177" s="1" t="s">
        <v>85</v>
      </c>
      <c r="E177" s="1" t="s">
        <v>1009</v>
      </c>
      <c r="F177" s="1" t="s">
        <v>54</v>
      </c>
      <c r="G177" s="1" t="s">
        <v>73</v>
      </c>
      <c r="H177" s="1" t="s">
        <v>382</v>
      </c>
      <c r="I177" s="1" t="s">
        <v>993</v>
      </c>
      <c r="J177" s="1" t="s">
        <v>526</v>
      </c>
      <c r="K177" s="1" t="s">
        <v>57</v>
      </c>
      <c r="L177" s="1" t="s">
        <v>57</v>
      </c>
      <c r="M177" s="1" t="s">
        <v>90</v>
      </c>
      <c r="N177" s="1" t="s">
        <v>175</v>
      </c>
      <c r="O177" s="1" t="s">
        <v>149</v>
      </c>
      <c r="P177" s="1" t="s">
        <v>389</v>
      </c>
      <c r="Q177" s="1" t="s">
        <v>909</v>
      </c>
      <c r="R177" s="1" t="s">
        <v>1010</v>
      </c>
      <c r="S177" s="1" t="s">
        <v>879</v>
      </c>
      <c r="T177" s="1" t="s">
        <v>1011</v>
      </c>
      <c r="U177" s="1" t="s">
        <v>378</v>
      </c>
      <c r="V177" s="1" t="s">
        <v>428</v>
      </c>
      <c r="W177" s="1" t="s">
        <v>217</v>
      </c>
      <c r="X177" s="1" t="s">
        <v>1012</v>
      </c>
      <c r="Y177" s="1" t="s">
        <v>52</v>
      </c>
      <c r="Z177" s="1" t="s">
        <v>107</v>
      </c>
      <c r="AA177" s="1" t="s">
        <v>67</v>
      </c>
    </row>
    <row r="178" spans="1:27" x14ac:dyDescent="0.2">
      <c r="A178" s="1" t="s">
        <v>217</v>
      </c>
      <c r="B178" s="1" t="s">
        <v>993</v>
      </c>
      <c r="C178" s="1" t="s">
        <v>50</v>
      </c>
      <c r="D178" s="1" t="s">
        <v>73</v>
      </c>
      <c r="E178" s="1" t="s">
        <v>1013</v>
      </c>
      <c r="F178" s="1" t="s">
        <v>54</v>
      </c>
      <c r="G178" s="1" t="s">
        <v>55</v>
      </c>
      <c r="H178" s="1" t="s">
        <v>56</v>
      </c>
      <c r="I178" s="1" t="s">
        <v>993</v>
      </c>
      <c r="J178" s="1" t="s">
        <v>446</v>
      </c>
      <c r="K178" s="1" t="s">
        <v>57</v>
      </c>
      <c r="L178" s="1" t="s">
        <v>57</v>
      </c>
      <c r="M178" s="1" t="s">
        <v>52</v>
      </c>
      <c r="N178" s="1" t="s">
        <v>55</v>
      </c>
      <c r="O178" s="1" t="s">
        <v>428</v>
      </c>
      <c r="P178" s="1" t="s">
        <v>389</v>
      </c>
      <c r="Q178" s="1" t="s">
        <v>1014</v>
      </c>
      <c r="R178" s="1" t="s">
        <v>1015</v>
      </c>
      <c r="S178" s="1" t="s">
        <v>1016</v>
      </c>
      <c r="T178" s="1" t="s">
        <v>1017</v>
      </c>
      <c r="U178" s="1" t="s">
        <v>436</v>
      </c>
      <c r="V178" s="1" t="s">
        <v>214</v>
      </c>
      <c r="W178" s="1" t="s">
        <v>351</v>
      </c>
      <c r="X178" s="1" t="s">
        <v>471</v>
      </c>
      <c r="Y178" s="1" t="s">
        <v>90</v>
      </c>
      <c r="Z178" s="1" t="s">
        <v>618</v>
      </c>
      <c r="AA178" s="1" t="s">
        <v>67</v>
      </c>
    </row>
    <row r="179" spans="1:27" x14ac:dyDescent="0.2">
      <c r="A179" s="1" t="s">
        <v>735</v>
      </c>
      <c r="B179" s="1" t="s">
        <v>993</v>
      </c>
      <c r="C179" s="1" t="s">
        <v>77</v>
      </c>
      <c r="D179" s="1" t="s">
        <v>491</v>
      </c>
      <c r="E179" s="1" t="s">
        <v>1018</v>
      </c>
      <c r="F179" s="1" t="s">
        <v>54</v>
      </c>
      <c r="G179" s="1" t="s">
        <v>55</v>
      </c>
      <c r="H179" s="1" t="s">
        <v>79</v>
      </c>
      <c r="I179" s="1" t="s">
        <v>993</v>
      </c>
      <c r="J179" s="1" t="s">
        <v>993</v>
      </c>
      <c r="K179" s="1" t="s">
        <v>57</v>
      </c>
      <c r="L179" s="1" t="s">
        <v>57</v>
      </c>
      <c r="M179" s="1" t="s">
        <v>57</v>
      </c>
      <c r="N179" s="1" t="s">
        <v>50</v>
      </c>
      <c r="O179" s="1" t="s">
        <v>52</v>
      </c>
      <c r="P179" s="1" t="s">
        <v>52</v>
      </c>
      <c r="Q179" s="1" t="s">
        <v>718</v>
      </c>
      <c r="R179" s="1" t="s">
        <v>210</v>
      </c>
      <c r="S179" s="1" t="s">
        <v>306</v>
      </c>
      <c r="T179" s="1" t="s">
        <v>118</v>
      </c>
      <c r="U179" s="1" t="s">
        <v>57</v>
      </c>
      <c r="V179" s="1" t="s">
        <v>50</v>
      </c>
      <c r="W179" s="1" t="s">
        <v>80</v>
      </c>
      <c r="X179" s="1" t="s">
        <v>168</v>
      </c>
      <c r="Y179" s="1" t="s">
        <v>57</v>
      </c>
      <c r="Z179" s="1" t="s">
        <v>332</v>
      </c>
      <c r="AA179" s="1" t="s">
        <v>67</v>
      </c>
    </row>
    <row r="180" spans="1:27" x14ac:dyDescent="0.2">
      <c r="A180" s="1" t="s">
        <v>369</v>
      </c>
      <c r="B180" s="1" t="s">
        <v>993</v>
      </c>
      <c r="C180" s="1" t="s">
        <v>77</v>
      </c>
      <c r="D180" s="1" t="s">
        <v>679</v>
      </c>
      <c r="E180" s="1" t="s">
        <v>1019</v>
      </c>
      <c r="F180" s="1" t="s">
        <v>54</v>
      </c>
      <c r="G180" s="1" t="s">
        <v>55</v>
      </c>
      <c r="H180" s="1" t="s">
        <v>241</v>
      </c>
      <c r="I180" s="1" t="s">
        <v>929</v>
      </c>
      <c r="J180" s="1" t="s">
        <v>658</v>
      </c>
      <c r="K180" s="1" t="s">
        <v>57</v>
      </c>
      <c r="L180" s="1" t="s">
        <v>57</v>
      </c>
      <c r="M180" s="1" t="s">
        <v>50</v>
      </c>
      <c r="N180" s="1" t="s">
        <v>86</v>
      </c>
      <c r="O180" s="1" t="s">
        <v>55</v>
      </c>
      <c r="P180" s="1" t="s">
        <v>165</v>
      </c>
      <c r="Q180" s="1" t="s">
        <v>1020</v>
      </c>
      <c r="R180" s="1" t="s">
        <v>1021</v>
      </c>
      <c r="S180" s="1" t="s">
        <v>1022</v>
      </c>
      <c r="T180" s="1" t="s">
        <v>1023</v>
      </c>
      <c r="U180" s="1" t="s">
        <v>59</v>
      </c>
      <c r="V180" s="1" t="s">
        <v>194</v>
      </c>
      <c r="W180" s="1" t="s">
        <v>147</v>
      </c>
      <c r="X180" s="1" t="s">
        <v>378</v>
      </c>
      <c r="Y180" s="1" t="s">
        <v>50</v>
      </c>
      <c r="Z180" s="1" t="s">
        <v>632</v>
      </c>
      <c r="AA180" s="1" t="s">
        <v>67</v>
      </c>
    </row>
    <row r="181" spans="1:27" x14ac:dyDescent="0.2">
      <c r="A181" s="1" t="s">
        <v>585</v>
      </c>
      <c r="B181" s="1" t="s">
        <v>993</v>
      </c>
      <c r="C181" s="1" t="s">
        <v>90</v>
      </c>
      <c r="D181" s="1" t="s">
        <v>157</v>
      </c>
      <c r="E181" s="1" t="s">
        <v>1024</v>
      </c>
      <c r="F181" s="1" t="s">
        <v>54</v>
      </c>
      <c r="G181" s="1" t="s">
        <v>55</v>
      </c>
      <c r="H181" s="1" t="s">
        <v>490</v>
      </c>
      <c r="I181" s="1" t="s">
        <v>858</v>
      </c>
      <c r="J181" s="1" t="s">
        <v>390</v>
      </c>
      <c r="K181" s="1" t="s">
        <v>57</v>
      </c>
      <c r="L181" s="1" t="s">
        <v>57</v>
      </c>
      <c r="M181" s="1" t="s">
        <v>50</v>
      </c>
      <c r="N181" s="1" t="s">
        <v>148</v>
      </c>
      <c r="O181" s="1" t="s">
        <v>314</v>
      </c>
      <c r="P181" s="1" t="s">
        <v>73</v>
      </c>
      <c r="Q181" s="1" t="s">
        <v>405</v>
      </c>
      <c r="R181" s="1" t="s">
        <v>1025</v>
      </c>
      <c r="S181" s="1" t="s">
        <v>1026</v>
      </c>
      <c r="T181" s="1" t="s">
        <v>1027</v>
      </c>
      <c r="U181" s="1" t="s">
        <v>272</v>
      </c>
      <c r="V181" s="1" t="s">
        <v>85</v>
      </c>
      <c r="W181" s="1" t="s">
        <v>456</v>
      </c>
      <c r="X181" s="1" t="s">
        <v>1028</v>
      </c>
      <c r="Y181" s="1" t="s">
        <v>50</v>
      </c>
      <c r="Z181" s="1" t="s">
        <v>1029</v>
      </c>
      <c r="AA181" s="1" t="s">
        <v>67</v>
      </c>
    </row>
    <row r="182" spans="1:27" x14ac:dyDescent="0.2">
      <c r="A182" s="1" t="s">
        <v>593</v>
      </c>
      <c r="B182" s="1" t="s">
        <v>993</v>
      </c>
      <c r="C182" s="1" t="s">
        <v>94</v>
      </c>
      <c r="D182" s="1" t="s">
        <v>358</v>
      </c>
      <c r="E182" s="1" t="s">
        <v>1030</v>
      </c>
      <c r="F182" s="1" t="s">
        <v>54</v>
      </c>
      <c r="G182" s="1" t="s">
        <v>55</v>
      </c>
      <c r="H182" s="1" t="s">
        <v>120</v>
      </c>
      <c r="I182" s="1" t="s">
        <v>929</v>
      </c>
      <c r="J182" s="1" t="s">
        <v>602</v>
      </c>
      <c r="K182" s="1" t="s">
        <v>57</v>
      </c>
      <c r="L182" s="1" t="s">
        <v>57</v>
      </c>
      <c r="M182" s="1" t="s">
        <v>57</v>
      </c>
      <c r="N182" s="1" t="s">
        <v>57</v>
      </c>
      <c r="O182" s="1" t="s">
        <v>77</v>
      </c>
      <c r="P182" s="1" t="s">
        <v>50</v>
      </c>
      <c r="Q182" s="1" t="s">
        <v>213</v>
      </c>
      <c r="R182" s="1" t="s">
        <v>95</v>
      </c>
      <c r="S182" s="1" t="s">
        <v>147</v>
      </c>
      <c r="T182" s="1" t="s">
        <v>517</v>
      </c>
      <c r="U182" s="1" t="s">
        <v>52</v>
      </c>
      <c r="V182" s="1" t="s">
        <v>77</v>
      </c>
      <c r="W182" s="1" t="s">
        <v>94</v>
      </c>
      <c r="X182" s="1" t="s">
        <v>208</v>
      </c>
      <c r="Y182" s="1" t="s">
        <v>57</v>
      </c>
      <c r="Z182" s="1" t="s">
        <v>709</v>
      </c>
      <c r="AA182" s="1" t="s">
        <v>67</v>
      </c>
    </row>
    <row r="183" spans="1:27" x14ac:dyDescent="0.2">
      <c r="A183" s="1" t="s">
        <v>355</v>
      </c>
      <c r="B183" s="1" t="s">
        <v>993</v>
      </c>
      <c r="C183" s="1" t="s">
        <v>80</v>
      </c>
      <c r="D183" s="1" t="s">
        <v>939</v>
      </c>
      <c r="E183" s="1" t="s">
        <v>1031</v>
      </c>
      <c r="F183" s="1" t="s">
        <v>54</v>
      </c>
      <c r="G183" s="1" t="s">
        <v>55</v>
      </c>
      <c r="H183" s="1" t="s">
        <v>79</v>
      </c>
      <c r="I183" s="1" t="s">
        <v>929</v>
      </c>
      <c r="J183" s="1" t="s">
        <v>700</v>
      </c>
      <c r="K183" s="1" t="s">
        <v>57</v>
      </c>
      <c r="L183" s="1" t="s">
        <v>57</v>
      </c>
      <c r="M183" s="1" t="s">
        <v>57</v>
      </c>
      <c r="N183" s="1" t="s">
        <v>57</v>
      </c>
      <c r="O183" s="1" t="s">
        <v>130</v>
      </c>
      <c r="P183" s="1" t="s">
        <v>50</v>
      </c>
      <c r="Q183" s="1" t="s">
        <v>72</v>
      </c>
      <c r="R183" s="1" t="s">
        <v>100</v>
      </c>
      <c r="S183" s="1" t="s">
        <v>210</v>
      </c>
      <c r="T183" s="1" t="s">
        <v>409</v>
      </c>
      <c r="U183" s="1" t="s">
        <v>50</v>
      </c>
      <c r="V183" s="1" t="s">
        <v>50</v>
      </c>
      <c r="W183" s="1" t="s">
        <v>50</v>
      </c>
      <c r="X183" s="1" t="s">
        <v>58</v>
      </c>
      <c r="Y183" s="1" t="s">
        <v>57</v>
      </c>
      <c r="Z183" s="1" t="s">
        <v>226</v>
      </c>
      <c r="AA183" s="1" t="s">
        <v>67</v>
      </c>
    </row>
    <row r="184" spans="1:27" x14ac:dyDescent="0.2">
      <c r="A184" s="1" t="s">
        <v>641</v>
      </c>
      <c r="B184" s="1" t="s">
        <v>993</v>
      </c>
      <c r="C184" s="1" t="s">
        <v>80</v>
      </c>
      <c r="D184" s="1" t="s">
        <v>715</v>
      </c>
      <c r="E184" s="1" t="s">
        <v>1032</v>
      </c>
      <c r="F184" s="1" t="s">
        <v>54</v>
      </c>
      <c r="G184" s="1" t="s">
        <v>55</v>
      </c>
      <c r="H184" s="1" t="s">
        <v>170</v>
      </c>
      <c r="I184" s="1" t="s">
        <v>929</v>
      </c>
      <c r="J184" s="1" t="s">
        <v>700</v>
      </c>
      <c r="K184" s="1" t="s">
        <v>57</v>
      </c>
      <c r="L184" s="1" t="s">
        <v>57</v>
      </c>
      <c r="M184" s="1" t="s">
        <v>50</v>
      </c>
      <c r="N184" s="1" t="s">
        <v>80</v>
      </c>
      <c r="O184" s="1" t="s">
        <v>70</v>
      </c>
      <c r="P184" s="1" t="s">
        <v>68</v>
      </c>
      <c r="Q184" s="1" t="s">
        <v>971</v>
      </c>
      <c r="R184" s="1" t="s">
        <v>1033</v>
      </c>
      <c r="S184" s="1" t="s">
        <v>968</v>
      </c>
      <c r="T184" s="1" t="s">
        <v>1034</v>
      </c>
      <c r="U184" s="1" t="s">
        <v>130</v>
      </c>
      <c r="V184" s="1" t="s">
        <v>130</v>
      </c>
      <c r="W184" s="1" t="s">
        <v>64</v>
      </c>
      <c r="X184" s="1" t="s">
        <v>635</v>
      </c>
      <c r="Y184" s="1" t="s">
        <v>57</v>
      </c>
      <c r="Z184" s="1" t="s">
        <v>499</v>
      </c>
      <c r="AA184" s="1" t="s">
        <v>67</v>
      </c>
    </row>
    <row r="185" spans="1:27" x14ac:dyDescent="0.2">
      <c r="A185" s="1" t="s">
        <v>302</v>
      </c>
      <c r="B185" s="1" t="s">
        <v>993</v>
      </c>
      <c r="C185" s="1" t="s">
        <v>80</v>
      </c>
      <c r="D185" s="1" t="s">
        <v>227</v>
      </c>
      <c r="E185" s="1" t="s">
        <v>1035</v>
      </c>
      <c r="F185" s="1" t="s">
        <v>54</v>
      </c>
      <c r="G185" s="1" t="s">
        <v>126</v>
      </c>
      <c r="H185" s="1" t="s">
        <v>174</v>
      </c>
      <c r="I185" s="1" t="s">
        <v>858</v>
      </c>
      <c r="J185" s="1" t="s">
        <v>858</v>
      </c>
      <c r="K185" s="1" t="s">
        <v>57</v>
      </c>
      <c r="L185" s="1" t="s">
        <v>57</v>
      </c>
      <c r="M185" s="1" t="s">
        <v>57</v>
      </c>
      <c r="N185" s="1" t="s">
        <v>57</v>
      </c>
      <c r="O185" s="1" t="s">
        <v>50</v>
      </c>
      <c r="P185" s="1" t="s">
        <v>57</v>
      </c>
      <c r="Q185" s="1" t="s">
        <v>31</v>
      </c>
      <c r="R185" s="1" t="s">
        <v>50</v>
      </c>
      <c r="S185" s="1" t="s">
        <v>52</v>
      </c>
      <c r="T185" s="1" t="s">
        <v>175</v>
      </c>
      <c r="U185" s="1" t="s">
        <v>57</v>
      </c>
      <c r="V185" s="1" t="s">
        <v>57</v>
      </c>
      <c r="W185" s="1" t="s">
        <v>31</v>
      </c>
      <c r="X185" s="1" t="s">
        <v>31</v>
      </c>
      <c r="Y185" s="1" t="s">
        <v>31</v>
      </c>
      <c r="Z185" s="1" t="s">
        <v>76</v>
      </c>
      <c r="AA185" s="1" t="s">
        <v>67</v>
      </c>
    </row>
    <row r="186" spans="1:27" x14ac:dyDescent="0.2">
      <c r="A186" s="1" t="s">
        <v>1036</v>
      </c>
      <c r="B186" s="1" t="s">
        <v>993</v>
      </c>
      <c r="C186" s="1" t="s">
        <v>58</v>
      </c>
      <c r="D186" s="1" t="s">
        <v>1037</v>
      </c>
      <c r="E186" s="1" t="s">
        <v>1038</v>
      </c>
      <c r="F186" s="1" t="s">
        <v>54</v>
      </c>
      <c r="G186" s="1" t="s">
        <v>73</v>
      </c>
      <c r="H186" s="1" t="s">
        <v>221</v>
      </c>
      <c r="I186" s="1" t="s">
        <v>993</v>
      </c>
      <c r="J186" s="1" t="s">
        <v>993</v>
      </c>
      <c r="K186" s="1" t="s">
        <v>57</v>
      </c>
      <c r="L186" s="1" t="s">
        <v>57</v>
      </c>
      <c r="M186" s="1" t="s">
        <v>57</v>
      </c>
      <c r="N186" s="1" t="s">
        <v>57</v>
      </c>
      <c r="O186" s="1" t="s">
        <v>50</v>
      </c>
      <c r="P186" s="1" t="s">
        <v>57</v>
      </c>
      <c r="Q186" s="1" t="s">
        <v>31</v>
      </c>
      <c r="R186" s="1" t="s">
        <v>50</v>
      </c>
      <c r="S186" s="1" t="s">
        <v>52</v>
      </c>
      <c r="T186" s="1" t="s">
        <v>58</v>
      </c>
      <c r="U186" s="1" t="s">
        <v>57</v>
      </c>
      <c r="V186" s="1" t="s">
        <v>57</v>
      </c>
      <c r="W186" s="1" t="s">
        <v>31</v>
      </c>
      <c r="X186" s="1" t="s">
        <v>31</v>
      </c>
      <c r="Y186" s="1" t="s">
        <v>31</v>
      </c>
      <c r="Z186" s="1" t="s">
        <v>223</v>
      </c>
      <c r="AA186" s="1" t="s">
        <v>67</v>
      </c>
    </row>
    <row r="187" spans="1:27" x14ac:dyDescent="0.2">
      <c r="A187" s="1" t="s">
        <v>517</v>
      </c>
      <c r="B187" s="1" t="s">
        <v>993</v>
      </c>
      <c r="C187" s="1" t="s">
        <v>58</v>
      </c>
      <c r="D187" s="1" t="s">
        <v>1039</v>
      </c>
      <c r="E187" s="1" t="s">
        <v>1040</v>
      </c>
      <c r="F187" s="1" t="s">
        <v>54</v>
      </c>
      <c r="G187" s="1" t="s">
        <v>73</v>
      </c>
      <c r="H187" s="1" t="s">
        <v>110</v>
      </c>
      <c r="I187" s="1" t="s">
        <v>929</v>
      </c>
      <c r="J187" s="1" t="s">
        <v>700</v>
      </c>
      <c r="K187" s="1" t="s">
        <v>57</v>
      </c>
      <c r="L187" s="1" t="s">
        <v>57</v>
      </c>
      <c r="M187" s="1" t="s">
        <v>57</v>
      </c>
      <c r="N187" s="1" t="s">
        <v>50</v>
      </c>
      <c r="O187" s="1" t="s">
        <v>175</v>
      </c>
      <c r="P187" s="1" t="s">
        <v>142</v>
      </c>
      <c r="Q187" s="1" t="s">
        <v>1041</v>
      </c>
      <c r="R187" s="1" t="s">
        <v>386</v>
      </c>
      <c r="S187" s="1" t="s">
        <v>144</v>
      </c>
      <c r="T187" s="1" t="s">
        <v>1042</v>
      </c>
      <c r="U187" s="1" t="s">
        <v>86</v>
      </c>
      <c r="V187" s="1" t="s">
        <v>194</v>
      </c>
      <c r="W187" s="1" t="s">
        <v>100</v>
      </c>
      <c r="X187" s="1" t="s">
        <v>194</v>
      </c>
      <c r="Y187" s="1" t="s">
        <v>57</v>
      </c>
      <c r="Z187" s="1" t="s">
        <v>134</v>
      </c>
      <c r="AA187" s="1" t="s">
        <v>67</v>
      </c>
    </row>
    <row r="188" spans="1:27" x14ac:dyDescent="0.2">
      <c r="A188" s="1" t="s">
        <v>740</v>
      </c>
      <c r="B188" s="1" t="s">
        <v>1043</v>
      </c>
      <c r="C188" s="1" t="s">
        <v>50</v>
      </c>
      <c r="D188" s="1" t="s">
        <v>50</v>
      </c>
      <c r="E188" s="1" t="s">
        <v>1044</v>
      </c>
      <c r="F188" s="1" t="s">
        <v>54</v>
      </c>
      <c r="G188" s="1" t="s">
        <v>55</v>
      </c>
      <c r="H188" s="1" t="s">
        <v>79</v>
      </c>
      <c r="I188" s="1" t="s">
        <v>1043</v>
      </c>
      <c r="J188" s="1" t="s">
        <v>446</v>
      </c>
      <c r="K188" s="1" t="s">
        <v>57</v>
      </c>
      <c r="L188" s="1" t="s">
        <v>57</v>
      </c>
      <c r="M188" s="1" t="s">
        <v>94</v>
      </c>
      <c r="N188" s="1" t="s">
        <v>247</v>
      </c>
      <c r="O188" s="1" t="s">
        <v>330</v>
      </c>
      <c r="P188" s="1" t="s">
        <v>162</v>
      </c>
      <c r="Q188" s="1" t="s">
        <v>1045</v>
      </c>
      <c r="R188" s="1" t="s">
        <v>283</v>
      </c>
      <c r="S188" s="1" t="s">
        <v>1046</v>
      </c>
      <c r="T188" s="1" t="s">
        <v>1047</v>
      </c>
      <c r="U188" s="1" t="s">
        <v>508</v>
      </c>
      <c r="V188" s="1" t="s">
        <v>544</v>
      </c>
      <c r="W188" s="1" t="s">
        <v>1048</v>
      </c>
      <c r="X188" s="1" t="s">
        <v>1049</v>
      </c>
      <c r="Y188" s="1" t="s">
        <v>130</v>
      </c>
      <c r="Z188" s="1" t="s">
        <v>341</v>
      </c>
      <c r="AA188" s="1" t="s">
        <v>67</v>
      </c>
    </row>
    <row r="189" spans="1:27" x14ac:dyDescent="0.2">
      <c r="A189" s="1" t="s">
        <v>219</v>
      </c>
      <c r="B189" s="1" t="s">
        <v>1043</v>
      </c>
      <c r="C189" s="1" t="s">
        <v>50</v>
      </c>
      <c r="D189" s="1" t="s">
        <v>77</v>
      </c>
      <c r="E189" s="1" t="s">
        <v>1050</v>
      </c>
      <c r="F189" s="1" t="s">
        <v>54</v>
      </c>
      <c r="G189" s="1" t="s">
        <v>55</v>
      </c>
      <c r="H189" s="1" t="s">
        <v>133</v>
      </c>
      <c r="I189" s="1" t="s">
        <v>1043</v>
      </c>
      <c r="J189" s="1" t="s">
        <v>754</v>
      </c>
      <c r="K189" s="1" t="s">
        <v>57</v>
      </c>
      <c r="L189" s="1" t="s">
        <v>57</v>
      </c>
      <c r="M189" s="1" t="s">
        <v>80</v>
      </c>
      <c r="N189" s="1" t="s">
        <v>277</v>
      </c>
      <c r="O189" s="1" t="s">
        <v>351</v>
      </c>
      <c r="P189" s="1" t="s">
        <v>580</v>
      </c>
      <c r="Q189" s="1" t="s">
        <v>1051</v>
      </c>
      <c r="R189" s="1" t="s">
        <v>1052</v>
      </c>
      <c r="S189" s="1" t="s">
        <v>1053</v>
      </c>
      <c r="T189" s="1" t="s">
        <v>1054</v>
      </c>
      <c r="U189" s="1" t="s">
        <v>162</v>
      </c>
      <c r="V189" s="1" t="s">
        <v>624</v>
      </c>
      <c r="W189" s="1" t="s">
        <v>857</v>
      </c>
      <c r="X189" s="1" t="s">
        <v>732</v>
      </c>
      <c r="Y189" s="1" t="s">
        <v>57</v>
      </c>
      <c r="Z189" s="1" t="s">
        <v>263</v>
      </c>
      <c r="AA189" s="1" t="s">
        <v>67</v>
      </c>
    </row>
    <row r="190" spans="1:27" x14ac:dyDescent="0.2">
      <c r="A190" s="1" t="s">
        <v>1055</v>
      </c>
      <c r="B190" s="1" t="s">
        <v>1043</v>
      </c>
      <c r="C190" s="1" t="s">
        <v>50</v>
      </c>
      <c r="D190" s="1" t="s">
        <v>197</v>
      </c>
      <c r="E190" s="1" t="s">
        <v>1056</v>
      </c>
      <c r="F190" s="1" t="s">
        <v>54</v>
      </c>
      <c r="G190" s="1" t="s">
        <v>55</v>
      </c>
      <c r="H190" s="1" t="s">
        <v>221</v>
      </c>
      <c r="I190" s="1" t="s">
        <v>1043</v>
      </c>
      <c r="J190" s="1" t="s">
        <v>700</v>
      </c>
      <c r="K190" s="1" t="s">
        <v>57</v>
      </c>
      <c r="L190" s="1" t="s">
        <v>57</v>
      </c>
      <c r="M190" s="1" t="s">
        <v>50</v>
      </c>
      <c r="N190" s="1" t="s">
        <v>148</v>
      </c>
      <c r="O190" s="1" t="s">
        <v>342</v>
      </c>
      <c r="P190" s="1" t="s">
        <v>126</v>
      </c>
      <c r="Q190" s="1" t="s">
        <v>1057</v>
      </c>
      <c r="R190" s="1" t="s">
        <v>1022</v>
      </c>
      <c r="S190" s="1" t="s">
        <v>262</v>
      </c>
      <c r="T190" s="1" t="s">
        <v>1058</v>
      </c>
      <c r="U190" s="1" t="s">
        <v>74</v>
      </c>
      <c r="V190" s="1" t="s">
        <v>277</v>
      </c>
      <c r="W190" s="1" t="s">
        <v>389</v>
      </c>
      <c r="X190" s="1" t="s">
        <v>269</v>
      </c>
      <c r="Y190" s="1" t="s">
        <v>52</v>
      </c>
      <c r="Z190" s="1" t="s">
        <v>961</v>
      </c>
      <c r="AA190" s="1" t="s">
        <v>67</v>
      </c>
    </row>
    <row r="191" spans="1:27" x14ac:dyDescent="0.2">
      <c r="A191" s="1" t="s">
        <v>967</v>
      </c>
      <c r="B191" s="1" t="s">
        <v>1043</v>
      </c>
      <c r="C191" s="1" t="s">
        <v>77</v>
      </c>
      <c r="D191" s="1" t="s">
        <v>351</v>
      </c>
      <c r="E191" s="1" t="s">
        <v>1059</v>
      </c>
      <c r="F191" s="1" t="s">
        <v>54</v>
      </c>
      <c r="G191" s="1" t="s">
        <v>55</v>
      </c>
      <c r="H191" s="1" t="s">
        <v>350</v>
      </c>
      <c r="I191" s="1" t="s">
        <v>1043</v>
      </c>
      <c r="J191" s="1" t="s">
        <v>51</v>
      </c>
      <c r="K191" s="1" t="s">
        <v>57</v>
      </c>
      <c r="L191" s="1" t="s">
        <v>57</v>
      </c>
      <c r="M191" s="1" t="s">
        <v>94</v>
      </c>
      <c r="N191" s="1" t="s">
        <v>293</v>
      </c>
      <c r="O191" s="1" t="s">
        <v>529</v>
      </c>
      <c r="P191" s="1" t="s">
        <v>403</v>
      </c>
      <c r="Q191" s="1" t="s">
        <v>1060</v>
      </c>
      <c r="R191" s="1" t="s">
        <v>1061</v>
      </c>
      <c r="S191" s="1" t="s">
        <v>880</v>
      </c>
      <c r="T191" s="1" t="s">
        <v>1062</v>
      </c>
      <c r="U191" s="1" t="s">
        <v>679</v>
      </c>
      <c r="V191" s="1" t="s">
        <v>589</v>
      </c>
      <c r="W191" s="1" t="s">
        <v>1039</v>
      </c>
      <c r="X191" s="1" t="s">
        <v>1063</v>
      </c>
      <c r="Y191" s="1" t="s">
        <v>142</v>
      </c>
      <c r="Z191" s="1" t="s">
        <v>684</v>
      </c>
      <c r="AA191" s="1" t="s">
        <v>67</v>
      </c>
    </row>
    <row r="192" spans="1:27" x14ac:dyDescent="0.2">
      <c r="A192" s="1" t="s">
        <v>577</v>
      </c>
      <c r="B192" s="1" t="s">
        <v>1043</v>
      </c>
      <c r="C192" s="1" t="s">
        <v>90</v>
      </c>
      <c r="D192" s="1" t="s">
        <v>423</v>
      </c>
      <c r="E192" s="1" t="s">
        <v>1064</v>
      </c>
      <c r="F192" s="1" t="s">
        <v>54</v>
      </c>
      <c r="G192" s="1" t="s">
        <v>126</v>
      </c>
      <c r="H192" s="1" t="s">
        <v>229</v>
      </c>
      <c r="I192" s="1" t="s">
        <v>1043</v>
      </c>
      <c r="J192" s="1" t="s">
        <v>602</v>
      </c>
      <c r="K192" s="1" t="s">
        <v>57</v>
      </c>
      <c r="L192" s="1" t="s">
        <v>50</v>
      </c>
      <c r="M192" s="1" t="s">
        <v>94</v>
      </c>
      <c r="N192" s="1" t="s">
        <v>308</v>
      </c>
      <c r="O192" s="1" t="s">
        <v>365</v>
      </c>
      <c r="P192" s="1" t="s">
        <v>580</v>
      </c>
      <c r="Q192" s="1" t="s">
        <v>1065</v>
      </c>
      <c r="R192" s="1" t="s">
        <v>1066</v>
      </c>
      <c r="S192" s="1" t="s">
        <v>1067</v>
      </c>
      <c r="T192" s="1" t="s">
        <v>1068</v>
      </c>
      <c r="U192" s="1" t="s">
        <v>269</v>
      </c>
      <c r="V192" s="1" t="s">
        <v>428</v>
      </c>
      <c r="W192" s="1" t="s">
        <v>1069</v>
      </c>
      <c r="X192" s="1" t="s">
        <v>1070</v>
      </c>
      <c r="Y192" s="1" t="s">
        <v>175</v>
      </c>
      <c r="Z192" s="1" t="s">
        <v>1071</v>
      </c>
      <c r="AA192" s="1" t="s">
        <v>67</v>
      </c>
    </row>
    <row r="193" spans="1:27" x14ac:dyDescent="0.2">
      <c r="A193" s="1" t="s">
        <v>224</v>
      </c>
      <c r="B193" s="1" t="s">
        <v>1043</v>
      </c>
      <c r="C193" s="1" t="s">
        <v>90</v>
      </c>
      <c r="D193" s="1" t="s">
        <v>751</v>
      </c>
      <c r="E193" s="1" t="s">
        <v>1072</v>
      </c>
      <c r="F193" s="1" t="s">
        <v>54</v>
      </c>
      <c r="G193" s="1" t="s">
        <v>126</v>
      </c>
      <c r="H193" s="1" t="s">
        <v>174</v>
      </c>
      <c r="I193" s="1" t="s">
        <v>1043</v>
      </c>
      <c r="J193" s="1" t="s">
        <v>929</v>
      </c>
      <c r="K193" s="1" t="s">
        <v>57</v>
      </c>
      <c r="L193" s="1" t="s">
        <v>57</v>
      </c>
      <c r="M193" s="1" t="s">
        <v>57</v>
      </c>
      <c r="N193" s="1" t="s">
        <v>57</v>
      </c>
      <c r="O193" s="1" t="s">
        <v>58</v>
      </c>
      <c r="P193" s="1" t="s">
        <v>57</v>
      </c>
      <c r="Q193" s="1" t="s">
        <v>31</v>
      </c>
      <c r="R193" s="1" t="s">
        <v>86</v>
      </c>
      <c r="S193" s="1" t="s">
        <v>85</v>
      </c>
      <c r="T193" s="1" t="s">
        <v>491</v>
      </c>
      <c r="U193" s="1" t="s">
        <v>57</v>
      </c>
      <c r="V193" s="1" t="s">
        <v>57</v>
      </c>
      <c r="W193" s="1" t="s">
        <v>80</v>
      </c>
      <c r="X193" s="1" t="s">
        <v>579</v>
      </c>
      <c r="Y193" s="1" t="s">
        <v>57</v>
      </c>
      <c r="Z193" s="1" t="s">
        <v>375</v>
      </c>
      <c r="AA193" s="1" t="s">
        <v>67</v>
      </c>
    </row>
    <row r="194" spans="1:27" x14ac:dyDescent="0.2">
      <c r="A194" s="1" t="s">
        <v>939</v>
      </c>
      <c r="B194" s="1" t="s">
        <v>1043</v>
      </c>
      <c r="C194" s="1" t="s">
        <v>94</v>
      </c>
      <c r="D194" s="1" t="s">
        <v>727</v>
      </c>
      <c r="E194" s="1" t="s">
        <v>1073</v>
      </c>
      <c r="F194" s="1" t="s">
        <v>54</v>
      </c>
      <c r="G194" s="1" t="s">
        <v>55</v>
      </c>
      <c r="H194" s="1" t="s">
        <v>528</v>
      </c>
      <c r="I194" s="1" t="s">
        <v>1043</v>
      </c>
      <c r="J194" s="1" t="s">
        <v>1043</v>
      </c>
      <c r="K194" s="1" t="s">
        <v>57</v>
      </c>
      <c r="L194" s="1" t="s">
        <v>57</v>
      </c>
      <c r="M194" s="1" t="s">
        <v>57</v>
      </c>
      <c r="N194" s="1" t="s">
        <v>50</v>
      </c>
      <c r="O194" s="1" t="s">
        <v>90</v>
      </c>
      <c r="P194" s="1" t="s">
        <v>50</v>
      </c>
      <c r="Q194" s="1" t="s">
        <v>213</v>
      </c>
      <c r="R194" s="1" t="s">
        <v>95</v>
      </c>
      <c r="S194" s="1" t="s">
        <v>247</v>
      </c>
      <c r="T194" s="1" t="s">
        <v>122</v>
      </c>
      <c r="U194" s="1" t="s">
        <v>57</v>
      </c>
      <c r="V194" s="1" t="s">
        <v>90</v>
      </c>
      <c r="W194" s="1" t="s">
        <v>194</v>
      </c>
      <c r="X194" s="1" t="s">
        <v>529</v>
      </c>
      <c r="Y194" s="1" t="s">
        <v>57</v>
      </c>
      <c r="Z194" s="1" t="s">
        <v>218</v>
      </c>
      <c r="AA194" s="1" t="s">
        <v>67</v>
      </c>
    </row>
    <row r="195" spans="1:27" x14ac:dyDescent="0.2">
      <c r="A195" s="1" t="s">
        <v>848</v>
      </c>
      <c r="B195" s="1" t="s">
        <v>1043</v>
      </c>
      <c r="C195" s="1" t="s">
        <v>94</v>
      </c>
      <c r="D195" s="1" t="s">
        <v>535</v>
      </c>
      <c r="E195" s="1" t="s">
        <v>1074</v>
      </c>
      <c r="F195" s="1" t="s">
        <v>54</v>
      </c>
      <c r="G195" s="1" t="s">
        <v>73</v>
      </c>
      <c r="H195" s="1" t="s">
        <v>443</v>
      </c>
      <c r="I195" s="1" t="s">
        <v>993</v>
      </c>
      <c r="J195" s="1" t="s">
        <v>993</v>
      </c>
      <c r="K195" s="1" t="s">
        <v>57</v>
      </c>
      <c r="L195" s="1" t="s">
        <v>57</v>
      </c>
      <c r="M195" s="1" t="s">
        <v>57</v>
      </c>
      <c r="N195" s="1" t="s">
        <v>50</v>
      </c>
      <c r="O195" s="1" t="s">
        <v>58</v>
      </c>
      <c r="P195" s="1" t="s">
        <v>90</v>
      </c>
      <c r="Q195" s="1" t="s">
        <v>161</v>
      </c>
      <c r="R195" s="1" t="s">
        <v>247</v>
      </c>
      <c r="S195" s="1" t="s">
        <v>203</v>
      </c>
      <c r="T195" s="1" t="s">
        <v>1075</v>
      </c>
      <c r="U195" s="1" t="s">
        <v>52</v>
      </c>
      <c r="V195" s="1" t="s">
        <v>80</v>
      </c>
      <c r="W195" s="1" t="s">
        <v>86</v>
      </c>
      <c r="X195" s="1" t="s">
        <v>142</v>
      </c>
      <c r="Y195" s="1" t="s">
        <v>57</v>
      </c>
      <c r="Z195" s="1" t="s">
        <v>1076</v>
      </c>
      <c r="AA195" s="1" t="s">
        <v>67</v>
      </c>
    </row>
    <row r="196" spans="1:27" x14ac:dyDescent="0.2">
      <c r="A196" s="1" t="s">
        <v>290</v>
      </c>
      <c r="B196" s="1" t="s">
        <v>1043</v>
      </c>
      <c r="C196" s="1" t="s">
        <v>94</v>
      </c>
      <c r="D196" s="1" t="s">
        <v>358</v>
      </c>
      <c r="E196" s="1" t="s">
        <v>1077</v>
      </c>
      <c r="F196" s="1" t="s">
        <v>54</v>
      </c>
      <c r="G196" s="1" t="s">
        <v>31</v>
      </c>
      <c r="H196" s="1" t="s">
        <v>110</v>
      </c>
      <c r="I196" s="1" t="s">
        <v>31</v>
      </c>
      <c r="J196" s="1" t="s">
        <v>31</v>
      </c>
      <c r="K196" s="1" t="s">
        <v>57</v>
      </c>
      <c r="L196" s="1" t="s">
        <v>57</v>
      </c>
      <c r="M196" s="1" t="s">
        <v>57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  <c r="Z196" s="1" t="s">
        <v>775</v>
      </c>
      <c r="AA196" s="1" t="s">
        <v>67</v>
      </c>
    </row>
    <row r="197" spans="1:27" x14ac:dyDescent="0.2">
      <c r="A197" s="1" t="s">
        <v>984</v>
      </c>
      <c r="B197" s="1" t="s">
        <v>1043</v>
      </c>
      <c r="C197" s="1" t="s">
        <v>94</v>
      </c>
      <c r="D197" s="1" t="s">
        <v>361</v>
      </c>
      <c r="E197" s="1" t="s">
        <v>1078</v>
      </c>
      <c r="F197" s="1" t="s">
        <v>54</v>
      </c>
      <c r="G197" s="1" t="s">
        <v>55</v>
      </c>
      <c r="H197" s="1" t="s">
        <v>288</v>
      </c>
      <c r="I197" s="1" t="s">
        <v>993</v>
      </c>
      <c r="J197" s="1" t="s">
        <v>754</v>
      </c>
      <c r="K197" s="1" t="s">
        <v>57</v>
      </c>
      <c r="L197" s="1" t="s">
        <v>57</v>
      </c>
      <c r="M197" s="1" t="s">
        <v>57</v>
      </c>
      <c r="N197" s="1" t="s">
        <v>50</v>
      </c>
      <c r="O197" s="1" t="s">
        <v>58</v>
      </c>
      <c r="P197" s="1" t="s">
        <v>57</v>
      </c>
      <c r="Q197" s="1" t="s">
        <v>31</v>
      </c>
      <c r="R197" s="1" t="s">
        <v>277</v>
      </c>
      <c r="S197" s="1" t="s">
        <v>378</v>
      </c>
      <c r="T197" s="1" t="s">
        <v>732</v>
      </c>
      <c r="U197" s="1" t="s">
        <v>94</v>
      </c>
      <c r="V197" s="1" t="s">
        <v>57</v>
      </c>
      <c r="W197" s="1" t="s">
        <v>68</v>
      </c>
      <c r="X197" s="1" t="s">
        <v>100</v>
      </c>
      <c r="Y197" s="1" t="s">
        <v>57</v>
      </c>
      <c r="Z197" s="1" t="s">
        <v>375</v>
      </c>
      <c r="AA197" s="1" t="s">
        <v>67</v>
      </c>
    </row>
    <row r="198" spans="1:27" x14ac:dyDescent="0.2">
      <c r="A198" s="1" t="s">
        <v>61</v>
      </c>
      <c r="B198" s="1" t="s">
        <v>1043</v>
      </c>
      <c r="C198" s="1" t="s">
        <v>80</v>
      </c>
      <c r="D198" s="1" t="s">
        <v>740</v>
      </c>
      <c r="E198" s="1" t="s">
        <v>1079</v>
      </c>
      <c r="F198" s="1" t="s">
        <v>54</v>
      </c>
      <c r="G198" s="1" t="s">
        <v>55</v>
      </c>
      <c r="H198" s="1" t="s">
        <v>267</v>
      </c>
      <c r="I198" s="1" t="s">
        <v>929</v>
      </c>
      <c r="J198" s="1" t="s">
        <v>658</v>
      </c>
      <c r="K198" s="1" t="s">
        <v>57</v>
      </c>
      <c r="L198" s="1" t="s">
        <v>57</v>
      </c>
      <c r="M198" s="1" t="s">
        <v>50</v>
      </c>
      <c r="N198" s="1" t="s">
        <v>80</v>
      </c>
      <c r="O198" s="1" t="s">
        <v>175</v>
      </c>
      <c r="P198" s="1" t="s">
        <v>86</v>
      </c>
      <c r="Q198" s="1" t="s">
        <v>318</v>
      </c>
      <c r="R198" s="1" t="s">
        <v>884</v>
      </c>
      <c r="S198" s="1" t="s">
        <v>1080</v>
      </c>
      <c r="T198" s="1" t="s">
        <v>1081</v>
      </c>
      <c r="U198" s="1" t="s">
        <v>130</v>
      </c>
      <c r="V198" s="1" t="s">
        <v>142</v>
      </c>
      <c r="W198" s="1" t="s">
        <v>293</v>
      </c>
      <c r="X198" s="1" t="s">
        <v>884</v>
      </c>
      <c r="Y198" s="1" t="s">
        <v>57</v>
      </c>
      <c r="Z198" s="1" t="s">
        <v>1082</v>
      </c>
      <c r="AA198" s="1" t="s">
        <v>31</v>
      </c>
    </row>
    <row r="199" spans="1:27" x14ac:dyDescent="0.2">
      <c r="A199" s="1" t="s">
        <v>616</v>
      </c>
      <c r="B199" s="1" t="s">
        <v>1043</v>
      </c>
      <c r="C199" s="1" t="s">
        <v>80</v>
      </c>
      <c r="D199" s="1" t="s">
        <v>676</v>
      </c>
      <c r="E199" s="1" t="s">
        <v>1083</v>
      </c>
      <c r="F199" s="1" t="s">
        <v>54</v>
      </c>
      <c r="G199" s="1" t="s">
        <v>31</v>
      </c>
      <c r="H199" s="1" t="s">
        <v>271</v>
      </c>
      <c r="I199" s="1" t="s">
        <v>31</v>
      </c>
      <c r="J199" s="1" t="s">
        <v>31</v>
      </c>
      <c r="K199" s="1" t="s">
        <v>57</v>
      </c>
      <c r="L199" s="1" t="s">
        <v>57</v>
      </c>
      <c r="M199" s="1" t="s">
        <v>57</v>
      </c>
      <c r="N199" s="1" t="s">
        <v>31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31</v>
      </c>
      <c r="Z199" s="1" t="s">
        <v>209</v>
      </c>
      <c r="AA199" s="1" t="s">
        <v>67</v>
      </c>
    </row>
    <row r="200" spans="1:27" x14ac:dyDescent="0.2">
      <c r="A200" s="1" t="s">
        <v>743</v>
      </c>
      <c r="B200" s="1" t="s">
        <v>1043</v>
      </c>
      <c r="C200" s="1" t="s">
        <v>58</v>
      </c>
      <c r="D200" s="1" t="s">
        <v>473</v>
      </c>
      <c r="E200" s="1" t="s">
        <v>1084</v>
      </c>
      <c r="F200" s="1" t="s">
        <v>54</v>
      </c>
      <c r="G200" s="1" t="s">
        <v>31</v>
      </c>
      <c r="H200" s="1" t="s">
        <v>431</v>
      </c>
      <c r="I200" s="1" t="s">
        <v>31</v>
      </c>
      <c r="J200" s="1" t="s">
        <v>31</v>
      </c>
      <c r="K200" s="1" t="s">
        <v>57</v>
      </c>
      <c r="L200" s="1" t="s">
        <v>57</v>
      </c>
      <c r="M200" s="1" t="s">
        <v>57</v>
      </c>
      <c r="N200" s="1" t="s">
        <v>31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1085</v>
      </c>
      <c r="AA200" s="1" t="s">
        <v>31</v>
      </c>
    </row>
    <row r="201" spans="1:27" x14ac:dyDescent="0.2">
      <c r="A201" s="1" t="s">
        <v>1086</v>
      </c>
      <c r="B201" s="1" t="s">
        <v>1043</v>
      </c>
      <c r="C201" s="1" t="s">
        <v>58</v>
      </c>
      <c r="D201" s="1" t="s">
        <v>1037</v>
      </c>
      <c r="E201" s="1" t="s">
        <v>1087</v>
      </c>
      <c r="F201" s="1" t="s">
        <v>54</v>
      </c>
      <c r="G201" s="1" t="s">
        <v>55</v>
      </c>
      <c r="H201" s="1" t="s">
        <v>490</v>
      </c>
      <c r="I201" s="1" t="s">
        <v>31</v>
      </c>
      <c r="J201" s="1" t="s">
        <v>31</v>
      </c>
      <c r="K201" s="1" t="s">
        <v>57</v>
      </c>
      <c r="L201" s="1" t="s">
        <v>57</v>
      </c>
      <c r="M201" s="1" t="s">
        <v>57</v>
      </c>
      <c r="N201" s="1" t="s">
        <v>31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1088</v>
      </c>
      <c r="AA201" s="1" t="s">
        <v>67</v>
      </c>
    </row>
    <row r="202" spans="1:27" x14ac:dyDescent="0.2">
      <c r="A202" s="1" t="s">
        <v>715</v>
      </c>
      <c r="B202" s="1" t="s">
        <v>1043</v>
      </c>
      <c r="C202" s="1" t="s">
        <v>58</v>
      </c>
      <c r="D202" s="1" t="s">
        <v>1089</v>
      </c>
      <c r="E202" s="1" t="s">
        <v>1090</v>
      </c>
      <c r="F202" s="1" t="s">
        <v>54</v>
      </c>
      <c r="G202" s="1" t="s">
        <v>31</v>
      </c>
      <c r="H202" s="1" t="s">
        <v>382</v>
      </c>
      <c r="I202" s="1" t="s">
        <v>31</v>
      </c>
      <c r="J202" s="1" t="s">
        <v>31</v>
      </c>
      <c r="K202" s="1" t="s">
        <v>57</v>
      </c>
      <c r="L202" s="1" t="s">
        <v>57</v>
      </c>
      <c r="M202" s="1" t="s">
        <v>57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1091</v>
      </c>
      <c r="AA202" s="1" t="s">
        <v>31</v>
      </c>
    </row>
    <row r="203" spans="1:27" x14ac:dyDescent="0.2">
      <c r="A203" s="1" t="s">
        <v>227</v>
      </c>
      <c r="B203" s="1" t="s">
        <v>532</v>
      </c>
      <c r="C203" s="1" t="s">
        <v>50</v>
      </c>
      <c r="D203" s="1" t="s">
        <v>50</v>
      </c>
      <c r="E203" s="1" t="s">
        <v>1092</v>
      </c>
      <c r="F203" s="1" t="s">
        <v>54</v>
      </c>
      <c r="G203" s="1" t="s">
        <v>70</v>
      </c>
      <c r="H203" s="1" t="s">
        <v>443</v>
      </c>
      <c r="I203" s="1" t="s">
        <v>532</v>
      </c>
      <c r="J203" s="1" t="s">
        <v>239</v>
      </c>
      <c r="K203" s="1" t="s">
        <v>57</v>
      </c>
      <c r="L203" s="1" t="s">
        <v>90</v>
      </c>
      <c r="M203" s="1" t="s">
        <v>58</v>
      </c>
      <c r="N203" s="1" t="s">
        <v>182</v>
      </c>
      <c r="O203" s="1" t="s">
        <v>867</v>
      </c>
      <c r="P203" s="1" t="s">
        <v>420</v>
      </c>
      <c r="Q203" s="1" t="s">
        <v>1093</v>
      </c>
      <c r="R203" s="1" t="s">
        <v>1094</v>
      </c>
      <c r="S203" s="1" t="s">
        <v>1095</v>
      </c>
      <c r="T203" s="1" t="s">
        <v>1096</v>
      </c>
      <c r="U203" s="1" t="s">
        <v>366</v>
      </c>
      <c r="V203" s="1" t="s">
        <v>491</v>
      </c>
      <c r="W203" s="1" t="s">
        <v>1097</v>
      </c>
      <c r="X203" s="1" t="s">
        <v>1098</v>
      </c>
      <c r="Y203" s="1" t="s">
        <v>87</v>
      </c>
      <c r="Z203" s="1" t="s">
        <v>352</v>
      </c>
      <c r="AA203" s="1" t="s">
        <v>67</v>
      </c>
    </row>
    <row r="204" spans="1:27" x14ac:dyDescent="0.2">
      <c r="A204" s="1" t="s">
        <v>981</v>
      </c>
      <c r="B204" s="1" t="s">
        <v>532</v>
      </c>
      <c r="C204" s="1" t="s">
        <v>52</v>
      </c>
      <c r="D204" s="1" t="s">
        <v>197</v>
      </c>
      <c r="E204" s="1" t="s">
        <v>1099</v>
      </c>
      <c r="F204" s="1" t="s">
        <v>54</v>
      </c>
      <c r="G204" s="1" t="s">
        <v>73</v>
      </c>
      <c r="H204" s="1" t="s">
        <v>431</v>
      </c>
      <c r="I204" s="1" t="s">
        <v>532</v>
      </c>
      <c r="J204" s="1" t="s">
        <v>51</v>
      </c>
      <c r="K204" s="1" t="s">
        <v>50</v>
      </c>
      <c r="L204" s="1" t="s">
        <v>100</v>
      </c>
      <c r="M204" s="1" t="s">
        <v>165</v>
      </c>
      <c r="N204" s="1" t="s">
        <v>412</v>
      </c>
      <c r="O204" s="1" t="s">
        <v>441</v>
      </c>
      <c r="P204" s="1" t="s">
        <v>65</v>
      </c>
      <c r="Q204" s="1" t="s">
        <v>1100</v>
      </c>
      <c r="R204" s="1" t="s">
        <v>1101</v>
      </c>
      <c r="S204" s="1" t="s">
        <v>1102</v>
      </c>
      <c r="T204" s="1" t="s">
        <v>1103</v>
      </c>
      <c r="U204" s="1" t="s">
        <v>1104</v>
      </c>
      <c r="V204" s="1" t="s">
        <v>935</v>
      </c>
      <c r="W204" s="1" t="s">
        <v>1105</v>
      </c>
      <c r="X204" s="1" t="s">
        <v>1106</v>
      </c>
      <c r="Y204" s="1" t="s">
        <v>194</v>
      </c>
      <c r="Z204" s="1" t="s">
        <v>698</v>
      </c>
      <c r="AA204" s="1" t="s">
        <v>67</v>
      </c>
    </row>
    <row r="205" spans="1:27" x14ac:dyDescent="0.2">
      <c r="A205" s="1" t="s">
        <v>1107</v>
      </c>
      <c r="B205" s="1" t="s">
        <v>532</v>
      </c>
      <c r="C205" s="1" t="s">
        <v>52</v>
      </c>
      <c r="D205" s="1" t="s">
        <v>419</v>
      </c>
      <c r="E205" s="1" t="s">
        <v>1108</v>
      </c>
      <c r="F205" s="1" t="s">
        <v>54</v>
      </c>
      <c r="G205" s="1" t="s">
        <v>55</v>
      </c>
      <c r="H205" s="1" t="s">
        <v>196</v>
      </c>
      <c r="I205" s="1" t="s">
        <v>532</v>
      </c>
      <c r="J205" s="1" t="s">
        <v>929</v>
      </c>
      <c r="K205" s="1" t="s">
        <v>57</v>
      </c>
      <c r="L205" s="1" t="s">
        <v>57</v>
      </c>
      <c r="M205" s="1" t="s">
        <v>52</v>
      </c>
      <c r="N205" s="1" t="s">
        <v>175</v>
      </c>
      <c r="O205" s="1" t="s">
        <v>334</v>
      </c>
      <c r="P205" s="1" t="s">
        <v>260</v>
      </c>
      <c r="Q205" s="1" t="s">
        <v>1109</v>
      </c>
      <c r="R205" s="1" t="s">
        <v>1110</v>
      </c>
      <c r="S205" s="1" t="s">
        <v>1111</v>
      </c>
      <c r="T205" s="1" t="s">
        <v>1112</v>
      </c>
      <c r="U205" s="1" t="s">
        <v>197</v>
      </c>
      <c r="V205" s="1" t="s">
        <v>342</v>
      </c>
      <c r="W205" s="1" t="s">
        <v>582</v>
      </c>
      <c r="X205" s="1" t="s">
        <v>1113</v>
      </c>
      <c r="Y205" s="1" t="s">
        <v>77</v>
      </c>
      <c r="Z205" s="1" t="s">
        <v>360</v>
      </c>
      <c r="AA205" s="1" t="s">
        <v>67</v>
      </c>
    </row>
    <row r="206" spans="1:27" x14ac:dyDescent="0.2">
      <c r="A206" s="1" t="s">
        <v>83</v>
      </c>
      <c r="B206" s="1" t="s">
        <v>532</v>
      </c>
      <c r="C206" s="1" t="s">
        <v>52</v>
      </c>
      <c r="D206" s="1" t="s">
        <v>449</v>
      </c>
      <c r="E206" s="1" t="s">
        <v>1114</v>
      </c>
      <c r="F206" s="1" t="s">
        <v>54</v>
      </c>
      <c r="G206" s="1" t="s">
        <v>73</v>
      </c>
      <c r="H206" s="1" t="s">
        <v>191</v>
      </c>
      <c r="I206" s="1" t="s">
        <v>532</v>
      </c>
      <c r="J206" s="1" t="s">
        <v>700</v>
      </c>
      <c r="K206" s="1" t="s">
        <v>57</v>
      </c>
      <c r="L206" s="1" t="s">
        <v>57</v>
      </c>
      <c r="M206" s="1" t="s">
        <v>57</v>
      </c>
      <c r="N206" s="1" t="s">
        <v>50</v>
      </c>
      <c r="O206" s="1" t="s">
        <v>142</v>
      </c>
      <c r="P206" s="1" t="s">
        <v>52</v>
      </c>
      <c r="Q206" s="1" t="s">
        <v>718</v>
      </c>
      <c r="R206" s="1" t="s">
        <v>127</v>
      </c>
      <c r="S206" s="1" t="s">
        <v>313</v>
      </c>
      <c r="T206" s="1" t="s">
        <v>1115</v>
      </c>
      <c r="U206" s="1" t="s">
        <v>52</v>
      </c>
      <c r="V206" s="1" t="s">
        <v>58</v>
      </c>
      <c r="W206" s="1" t="s">
        <v>175</v>
      </c>
      <c r="X206" s="1" t="s">
        <v>162</v>
      </c>
      <c r="Y206" s="1" t="s">
        <v>57</v>
      </c>
      <c r="Z206" s="1" t="s">
        <v>543</v>
      </c>
      <c r="AA206" s="1" t="s">
        <v>67</v>
      </c>
    </row>
    <row r="207" spans="1:27" x14ac:dyDescent="0.2">
      <c r="A207" s="1" t="s">
        <v>676</v>
      </c>
      <c r="B207" s="1" t="s">
        <v>532</v>
      </c>
      <c r="C207" s="1" t="s">
        <v>90</v>
      </c>
      <c r="D207" s="1" t="s">
        <v>471</v>
      </c>
      <c r="E207" s="1" t="s">
        <v>1116</v>
      </c>
      <c r="F207" s="1" t="s">
        <v>54</v>
      </c>
      <c r="G207" s="1" t="s">
        <v>152</v>
      </c>
      <c r="H207" s="1" t="s">
        <v>528</v>
      </c>
      <c r="I207" s="1" t="s">
        <v>532</v>
      </c>
      <c r="J207" s="1" t="s">
        <v>754</v>
      </c>
      <c r="K207" s="1" t="s">
        <v>57</v>
      </c>
      <c r="L207" s="1" t="s">
        <v>57</v>
      </c>
      <c r="M207" s="1" t="s">
        <v>50</v>
      </c>
      <c r="N207" s="1" t="s">
        <v>130</v>
      </c>
      <c r="O207" s="1" t="s">
        <v>152</v>
      </c>
      <c r="P207" s="1" t="s">
        <v>210</v>
      </c>
      <c r="Q207" s="1" t="s">
        <v>1117</v>
      </c>
      <c r="R207" s="1" t="s">
        <v>821</v>
      </c>
      <c r="S207" s="1" t="s">
        <v>541</v>
      </c>
      <c r="T207" s="1" t="s">
        <v>1118</v>
      </c>
      <c r="U207" s="1" t="s">
        <v>95</v>
      </c>
      <c r="V207" s="1" t="s">
        <v>115</v>
      </c>
      <c r="W207" s="1" t="s">
        <v>428</v>
      </c>
      <c r="X207" s="1" t="s">
        <v>696</v>
      </c>
      <c r="Y207" s="1" t="s">
        <v>80</v>
      </c>
      <c r="Z207" s="1" t="s">
        <v>250</v>
      </c>
      <c r="AA207" s="1" t="s">
        <v>67</v>
      </c>
    </row>
    <row r="208" spans="1:27" x14ac:dyDescent="0.2">
      <c r="A208" s="1" t="s">
        <v>1119</v>
      </c>
      <c r="B208" s="1" t="s">
        <v>532</v>
      </c>
      <c r="C208" s="1" t="s">
        <v>90</v>
      </c>
      <c r="D208" s="1" t="s">
        <v>530</v>
      </c>
      <c r="E208" s="1" t="s">
        <v>1120</v>
      </c>
      <c r="F208" s="1" t="s">
        <v>54</v>
      </c>
      <c r="G208" s="1" t="s">
        <v>55</v>
      </c>
      <c r="H208" s="1" t="s">
        <v>221</v>
      </c>
      <c r="I208" s="1" t="s">
        <v>1043</v>
      </c>
      <c r="J208" s="1" t="s">
        <v>602</v>
      </c>
      <c r="K208" s="1" t="s">
        <v>57</v>
      </c>
      <c r="L208" s="1" t="s">
        <v>57</v>
      </c>
      <c r="M208" s="1" t="s">
        <v>57</v>
      </c>
      <c r="N208" s="1" t="s">
        <v>142</v>
      </c>
      <c r="O208" s="1" t="s">
        <v>247</v>
      </c>
      <c r="P208" s="1" t="s">
        <v>59</v>
      </c>
      <c r="Q208" s="1" t="s">
        <v>1121</v>
      </c>
      <c r="R208" s="1" t="s">
        <v>707</v>
      </c>
      <c r="S208" s="1" t="s">
        <v>1122</v>
      </c>
      <c r="T208" s="1" t="s">
        <v>1123</v>
      </c>
      <c r="U208" s="1" t="s">
        <v>277</v>
      </c>
      <c r="V208" s="1" t="s">
        <v>152</v>
      </c>
      <c r="W208" s="1" t="s">
        <v>378</v>
      </c>
      <c r="X208" s="1" t="s">
        <v>529</v>
      </c>
      <c r="Y208" s="1" t="s">
        <v>50</v>
      </c>
      <c r="Z208" s="1" t="s">
        <v>1029</v>
      </c>
      <c r="AA208" s="1" t="s">
        <v>67</v>
      </c>
    </row>
    <row r="209" spans="1:27" x14ac:dyDescent="0.2">
      <c r="A209" s="1" t="s">
        <v>231</v>
      </c>
      <c r="B209" s="1" t="s">
        <v>532</v>
      </c>
      <c r="C209" s="1" t="s">
        <v>90</v>
      </c>
      <c r="D209" s="1" t="s">
        <v>660</v>
      </c>
      <c r="E209" s="1" t="s">
        <v>1124</v>
      </c>
      <c r="F209" s="1" t="s">
        <v>54</v>
      </c>
      <c r="G209" s="1" t="s">
        <v>73</v>
      </c>
      <c r="H209" s="1" t="s">
        <v>106</v>
      </c>
      <c r="I209" s="1" t="s">
        <v>1043</v>
      </c>
      <c r="J209" s="1" t="s">
        <v>993</v>
      </c>
      <c r="K209" s="1" t="s">
        <v>57</v>
      </c>
      <c r="L209" s="1" t="s">
        <v>57</v>
      </c>
      <c r="M209" s="1" t="s">
        <v>57</v>
      </c>
      <c r="N209" s="1" t="s">
        <v>50</v>
      </c>
      <c r="O209" s="1" t="s">
        <v>86</v>
      </c>
      <c r="P209" s="1" t="s">
        <v>77</v>
      </c>
      <c r="Q209" s="1" t="s">
        <v>1125</v>
      </c>
      <c r="R209" s="1" t="s">
        <v>488</v>
      </c>
      <c r="S209" s="1" t="s">
        <v>348</v>
      </c>
      <c r="T209" s="1" t="s">
        <v>1122</v>
      </c>
      <c r="U209" s="1" t="s">
        <v>77</v>
      </c>
      <c r="V209" s="1" t="s">
        <v>90</v>
      </c>
      <c r="W209" s="1" t="s">
        <v>94</v>
      </c>
      <c r="X209" s="1" t="s">
        <v>210</v>
      </c>
      <c r="Y209" s="1" t="s">
        <v>57</v>
      </c>
      <c r="Z209" s="1" t="s">
        <v>618</v>
      </c>
      <c r="AA209" s="1" t="s">
        <v>67</v>
      </c>
    </row>
    <row r="210" spans="1:27" x14ac:dyDescent="0.2">
      <c r="A210" s="1" t="s">
        <v>372</v>
      </c>
      <c r="B210" s="1" t="s">
        <v>532</v>
      </c>
      <c r="C210" s="1" t="s">
        <v>94</v>
      </c>
      <c r="D210" s="1" t="s">
        <v>869</v>
      </c>
      <c r="E210" s="1" t="s">
        <v>1126</v>
      </c>
      <c r="F210" s="1" t="s">
        <v>54</v>
      </c>
      <c r="G210" s="1" t="s">
        <v>73</v>
      </c>
      <c r="H210" s="1" t="s">
        <v>133</v>
      </c>
      <c r="I210" s="1" t="s">
        <v>532</v>
      </c>
      <c r="J210" s="1" t="s">
        <v>858</v>
      </c>
      <c r="K210" s="1" t="s">
        <v>57</v>
      </c>
      <c r="L210" s="1" t="s">
        <v>57</v>
      </c>
      <c r="M210" s="1" t="s">
        <v>57</v>
      </c>
      <c r="N210" s="1" t="s">
        <v>80</v>
      </c>
      <c r="O210" s="1" t="s">
        <v>152</v>
      </c>
      <c r="P210" s="1" t="s">
        <v>148</v>
      </c>
      <c r="Q210" s="1" t="s">
        <v>1127</v>
      </c>
      <c r="R210" s="1" t="s">
        <v>769</v>
      </c>
      <c r="S210" s="1" t="s">
        <v>1128</v>
      </c>
      <c r="T210" s="1" t="s">
        <v>1129</v>
      </c>
      <c r="U210" s="1" t="s">
        <v>95</v>
      </c>
      <c r="V210" s="1" t="s">
        <v>70</v>
      </c>
      <c r="W210" s="1" t="s">
        <v>610</v>
      </c>
      <c r="X210" s="1" t="s">
        <v>1130</v>
      </c>
      <c r="Y210" s="1" t="s">
        <v>58</v>
      </c>
      <c r="Z210" s="1" t="s">
        <v>689</v>
      </c>
      <c r="AA210" s="1" t="s">
        <v>67</v>
      </c>
    </row>
    <row r="211" spans="1:27" x14ac:dyDescent="0.2">
      <c r="A211" s="1" t="s">
        <v>651</v>
      </c>
      <c r="B211" s="1" t="s">
        <v>532</v>
      </c>
      <c r="C211" s="1" t="s">
        <v>94</v>
      </c>
      <c r="D211" s="1" t="s">
        <v>635</v>
      </c>
      <c r="E211" s="1" t="s">
        <v>1131</v>
      </c>
      <c r="F211" s="1" t="s">
        <v>54</v>
      </c>
      <c r="G211" s="1" t="s">
        <v>126</v>
      </c>
      <c r="H211" s="1" t="s">
        <v>151</v>
      </c>
      <c r="I211" s="1" t="s">
        <v>532</v>
      </c>
      <c r="J211" s="1" t="s">
        <v>526</v>
      </c>
      <c r="K211" s="1" t="s">
        <v>57</v>
      </c>
      <c r="L211" s="1" t="s">
        <v>57</v>
      </c>
      <c r="M211" s="1" t="s">
        <v>50</v>
      </c>
      <c r="N211" s="1" t="s">
        <v>58</v>
      </c>
      <c r="O211" s="1" t="s">
        <v>264</v>
      </c>
      <c r="P211" s="1" t="s">
        <v>194</v>
      </c>
      <c r="Q211" s="1" t="s">
        <v>810</v>
      </c>
      <c r="R211" s="1" t="s">
        <v>1132</v>
      </c>
      <c r="S211" s="1" t="s">
        <v>1133</v>
      </c>
      <c r="T211" s="1" t="s">
        <v>1134</v>
      </c>
      <c r="U211" s="1" t="s">
        <v>264</v>
      </c>
      <c r="V211" s="1" t="s">
        <v>272</v>
      </c>
      <c r="W211" s="1" t="s">
        <v>342</v>
      </c>
      <c r="X211" s="1" t="s">
        <v>127</v>
      </c>
      <c r="Y211" s="1" t="s">
        <v>50</v>
      </c>
      <c r="Z211" s="1" t="s">
        <v>263</v>
      </c>
      <c r="AA211" s="1" t="s">
        <v>67</v>
      </c>
    </row>
    <row r="212" spans="1:27" x14ac:dyDescent="0.2">
      <c r="A212" s="1" t="s">
        <v>1135</v>
      </c>
      <c r="B212" s="1" t="s">
        <v>532</v>
      </c>
      <c r="C212" s="1" t="s">
        <v>80</v>
      </c>
      <c r="D212" s="1" t="s">
        <v>991</v>
      </c>
      <c r="E212" s="1" t="s">
        <v>1136</v>
      </c>
      <c r="F212" s="1" t="s">
        <v>54</v>
      </c>
      <c r="G212" s="1" t="s">
        <v>31</v>
      </c>
      <c r="H212" s="1" t="s">
        <v>490</v>
      </c>
      <c r="I212" s="1" t="s">
        <v>31</v>
      </c>
      <c r="J212" s="1" t="s">
        <v>31</v>
      </c>
      <c r="K212" s="1" t="s">
        <v>57</v>
      </c>
      <c r="L212" s="1" t="s">
        <v>57</v>
      </c>
      <c r="M212" s="1" t="s">
        <v>57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375</v>
      </c>
      <c r="AA212" s="1" t="s">
        <v>67</v>
      </c>
    </row>
    <row r="213" spans="1:27" x14ac:dyDescent="0.2">
      <c r="A213" s="1" t="s">
        <v>1033</v>
      </c>
      <c r="B213" s="1" t="s">
        <v>532</v>
      </c>
      <c r="C213" s="1" t="s">
        <v>80</v>
      </c>
      <c r="D213" s="1" t="s">
        <v>735</v>
      </c>
      <c r="E213" s="1" t="s">
        <v>1137</v>
      </c>
      <c r="F213" s="1" t="s">
        <v>54</v>
      </c>
      <c r="G213" s="1" t="s">
        <v>31</v>
      </c>
      <c r="H213" s="1" t="s">
        <v>237</v>
      </c>
      <c r="I213" s="1" t="s">
        <v>31</v>
      </c>
      <c r="J213" s="1" t="s">
        <v>31</v>
      </c>
      <c r="K213" s="1" t="s">
        <v>57</v>
      </c>
      <c r="L213" s="1" t="s">
        <v>57</v>
      </c>
      <c r="M213" s="1" t="s">
        <v>57</v>
      </c>
      <c r="N213" s="1" t="s">
        <v>31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427</v>
      </c>
      <c r="AA213" s="1" t="s">
        <v>67</v>
      </c>
    </row>
    <row r="214" spans="1:27" x14ac:dyDescent="0.2">
      <c r="A214" s="1" t="s">
        <v>1138</v>
      </c>
      <c r="B214" s="1" t="s">
        <v>357</v>
      </c>
      <c r="C214" s="1" t="s">
        <v>50</v>
      </c>
      <c r="D214" s="1" t="s">
        <v>194</v>
      </c>
      <c r="E214" s="1" t="s">
        <v>1139</v>
      </c>
      <c r="F214" s="1" t="s">
        <v>54</v>
      </c>
      <c r="G214" s="1" t="s">
        <v>126</v>
      </c>
      <c r="H214" s="1" t="s">
        <v>170</v>
      </c>
      <c r="I214" s="1" t="s">
        <v>357</v>
      </c>
      <c r="J214" s="1" t="s">
        <v>602</v>
      </c>
      <c r="K214" s="1" t="s">
        <v>57</v>
      </c>
      <c r="L214" s="1" t="s">
        <v>57</v>
      </c>
      <c r="M214" s="1" t="s">
        <v>80</v>
      </c>
      <c r="N214" s="1" t="s">
        <v>166</v>
      </c>
      <c r="O214" s="1" t="s">
        <v>269</v>
      </c>
      <c r="P214" s="1" t="s">
        <v>351</v>
      </c>
      <c r="Q214" s="1" t="s">
        <v>1140</v>
      </c>
      <c r="R214" s="1" t="s">
        <v>1141</v>
      </c>
      <c r="S214" s="1" t="s">
        <v>1142</v>
      </c>
      <c r="T214" s="1" t="s">
        <v>1143</v>
      </c>
      <c r="U214" s="1" t="s">
        <v>509</v>
      </c>
      <c r="V214" s="1" t="s">
        <v>314</v>
      </c>
      <c r="W214" s="1" t="s">
        <v>593</v>
      </c>
      <c r="X214" s="1" t="s">
        <v>1144</v>
      </c>
      <c r="Y214" s="1" t="s">
        <v>58</v>
      </c>
      <c r="Z214" s="1" t="s">
        <v>1008</v>
      </c>
      <c r="AA214" s="1" t="s">
        <v>67</v>
      </c>
    </row>
    <row r="215" spans="1:27" x14ac:dyDescent="0.2">
      <c r="A215" s="1" t="s">
        <v>384</v>
      </c>
      <c r="B215" s="1" t="s">
        <v>357</v>
      </c>
      <c r="C215" s="1" t="s">
        <v>77</v>
      </c>
      <c r="D215" s="1" t="s">
        <v>508</v>
      </c>
      <c r="E215" s="1" t="s">
        <v>1145</v>
      </c>
      <c r="F215" s="1" t="s">
        <v>54</v>
      </c>
      <c r="G215" s="1" t="s">
        <v>31</v>
      </c>
      <c r="H215" s="1" t="s">
        <v>110</v>
      </c>
      <c r="I215" s="1" t="s">
        <v>31</v>
      </c>
      <c r="J215" s="1" t="s">
        <v>31</v>
      </c>
      <c r="K215" s="1" t="s">
        <v>57</v>
      </c>
      <c r="L215" s="1" t="s">
        <v>57</v>
      </c>
      <c r="M215" s="1" t="s">
        <v>57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1146</v>
      </c>
      <c r="AA215" s="1" t="s">
        <v>31</v>
      </c>
    </row>
    <row r="216" spans="1:27" x14ac:dyDescent="0.2">
      <c r="A216" s="1" t="s">
        <v>386</v>
      </c>
      <c r="B216" s="1" t="s">
        <v>357</v>
      </c>
      <c r="C216" s="1" t="s">
        <v>77</v>
      </c>
      <c r="D216" s="1" t="s">
        <v>265</v>
      </c>
      <c r="E216" s="1" t="s">
        <v>1147</v>
      </c>
      <c r="F216" s="1" t="s">
        <v>54</v>
      </c>
      <c r="G216" s="1" t="s">
        <v>55</v>
      </c>
      <c r="H216" s="1" t="s">
        <v>382</v>
      </c>
      <c r="I216" s="1" t="s">
        <v>357</v>
      </c>
      <c r="J216" s="1" t="s">
        <v>526</v>
      </c>
      <c r="K216" s="1" t="s">
        <v>57</v>
      </c>
      <c r="L216" s="1" t="s">
        <v>57</v>
      </c>
      <c r="M216" s="1" t="s">
        <v>57</v>
      </c>
      <c r="N216" s="1" t="s">
        <v>130</v>
      </c>
      <c r="O216" s="1" t="s">
        <v>272</v>
      </c>
      <c r="P216" s="1" t="s">
        <v>59</v>
      </c>
      <c r="Q216" s="1" t="s">
        <v>60</v>
      </c>
      <c r="R216" s="1" t="s">
        <v>457</v>
      </c>
      <c r="S216" s="1" t="s">
        <v>1148</v>
      </c>
      <c r="T216" s="1" t="s">
        <v>1149</v>
      </c>
      <c r="U216" s="1" t="s">
        <v>70</v>
      </c>
      <c r="V216" s="1" t="s">
        <v>148</v>
      </c>
      <c r="W216" s="1" t="s">
        <v>147</v>
      </c>
      <c r="X216" s="1" t="s">
        <v>234</v>
      </c>
      <c r="Y216" s="1" t="s">
        <v>57</v>
      </c>
      <c r="Z216" s="1" t="s">
        <v>332</v>
      </c>
      <c r="AA216" s="1" t="s">
        <v>67</v>
      </c>
    </row>
    <row r="217" spans="1:27" x14ac:dyDescent="0.2">
      <c r="A217" s="1" t="s">
        <v>131</v>
      </c>
      <c r="B217" s="1" t="s">
        <v>357</v>
      </c>
      <c r="C217" s="1" t="s">
        <v>94</v>
      </c>
      <c r="D217" s="1" t="s">
        <v>358</v>
      </c>
      <c r="E217" s="1" t="s">
        <v>1150</v>
      </c>
      <c r="F217" s="1" t="s">
        <v>54</v>
      </c>
      <c r="G217" s="1" t="s">
        <v>73</v>
      </c>
      <c r="H217" s="1" t="s">
        <v>120</v>
      </c>
      <c r="I217" s="1" t="s">
        <v>532</v>
      </c>
      <c r="J217" s="1" t="s">
        <v>993</v>
      </c>
      <c r="K217" s="1" t="s">
        <v>57</v>
      </c>
      <c r="L217" s="1" t="s">
        <v>57</v>
      </c>
      <c r="M217" s="1" t="s">
        <v>57</v>
      </c>
      <c r="N217" s="1" t="s">
        <v>57</v>
      </c>
      <c r="O217" s="1" t="s">
        <v>77</v>
      </c>
      <c r="P217" s="1" t="s">
        <v>57</v>
      </c>
      <c r="Q217" s="1" t="s">
        <v>31</v>
      </c>
      <c r="R217" s="1" t="s">
        <v>80</v>
      </c>
      <c r="S217" s="1" t="s">
        <v>165</v>
      </c>
      <c r="T217" s="1" t="s">
        <v>246</v>
      </c>
      <c r="U217" s="1" t="s">
        <v>57</v>
      </c>
      <c r="V217" s="1" t="s">
        <v>50</v>
      </c>
      <c r="W217" s="1" t="s">
        <v>80</v>
      </c>
      <c r="X217" s="1" t="s">
        <v>87</v>
      </c>
      <c r="Y217" s="1" t="s">
        <v>57</v>
      </c>
      <c r="Z217" s="1" t="s">
        <v>121</v>
      </c>
      <c r="AA217" s="1" t="s">
        <v>67</v>
      </c>
    </row>
    <row r="218" spans="1:27" x14ac:dyDescent="0.2">
      <c r="A218" s="1" t="s">
        <v>473</v>
      </c>
      <c r="B218" s="1" t="s">
        <v>357</v>
      </c>
      <c r="C218" s="1" t="s">
        <v>80</v>
      </c>
      <c r="D218" s="1" t="s">
        <v>643</v>
      </c>
      <c r="E218" s="1" t="s">
        <v>1151</v>
      </c>
      <c r="F218" s="1" t="s">
        <v>54</v>
      </c>
      <c r="G218" s="1" t="s">
        <v>55</v>
      </c>
      <c r="H218" s="1" t="s">
        <v>267</v>
      </c>
      <c r="I218" s="1" t="s">
        <v>1043</v>
      </c>
      <c r="J218" s="1" t="s">
        <v>658</v>
      </c>
      <c r="K218" s="1" t="s">
        <v>57</v>
      </c>
      <c r="L218" s="1" t="s">
        <v>52</v>
      </c>
      <c r="M218" s="1" t="s">
        <v>58</v>
      </c>
      <c r="N218" s="1" t="s">
        <v>440</v>
      </c>
      <c r="O218" s="1" t="s">
        <v>207</v>
      </c>
      <c r="P218" s="1" t="s">
        <v>529</v>
      </c>
      <c r="Q218" s="1" t="s">
        <v>1152</v>
      </c>
      <c r="R218" s="1" t="s">
        <v>1153</v>
      </c>
      <c r="S218" s="1" t="s">
        <v>1154</v>
      </c>
      <c r="T218" s="1" t="s">
        <v>1155</v>
      </c>
      <c r="U218" s="1" t="s">
        <v>633</v>
      </c>
      <c r="V218" s="1" t="s">
        <v>182</v>
      </c>
      <c r="W218" s="1" t="s">
        <v>630</v>
      </c>
      <c r="X218" s="1" t="s">
        <v>1156</v>
      </c>
      <c r="Y218" s="1" t="s">
        <v>86</v>
      </c>
      <c r="Z218" s="1" t="s">
        <v>402</v>
      </c>
      <c r="AA218" s="1" t="s">
        <v>67</v>
      </c>
    </row>
    <row r="219" spans="1:27" x14ac:dyDescent="0.2">
      <c r="A219" s="1" t="s">
        <v>794</v>
      </c>
      <c r="B219" s="1" t="s">
        <v>357</v>
      </c>
      <c r="C219" s="1" t="s">
        <v>80</v>
      </c>
      <c r="D219" s="1" t="s">
        <v>302</v>
      </c>
      <c r="E219" s="1" t="s">
        <v>1157</v>
      </c>
      <c r="F219" s="1" t="s">
        <v>54</v>
      </c>
      <c r="G219" s="1" t="s">
        <v>73</v>
      </c>
      <c r="H219" s="1" t="s">
        <v>93</v>
      </c>
      <c r="I219" s="1" t="s">
        <v>357</v>
      </c>
      <c r="J219" s="1" t="s">
        <v>532</v>
      </c>
      <c r="K219" s="1" t="s">
        <v>57</v>
      </c>
      <c r="L219" s="1" t="s">
        <v>57</v>
      </c>
      <c r="M219" s="1" t="s">
        <v>57</v>
      </c>
      <c r="N219" s="1" t="s">
        <v>52</v>
      </c>
      <c r="O219" s="1" t="s">
        <v>68</v>
      </c>
      <c r="P219" s="1" t="s">
        <v>77</v>
      </c>
      <c r="Q219" s="1" t="s">
        <v>1125</v>
      </c>
      <c r="R219" s="1" t="s">
        <v>450</v>
      </c>
      <c r="S219" s="1" t="s">
        <v>582</v>
      </c>
      <c r="T219" s="1" t="s">
        <v>1158</v>
      </c>
      <c r="U219" s="1" t="s">
        <v>50</v>
      </c>
      <c r="V219" s="1" t="s">
        <v>58</v>
      </c>
      <c r="W219" s="1" t="s">
        <v>100</v>
      </c>
      <c r="X219" s="1" t="s">
        <v>580</v>
      </c>
      <c r="Y219" s="1" t="s">
        <v>57</v>
      </c>
      <c r="Z219" s="1" t="s">
        <v>1159</v>
      </c>
      <c r="AA219" s="1" t="s">
        <v>67</v>
      </c>
    </row>
    <row r="220" spans="1:27" x14ac:dyDescent="0.2">
      <c r="A220" s="1" t="s">
        <v>186</v>
      </c>
      <c r="B220" s="1" t="s">
        <v>357</v>
      </c>
      <c r="C220" s="1" t="s">
        <v>80</v>
      </c>
      <c r="D220" s="1" t="s">
        <v>1086</v>
      </c>
      <c r="E220" s="1" t="s">
        <v>1160</v>
      </c>
      <c r="F220" s="1" t="s">
        <v>54</v>
      </c>
      <c r="G220" s="1" t="s">
        <v>55</v>
      </c>
      <c r="H220" s="1" t="s">
        <v>174</v>
      </c>
      <c r="I220" s="1" t="s">
        <v>357</v>
      </c>
      <c r="J220" s="1" t="s">
        <v>51</v>
      </c>
      <c r="K220" s="1" t="s">
        <v>77</v>
      </c>
      <c r="L220" s="1" t="s">
        <v>142</v>
      </c>
      <c r="M220" s="1" t="s">
        <v>165</v>
      </c>
      <c r="N220" s="1" t="s">
        <v>122</v>
      </c>
      <c r="O220" s="1" t="s">
        <v>135</v>
      </c>
      <c r="P220" s="1" t="s">
        <v>1161</v>
      </c>
      <c r="Q220" s="1" t="s">
        <v>1162</v>
      </c>
      <c r="R220" s="1" t="s">
        <v>1163</v>
      </c>
      <c r="S220" s="1" t="s">
        <v>1164</v>
      </c>
      <c r="T220" s="1" t="s">
        <v>1165</v>
      </c>
      <c r="U220" s="1" t="s">
        <v>1104</v>
      </c>
      <c r="V220" s="1" t="s">
        <v>590</v>
      </c>
      <c r="W220" s="1" t="s">
        <v>1166</v>
      </c>
      <c r="X220" s="1" t="s">
        <v>1167</v>
      </c>
      <c r="Y220" s="1" t="s">
        <v>175</v>
      </c>
      <c r="Z220" s="1" t="s">
        <v>226</v>
      </c>
      <c r="AA220" s="1" t="s">
        <v>67</v>
      </c>
    </row>
    <row r="221" spans="1:27" x14ac:dyDescent="0.2">
      <c r="A221" s="1" t="s">
        <v>748</v>
      </c>
      <c r="B221" s="1" t="s">
        <v>357</v>
      </c>
      <c r="C221" s="1" t="s">
        <v>80</v>
      </c>
      <c r="D221" s="1" t="s">
        <v>981</v>
      </c>
      <c r="E221" s="1" t="s">
        <v>1168</v>
      </c>
      <c r="F221" s="1" t="s">
        <v>54</v>
      </c>
      <c r="G221" s="1" t="s">
        <v>73</v>
      </c>
      <c r="H221" s="1" t="s">
        <v>221</v>
      </c>
      <c r="I221" s="1" t="s">
        <v>357</v>
      </c>
      <c r="J221" s="1" t="s">
        <v>357</v>
      </c>
      <c r="K221" s="1" t="s">
        <v>57</v>
      </c>
      <c r="L221" s="1" t="s">
        <v>57</v>
      </c>
      <c r="M221" s="1" t="s">
        <v>57</v>
      </c>
      <c r="N221" s="1" t="s">
        <v>57</v>
      </c>
      <c r="O221" s="1" t="s">
        <v>50</v>
      </c>
      <c r="P221" s="1" t="s">
        <v>57</v>
      </c>
      <c r="Q221" s="1" t="s">
        <v>31</v>
      </c>
      <c r="R221" s="1" t="s">
        <v>52</v>
      </c>
      <c r="S221" s="1" t="s">
        <v>52</v>
      </c>
      <c r="T221" s="1" t="s">
        <v>1169</v>
      </c>
      <c r="U221" s="1" t="s">
        <v>57</v>
      </c>
      <c r="V221" s="1" t="s">
        <v>57</v>
      </c>
      <c r="W221" s="1" t="s">
        <v>50</v>
      </c>
      <c r="X221" s="1" t="s">
        <v>208</v>
      </c>
      <c r="Y221" s="1" t="s">
        <v>57</v>
      </c>
      <c r="Z221" s="1" t="s">
        <v>218</v>
      </c>
      <c r="AA221" s="1" t="s">
        <v>67</v>
      </c>
    </row>
    <row r="222" spans="1:27" x14ac:dyDescent="0.2">
      <c r="A222" s="1" t="s">
        <v>779</v>
      </c>
      <c r="B222" s="1" t="s">
        <v>357</v>
      </c>
      <c r="C222" s="1" t="s">
        <v>80</v>
      </c>
      <c r="D222" s="1" t="s">
        <v>676</v>
      </c>
      <c r="E222" s="1" t="s">
        <v>1170</v>
      </c>
      <c r="F222" s="1" t="s">
        <v>54</v>
      </c>
      <c r="G222" s="1" t="s">
        <v>31</v>
      </c>
      <c r="H222" s="1" t="s">
        <v>431</v>
      </c>
      <c r="I222" s="1" t="s">
        <v>31</v>
      </c>
      <c r="J222" s="1" t="s">
        <v>31</v>
      </c>
      <c r="K222" s="1" t="s">
        <v>57</v>
      </c>
      <c r="L222" s="1" t="s">
        <v>57</v>
      </c>
      <c r="M222" s="1" t="s">
        <v>57</v>
      </c>
      <c r="N222" s="1" t="s">
        <v>31</v>
      </c>
      <c r="O222" s="1" t="s">
        <v>31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1171</v>
      </c>
      <c r="AA222" s="1" t="s">
        <v>31</v>
      </c>
    </row>
    <row r="223" spans="1:27" x14ac:dyDescent="0.2">
      <c r="A223" s="1" t="s">
        <v>429</v>
      </c>
      <c r="B223" s="1" t="s">
        <v>357</v>
      </c>
      <c r="C223" s="1" t="s">
        <v>58</v>
      </c>
      <c r="D223" s="1" t="s">
        <v>1138</v>
      </c>
      <c r="E223" s="1" t="s">
        <v>1172</v>
      </c>
      <c r="F223" s="1" t="s">
        <v>54</v>
      </c>
      <c r="G223" s="1" t="s">
        <v>55</v>
      </c>
      <c r="H223" s="1" t="s">
        <v>110</v>
      </c>
      <c r="I223" s="1" t="s">
        <v>357</v>
      </c>
      <c r="J223" s="1" t="s">
        <v>754</v>
      </c>
      <c r="K223" s="1" t="s">
        <v>57</v>
      </c>
      <c r="L223" s="1" t="s">
        <v>57</v>
      </c>
      <c r="M223" s="1" t="s">
        <v>50</v>
      </c>
      <c r="N223" s="1" t="s">
        <v>59</v>
      </c>
      <c r="O223" s="1" t="s">
        <v>306</v>
      </c>
      <c r="P223" s="1" t="s">
        <v>194</v>
      </c>
      <c r="Q223" s="1" t="s">
        <v>1173</v>
      </c>
      <c r="R223" s="1" t="s">
        <v>1174</v>
      </c>
      <c r="S223" s="1" t="s">
        <v>1175</v>
      </c>
      <c r="T223" s="1" t="s">
        <v>1176</v>
      </c>
      <c r="U223" s="1" t="s">
        <v>272</v>
      </c>
      <c r="V223" s="1" t="s">
        <v>55</v>
      </c>
      <c r="W223" s="1" t="s">
        <v>202</v>
      </c>
      <c r="X223" s="1" t="s">
        <v>101</v>
      </c>
      <c r="Y223" s="1" t="s">
        <v>57</v>
      </c>
      <c r="Z223" s="1" t="s">
        <v>233</v>
      </c>
      <c r="AA223" s="1" t="s">
        <v>67</v>
      </c>
    </row>
    <row r="224" spans="1:27" x14ac:dyDescent="0.2">
      <c r="A224" s="1" t="s">
        <v>1177</v>
      </c>
      <c r="B224" s="1" t="s">
        <v>357</v>
      </c>
      <c r="C224" s="1" t="s">
        <v>58</v>
      </c>
      <c r="D224" s="1" t="s">
        <v>386</v>
      </c>
      <c r="E224" s="1" t="s">
        <v>1178</v>
      </c>
      <c r="F224" s="1" t="s">
        <v>54</v>
      </c>
      <c r="G224" s="1" t="s">
        <v>55</v>
      </c>
      <c r="H224" s="1" t="s">
        <v>137</v>
      </c>
      <c r="I224" s="1" t="s">
        <v>357</v>
      </c>
      <c r="J224" s="1" t="s">
        <v>993</v>
      </c>
      <c r="K224" s="1" t="s">
        <v>57</v>
      </c>
      <c r="L224" s="1" t="s">
        <v>57</v>
      </c>
      <c r="M224" s="1" t="s">
        <v>57</v>
      </c>
      <c r="N224" s="1" t="s">
        <v>57</v>
      </c>
      <c r="O224" s="1" t="s">
        <v>94</v>
      </c>
      <c r="P224" s="1" t="s">
        <v>50</v>
      </c>
      <c r="Q224" s="1" t="s">
        <v>213</v>
      </c>
      <c r="R224" s="1" t="s">
        <v>100</v>
      </c>
      <c r="S224" s="1" t="s">
        <v>73</v>
      </c>
      <c r="T224" s="1" t="s">
        <v>203</v>
      </c>
      <c r="U224" s="1" t="s">
        <v>57</v>
      </c>
      <c r="V224" s="1" t="s">
        <v>50</v>
      </c>
      <c r="W224" s="1" t="s">
        <v>58</v>
      </c>
      <c r="X224" s="1" t="s">
        <v>95</v>
      </c>
      <c r="Y224" s="1" t="s">
        <v>57</v>
      </c>
      <c r="Z224" s="1" t="s">
        <v>103</v>
      </c>
      <c r="AA224" s="1" t="s">
        <v>67</v>
      </c>
    </row>
    <row r="225" spans="1:27" x14ac:dyDescent="0.2">
      <c r="A225" s="1" t="s">
        <v>235</v>
      </c>
      <c r="B225" s="1" t="s">
        <v>357</v>
      </c>
      <c r="C225" s="1" t="s">
        <v>58</v>
      </c>
      <c r="D225" s="1" t="s">
        <v>433</v>
      </c>
      <c r="E225" s="1" t="s">
        <v>1179</v>
      </c>
      <c r="F225" s="1" t="s">
        <v>54</v>
      </c>
      <c r="G225" s="1" t="s">
        <v>55</v>
      </c>
      <c r="H225" s="1" t="s">
        <v>241</v>
      </c>
      <c r="I225" s="1" t="s">
        <v>357</v>
      </c>
      <c r="J225" s="1" t="s">
        <v>357</v>
      </c>
      <c r="K225" s="1" t="s">
        <v>57</v>
      </c>
      <c r="L225" s="1" t="s">
        <v>57</v>
      </c>
      <c r="M225" s="1" t="s">
        <v>57</v>
      </c>
      <c r="N225" s="1" t="s">
        <v>57</v>
      </c>
      <c r="O225" s="1" t="s">
        <v>50</v>
      </c>
      <c r="P225" s="1" t="s">
        <v>57</v>
      </c>
      <c r="Q225" s="1" t="s">
        <v>31</v>
      </c>
      <c r="R225" s="1" t="s">
        <v>57</v>
      </c>
      <c r="S225" s="1" t="s">
        <v>57</v>
      </c>
      <c r="T225" s="1" t="s">
        <v>57</v>
      </c>
      <c r="U225" s="1" t="s">
        <v>57</v>
      </c>
      <c r="V225" s="1" t="s">
        <v>57</v>
      </c>
      <c r="W225" s="1" t="s">
        <v>50</v>
      </c>
      <c r="X225" s="1" t="s">
        <v>1169</v>
      </c>
      <c r="Y225" s="1" t="s">
        <v>57</v>
      </c>
      <c r="Z225" s="1" t="s">
        <v>1180</v>
      </c>
      <c r="AA225" s="1" t="s">
        <v>67</v>
      </c>
    </row>
    <row r="226" spans="1:27" x14ac:dyDescent="0.2">
      <c r="A226" s="1" t="s">
        <v>113</v>
      </c>
      <c r="B226" s="1" t="s">
        <v>1181</v>
      </c>
      <c r="C226" s="1" t="s">
        <v>50</v>
      </c>
      <c r="D226" s="1" t="s">
        <v>50</v>
      </c>
      <c r="E226" s="1" t="s">
        <v>1182</v>
      </c>
      <c r="F226" s="1" t="s">
        <v>54</v>
      </c>
      <c r="G226" s="1" t="s">
        <v>73</v>
      </c>
      <c r="H226" s="1" t="s">
        <v>93</v>
      </c>
      <c r="I226" s="1" t="s">
        <v>1181</v>
      </c>
      <c r="J226" s="1" t="s">
        <v>993</v>
      </c>
      <c r="K226" s="1" t="s">
        <v>57</v>
      </c>
      <c r="L226" s="1" t="s">
        <v>57</v>
      </c>
      <c r="M226" s="1" t="s">
        <v>90</v>
      </c>
      <c r="N226" s="1" t="s">
        <v>277</v>
      </c>
      <c r="O226" s="1" t="s">
        <v>307</v>
      </c>
      <c r="P226" s="1" t="s">
        <v>449</v>
      </c>
      <c r="Q226" s="1" t="s">
        <v>1183</v>
      </c>
      <c r="R226" s="1" t="s">
        <v>1184</v>
      </c>
      <c r="S226" s="1" t="s">
        <v>1185</v>
      </c>
      <c r="T226" s="1" t="s">
        <v>1186</v>
      </c>
      <c r="U226" s="1" t="s">
        <v>314</v>
      </c>
      <c r="V226" s="1" t="s">
        <v>149</v>
      </c>
      <c r="W226" s="1" t="s">
        <v>339</v>
      </c>
      <c r="X226" s="1" t="s">
        <v>1187</v>
      </c>
      <c r="Y226" s="1" t="s">
        <v>52</v>
      </c>
      <c r="Z226" s="1" t="s">
        <v>745</v>
      </c>
      <c r="AA226" s="1" t="s">
        <v>67</v>
      </c>
    </row>
    <row r="227" spans="1:27" x14ac:dyDescent="0.2">
      <c r="A227" s="1" t="s">
        <v>988</v>
      </c>
      <c r="B227" s="1" t="s">
        <v>1181</v>
      </c>
      <c r="C227" s="1" t="s">
        <v>50</v>
      </c>
      <c r="D227" s="1" t="s">
        <v>52</v>
      </c>
      <c r="E227" s="1" t="s">
        <v>1188</v>
      </c>
      <c r="F227" s="1" t="s">
        <v>54</v>
      </c>
      <c r="G227" s="1" t="s">
        <v>73</v>
      </c>
      <c r="H227" s="1" t="s">
        <v>151</v>
      </c>
      <c r="I227" s="1" t="s">
        <v>1181</v>
      </c>
      <c r="J227" s="1" t="s">
        <v>526</v>
      </c>
      <c r="K227" s="1" t="s">
        <v>57</v>
      </c>
      <c r="L227" s="1" t="s">
        <v>80</v>
      </c>
      <c r="M227" s="1" t="s">
        <v>100</v>
      </c>
      <c r="N227" s="1" t="s">
        <v>588</v>
      </c>
      <c r="O227" s="1" t="s">
        <v>563</v>
      </c>
      <c r="P227" s="1" t="s">
        <v>496</v>
      </c>
      <c r="Q227" s="1" t="s">
        <v>1189</v>
      </c>
      <c r="R227" s="1" t="s">
        <v>1190</v>
      </c>
      <c r="S227" s="1" t="s">
        <v>1191</v>
      </c>
      <c r="T227" s="1" t="s">
        <v>1192</v>
      </c>
      <c r="U227" s="1" t="s">
        <v>433</v>
      </c>
      <c r="V227" s="1" t="s">
        <v>751</v>
      </c>
      <c r="W227" s="1" t="s">
        <v>1193</v>
      </c>
      <c r="X227" s="1" t="s">
        <v>1194</v>
      </c>
      <c r="Y227" s="1" t="s">
        <v>152</v>
      </c>
      <c r="Z227" s="1" t="s">
        <v>416</v>
      </c>
      <c r="AA227" s="1" t="s">
        <v>67</v>
      </c>
    </row>
    <row r="228" spans="1:27" x14ac:dyDescent="0.2">
      <c r="A228" s="1" t="s">
        <v>1195</v>
      </c>
      <c r="B228" s="1" t="s">
        <v>1181</v>
      </c>
      <c r="C228" s="1" t="s">
        <v>50</v>
      </c>
      <c r="D228" s="1" t="s">
        <v>77</v>
      </c>
      <c r="E228" s="1" t="s">
        <v>1196</v>
      </c>
      <c r="F228" s="1" t="s">
        <v>54</v>
      </c>
      <c r="G228" s="1" t="s">
        <v>126</v>
      </c>
      <c r="H228" s="1" t="s">
        <v>363</v>
      </c>
      <c r="I228" s="1" t="s">
        <v>1181</v>
      </c>
      <c r="J228" s="1" t="s">
        <v>1043</v>
      </c>
      <c r="K228" s="1" t="s">
        <v>57</v>
      </c>
      <c r="L228" s="1" t="s">
        <v>57</v>
      </c>
      <c r="M228" s="1" t="s">
        <v>50</v>
      </c>
      <c r="N228" s="1" t="s">
        <v>50</v>
      </c>
      <c r="O228" s="1" t="s">
        <v>73</v>
      </c>
      <c r="P228" s="1" t="s">
        <v>175</v>
      </c>
      <c r="Q228" s="1" t="s">
        <v>1197</v>
      </c>
      <c r="R228" s="1" t="s">
        <v>131</v>
      </c>
      <c r="S228" s="1" t="s">
        <v>1198</v>
      </c>
      <c r="T228" s="1" t="s">
        <v>1199</v>
      </c>
      <c r="U228" s="1" t="s">
        <v>94</v>
      </c>
      <c r="V228" s="1" t="s">
        <v>142</v>
      </c>
      <c r="W228" s="1" t="s">
        <v>450</v>
      </c>
      <c r="X228" s="1" t="s">
        <v>1200</v>
      </c>
      <c r="Y228" s="1" t="s">
        <v>50</v>
      </c>
      <c r="Z228" s="1" t="s">
        <v>263</v>
      </c>
      <c r="AA228" s="1" t="s">
        <v>67</v>
      </c>
    </row>
    <row r="229" spans="1:27" x14ac:dyDescent="0.2">
      <c r="A229" s="1" t="s">
        <v>820</v>
      </c>
      <c r="B229" s="1" t="s">
        <v>1181</v>
      </c>
      <c r="C229" s="1" t="s">
        <v>50</v>
      </c>
      <c r="D229" s="1" t="s">
        <v>100</v>
      </c>
      <c r="E229" s="1" t="s">
        <v>1201</v>
      </c>
      <c r="F229" s="1" t="s">
        <v>54</v>
      </c>
      <c r="G229" s="1" t="s">
        <v>73</v>
      </c>
      <c r="H229" s="1" t="s">
        <v>325</v>
      </c>
      <c r="I229" s="1" t="s">
        <v>1181</v>
      </c>
      <c r="J229" s="1" t="s">
        <v>658</v>
      </c>
      <c r="K229" s="1" t="s">
        <v>57</v>
      </c>
      <c r="L229" s="1" t="s">
        <v>77</v>
      </c>
      <c r="M229" s="1" t="s">
        <v>94</v>
      </c>
      <c r="N229" s="1" t="s">
        <v>365</v>
      </c>
      <c r="O229" s="1" t="s">
        <v>699</v>
      </c>
      <c r="P229" s="1" t="s">
        <v>189</v>
      </c>
      <c r="Q229" s="1" t="s">
        <v>1202</v>
      </c>
      <c r="R229" s="1" t="s">
        <v>139</v>
      </c>
      <c r="S229" s="1" t="s">
        <v>1203</v>
      </c>
      <c r="T229" s="1" t="s">
        <v>1204</v>
      </c>
      <c r="U229" s="1" t="s">
        <v>869</v>
      </c>
      <c r="V229" s="1" t="s">
        <v>471</v>
      </c>
      <c r="W229" s="1" t="s">
        <v>1205</v>
      </c>
      <c r="X229" s="1" t="s">
        <v>1206</v>
      </c>
      <c r="Y229" s="1" t="s">
        <v>260</v>
      </c>
      <c r="Z229" s="1" t="s">
        <v>316</v>
      </c>
      <c r="AA229" s="1" t="s">
        <v>67</v>
      </c>
    </row>
    <row r="230" spans="1:27" x14ac:dyDescent="0.2">
      <c r="A230" s="1" t="s">
        <v>935</v>
      </c>
      <c r="B230" s="1" t="s">
        <v>1181</v>
      </c>
      <c r="C230" s="1" t="s">
        <v>50</v>
      </c>
      <c r="D230" s="1" t="s">
        <v>59</v>
      </c>
      <c r="E230" s="1" t="s">
        <v>1207</v>
      </c>
      <c r="F230" s="1" t="s">
        <v>54</v>
      </c>
      <c r="G230" s="1" t="s">
        <v>73</v>
      </c>
      <c r="H230" s="1" t="s">
        <v>56</v>
      </c>
      <c r="I230" s="1" t="s">
        <v>1181</v>
      </c>
      <c r="J230" s="1" t="s">
        <v>357</v>
      </c>
      <c r="K230" s="1" t="s">
        <v>57</v>
      </c>
      <c r="L230" s="1" t="s">
        <v>57</v>
      </c>
      <c r="M230" s="1" t="s">
        <v>57</v>
      </c>
      <c r="N230" s="1" t="s">
        <v>58</v>
      </c>
      <c r="O230" s="1" t="s">
        <v>234</v>
      </c>
      <c r="P230" s="1" t="s">
        <v>95</v>
      </c>
      <c r="Q230" s="1" t="s">
        <v>1208</v>
      </c>
      <c r="R230" s="1" t="s">
        <v>1209</v>
      </c>
      <c r="S230" s="1" t="s">
        <v>1128</v>
      </c>
      <c r="T230" s="1" t="s">
        <v>1210</v>
      </c>
      <c r="U230" s="1" t="s">
        <v>165</v>
      </c>
      <c r="V230" s="1" t="s">
        <v>85</v>
      </c>
      <c r="W230" s="1" t="s">
        <v>610</v>
      </c>
      <c r="X230" s="1" t="s">
        <v>1211</v>
      </c>
      <c r="Y230" s="1" t="s">
        <v>77</v>
      </c>
      <c r="Z230" s="1" t="s">
        <v>295</v>
      </c>
      <c r="AA230" s="1" t="s">
        <v>67</v>
      </c>
    </row>
    <row r="231" spans="1:27" x14ac:dyDescent="0.2">
      <c r="A231" s="1" t="s">
        <v>769</v>
      </c>
      <c r="B231" s="1" t="s">
        <v>1181</v>
      </c>
      <c r="C231" s="1" t="s">
        <v>52</v>
      </c>
      <c r="D231" s="1" t="s">
        <v>273</v>
      </c>
      <c r="E231" s="1" t="s">
        <v>1212</v>
      </c>
      <c r="F231" s="1" t="s">
        <v>54</v>
      </c>
      <c r="G231" s="1" t="s">
        <v>73</v>
      </c>
      <c r="H231" s="1" t="s">
        <v>241</v>
      </c>
      <c r="I231" s="1" t="s">
        <v>1181</v>
      </c>
      <c r="J231" s="1" t="s">
        <v>929</v>
      </c>
      <c r="K231" s="1" t="s">
        <v>57</v>
      </c>
      <c r="L231" s="1" t="s">
        <v>57</v>
      </c>
      <c r="M231" s="1" t="s">
        <v>57</v>
      </c>
      <c r="N231" s="1" t="s">
        <v>194</v>
      </c>
      <c r="O231" s="1" t="s">
        <v>260</v>
      </c>
      <c r="P231" s="1" t="s">
        <v>126</v>
      </c>
      <c r="Q231" s="1" t="s">
        <v>1213</v>
      </c>
      <c r="R231" s="1" t="s">
        <v>1007</v>
      </c>
      <c r="S231" s="1" t="s">
        <v>1214</v>
      </c>
      <c r="T231" s="1" t="s">
        <v>1215</v>
      </c>
      <c r="U231" s="1" t="s">
        <v>251</v>
      </c>
      <c r="V231" s="1" t="s">
        <v>126</v>
      </c>
      <c r="W231" s="1" t="s">
        <v>738</v>
      </c>
      <c r="X231" s="1" t="s">
        <v>926</v>
      </c>
      <c r="Y231" s="1" t="s">
        <v>94</v>
      </c>
      <c r="Z231" s="1" t="s">
        <v>961</v>
      </c>
      <c r="AA231" s="1" t="s">
        <v>67</v>
      </c>
    </row>
    <row r="232" spans="1:27" x14ac:dyDescent="0.2">
      <c r="A232" s="1" t="s">
        <v>790</v>
      </c>
      <c r="B232" s="1" t="s">
        <v>1181</v>
      </c>
      <c r="C232" s="1" t="s">
        <v>77</v>
      </c>
      <c r="D232" s="1" t="s">
        <v>101</v>
      </c>
      <c r="E232" s="1" t="s">
        <v>1216</v>
      </c>
      <c r="F232" s="1" t="s">
        <v>54</v>
      </c>
      <c r="G232" s="1" t="s">
        <v>55</v>
      </c>
      <c r="H232" s="1" t="s">
        <v>490</v>
      </c>
      <c r="I232" s="1" t="s">
        <v>357</v>
      </c>
      <c r="J232" s="1" t="s">
        <v>993</v>
      </c>
      <c r="K232" s="1" t="s">
        <v>57</v>
      </c>
      <c r="L232" s="1" t="s">
        <v>57</v>
      </c>
      <c r="M232" s="1" t="s">
        <v>57</v>
      </c>
      <c r="N232" s="1" t="s">
        <v>52</v>
      </c>
      <c r="O232" s="1" t="s">
        <v>86</v>
      </c>
      <c r="P232" s="1" t="s">
        <v>90</v>
      </c>
      <c r="Q232" s="1" t="s">
        <v>691</v>
      </c>
      <c r="R232" s="1" t="s">
        <v>214</v>
      </c>
      <c r="S232" s="1" t="s">
        <v>588</v>
      </c>
      <c r="T232" s="1" t="s">
        <v>1217</v>
      </c>
      <c r="U232" s="1" t="s">
        <v>90</v>
      </c>
      <c r="V232" s="1" t="s">
        <v>52</v>
      </c>
      <c r="W232" s="1" t="s">
        <v>130</v>
      </c>
      <c r="X232" s="1" t="s">
        <v>378</v>
      </c>
      <c r="Y232" s="1" t="s">
        <v>57</v>
      </c>
      <c r="Z232" s="1" t="s">
        <v>543</v>
      </c>
      <c r="AA232" s="1" t="s">
        <v>67</v>
      </c>
    </row>
    <row r="233" spans="1:27" x14ac:dyDescent="0.2">
      <c r="A233" s="1" t="s">
        <v>1218</v>
      </c>
      <c r="B233" s="1" t="s">
        <v>1181</v>
      </c>
      <c r="C233" s="1" t="s">
        <v>90</v>
      </c>
      <c r="D233" s="1" t="s">
        <v>215</v>
      </c>
      <c r="E233" s="1" t="s">
        <v>1219</v>
      </c>
      <c r="F233" s="1" t="s">
        <v>54</v>
      </c>
      <c r="G233" s="1" t="s">
        <v>126</v>
      </c>
      <c r="H233" s="1" t="s">
        <v>271</v>
      </c>
      <c r="I233" s="1" t="s">
        <v>1181</v>
      </c>
      <c r="J233" s="1" t="s">
        <v>1181</v>
      </c>
      <c r="K233" s="1" t="s">
        <v>57</v>
      </c>
      <c r="L233" s="1" t="s">
        <v>57</v>
      </c>
      <c r="M233" s="1" t="s">
        <v>57</v>
      </c>
      <c r="N233" s="1" t="s">
        <v>50</v>
      </c>
      <c r="O233" s="1" t="s">
        <v>77</v>
      </c>
      <c r="P233" s="1" t="s">
        <v>57</v>
      </c>
      <c r="Q233" s="1" t="s">
        <v>31</v>
      </c>
      <c r="R233" s="1" t="s">
        <v>130</v>
      </c>
      <c r="S233" s="1" t="s">
        <v>165</v>
      </c>
      <c r="T233" s="1" t="s">
        <v>116</v>
      </c>
      <c r="U233" s="1" t="s">
        <v>50</v>
      </c>
      <c r="V233" s="1" t="s">
        <v>52</v>
      </c>
      <c r="W233" s="1" t="s">
        <v>77</v>
      </c>
      <c r="X233" s="1" t="s">
        <v>57</v>
      </c>
      <c r="Y233" s="1" t="s">
        <v>57</v>
      </c>
      <c r="Z233" s="1" t="s">
        <v>209</v>
      </c>
      <c r="AA233" s="1" t="s">
        <v>67</v>
      </c>
    </row>
    <row r="234" spans="1:27" x14ac:dyDescent="0.2">
      <c r="A234" s="1" t="s">
        <v>1037</v>
      </c>
      <c r="B234" s="1" t="s">
        <v>1181</v>
      </c>
      <c r="C234" s="1" t="s">
        <v>90</v>
      </c>
      <c r="D234" s="1" t="s">
        <v>813</v>
      </c>
      <c r="E234" s="1" t="s">
        <v>1220</v>
      </c>
      <c r="F234" s="1" t="s">
        <v>54</v>
      </c>
      <c r="G234" s="1" t="s">
        <v>55</v>
      </c>
      <c r="H234" s="1" t="s">
        <v>288</v>
      </c>
      <c r="I234" s="1" t="s">
        <v>357</v>
      </c>
      <c r="J234" s="1" t="s">
        <v>802</v>
      </c>
      <c r="K234" s="1" t="s">
        <v>57</v>
      </c>
      <c r="L234" s="1" t="s">
        <v>57</v>
      </c>
      <c r="M234" s="1" t="s">
        <v>80</v>
      </c>
      <c r="N234" s="1" t="s">
        <v>508</v>
      </c>
      <c r="O234" s="1" t="s">
        <v>182</v>
      </c>
      <c r="P234" s="1" t="s">
        <v>313</v>
      </c>
      <c r="Q234" s="1" t="s">
        <v>1221</v>
      </c>
      <c r="R234" s="1" t="s">
        <v>1222</v>
      </c>
      <c r="S234" s="1" t="s">
        <v>1223</v>
      </c>
      <c r="T234" s="1" t="s">
        <v>1224</v>
      </c>
      <c r="U234" s="1" t="s">
        <v>112</v>
      </c>
      <c r="V234" s="1" t="s">
        <v>654</v>
      </c>
      <c r="W234" s="1" t="s">
        <v>1225</v>
      </c>
      <c r="X234" s="1" t="s">
        <v>1226</v>
      </c>
      <c r="Y234" s="1" t="s">
        <v>142</v>
      </c>
      <c r="Z234" s="1" t="s">
        <v>969</v>
      </c>
      <c r="AA234" s="1" t="s">
        <v>67</v>
      </c>
    </row>
    <row r="235" spans="1:27" x14ac:dyDescent="0.2">
      <c r="A235" s="1" t="s">
        <v>1227</v>
      </c>
      <c r="B235" s="1" t="s">
        <v>1181</v>
      </c>
      <c r="C235" s="1" t="s">
        <v>94</v>
      </c>
      <c r="D235" s="1" t="s">
        <v>682</v>
      </c>
      <c r="E235" s="1" t="s">
        <v>1228</v>
      </c>
      <c r="F235" s="1" t="s">
        <v>54</v>
      </c>
      <c r="G235" s="1" t="s">
        <v>31</v>
      </c>
      <c r="H235" s="1" t="s">
        <v>253</v>
      </c>
      <c r="I235" s="1" t="s">
        <v>31</v>
      </c>
      <c r="J235" s="1" t="s">
        <v>31</v>
      </c>
      <c r="K235" s="1" t="s">
        <v>57</v>
      </c>
      <c r="L235" s="1" t="s">
        <v>57</v>
      </c>
      <c r="M235" s="1" t="s">
        <v>57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31</v>
      </c>
      <c r="Z235" s="1" t="s">
        <v>1082</v>
      </c>
      <c r="AA235" s="1" t="s">
        <v>31</v>
      </c>
    </row>
    <row r="236" spans="1:27" x14ac:dyDescent="0.2">
      <c r="A236" s="1" t="s">
        <v>433</v>
      </c>
      <c r="B236" s="1" t="s">
        <v>1181</v>
      </c>
      <c r="C236" s="1" t="s">
        <v>58</v>
      </c>
      <c r="D236" s="1" t="s">
        <v>820</v>
      </c>
      <c r="E236" s="1" t="s">
        <v>1229</v>
      </c>
      <c r="F236" s="1" t="s">
        <v>54</v>
      </c>
      <c r="G236" s="1" t="s">
        <v>55</v>
      </c>
      <c r="H236" s="1" t="s">
        <v>174</v>
      </c>
      <c r="I236" s="1" t="s">
        <v>357</v>
      </c>
      <c r="J236" s="1" t="s">
        <v>357</v>
      </c>
      <c r="K236" s="1" t="s">
        <v>57</v>
      </c>
      <c r="L236" s="1" t="s">
        <v>57</v>
      </c>
      <c r="M236" s="1" t="s">
        <v>57</v>
      </c>
      <c r="N236" s="1" t="s">
        <v>57</v>
      </c>
      <c r="O236" s="1" t="s">
        <v>86</v>
      </c>
      <c r="P236" s="1" t="s">
        <v>57</v>
      </c>
      <c r="Q236" s="1" t="s">
        <v>31</v>
      </c>
      <c r="R236" s="1" t="s">
        <v>77</v>
      </c>
      <c r="S236" s="1" t="s">
        <v>130</v>
      </c>
      <c r="T236" s="1" t="s">
        <v>600</v>
      </c>
      <c r="U236" s="1" t="s">
        <v>50</v>
      </c>
      <c r="V236" s="1" t="s">
        <v>50</v>
      </c>
      <c r="W236" s="1" t="s">
        <v>58</v>
      </c>
      <c r="X236" s="1" t="s">
        <v>208</v>
      </c>
      <c r="Y236" s="1" t="s">
        <v>57</v>
      </c>
      <c r="Z236" s="1" t="s">
        <v>678</v>
      </c>
      <c r="AA236" s="1" t="s">
        <v>67</v>
      </c>
    </row>
    <row r="237" spans="1:27" x14ac:dyDescent="0.2">
      <c r="A237" s="1" t="s">
        <v>274</v>
      </c>
      <c r="B237" s="1" t="s">
        <v>1181</v>
      </c>
      <c r="C237" s="1" t="s">
        <v>58</v>
      </c>
      <c r="D237" s="1" t="s">
        <v>655</v>
      </c>
      <c r="E237" s="1" t="s">
        <v>1230</v>
      </c>
      <c r="F237" s="1" t="s">
        <v>54</v>
      </c>
      <c r="G237" s="1" t="s">
        <v>55</v>
      </c>
      <c r="H237" s="1" t="s">
        <v>350</v>
      </c>
      <c r="I237" s="1" t="s">
        <v>1181</v>
      </c>
      <c r="J237" s="1" t="s">
        <v>357</v>
      </c>
      <c r="K237" s="1" t="s">
        <v>57</v>
      </c>
      <c r="L237" s="1" t="s">
        <v>57</v>
      </c>
      <c r="M237" s="1" t="s">
        <v>57</v>
      </c>
      <c r="N237" s="1" t="s">
        <v>57</v>
      </c>
      <c r="O237" s="1" t="s">
        <v>94</v>
      </c>
      <c r="P237" s="1" t="s">
        <v>57</v>
      </c>
      <c r="Q237" s="1" t="s">
        <v>31</v>
      </c>
      <c r="R237" s="1" t="s">
        <v>58</v>
      </c>
      <c r="S237" s="1" t="s">
        <v>165</v>
      </c>
      <c r="T237" s="1" t="s">
        <v>246</v>
      </c>
      <c r="U237" s="1" t="s">
        <v>50</v>
      </c>
      <c r="V237" s="1" t="s">
        <v>57</v>
      </c>
      <c r="W237" s="1" t="s">
        <v>50</v>
      </c>
      <c r="X237" s="1" t="s">
        <v>50</v>
      </c>
      <c r="Y237" s="1" t="s">
        <v>57</v>
      </c>
      <c r="Z237" s="1" t="s">
        <v>1231</v>
      </c>
      <c r="AA237" s="1" t="s">
        <v>31</v>
      </c>
    </row>
    <row r="238" spans="1:27" x14ac:dyDescent="0.2">
      <c r="A238" s="1" t="s">
        <v>1089</v>
      </c>
      <c r="B238" s="1" t="s">
        <v>1181</v>
      </c>
      <c r="C238" s="1" t="s">
        <v>58</v>
      </c>
      <c r="D238" s="1" t="s">
        <v>282</v>
      </c>
      <c r="E238" s="1" t="s">
        <v>1232</v>
      </c>
      <c r="F238" s="1" t="s">
        <v>54</v>
      </c>
      <c r="G238" s="1" t="s">
        <v>55</v>
      </c>
      <c r="H238" s="1" t="s">
        <v>363</v>
      </c>
      <c r="I238" s="1" t="s">
        <v>1181</v>
      </c>
      <c r="J238" s="1" t="s">
        <v>1043</v>
      </c>
      <c r="K238" s="1" t="s">
        <v>57</v>
      </c>
      <c r="L238" s="1" t="s">
        <v>57</v>
      </c>
      <c r="M238" s="1" t="s">
        <v>57</v>
      </c>
      <c r="N238" s="1" t="s">
        <v>57</v>
      </c>
      <c r="O238" s="1" t="s">
        <v>90</v>
      </c>
      <c r="P238" s="1" t="s">
        <v>50</v>
      </c>
      <c r="Q238" s="1" t="s">
        <v>72</v>
      </c>
      <c r="R238" s="1" t="s">
        <v>80</v>
      </c>
      <c r="S238" s="1" t="s">
        <v>68</v>
      </c>
      <c r="T238" s="1" t="s">
        <v>277</v>
      </c>
      <c r="U238" s="1" t="s">
        <v>57</v>
      </c>
      <c r="V238" s="1" t="s">
        <v>57</v>
      </c>
      <c r="W238" s="1" t="s">
        <v>52</v>
      </c>
      <c r="X238" s="1" t="s">
        <v>444</v>
      </c>
      <c r="Y238" s="1" t="s">
        <v>57</v>
      </c>
      <c r="Z238" s="1" t="s">
        <v>134</v>
      </c>
      <c r="AA238" s="1" t="s">
        <v>67</v>
      </c>
    </row>
    <row r="239" spans="1:27" x14ac:dyDescent="0.2">
      <c r="A239" s="1" t="s">
        <v>437</v>
      </c>
      <c r="B239" s="1" t="s">
        <v>1233</v>
      </c>
      <c r="C239" s="1" t="s">
        <v>50</v>
      </c>
      <c r="D239" s="1" t="s">
        <v>50</v>
      </c>
      <c r="E239" s="1" t="s">
        <v>1234</v>
      </c>
      <c r="F239" s="1" t="s">
        <v>54</v>
      </c>
      <c r="G239" s="1" t="s">
        <v>73</v>
      </c>
      <c r="H239" s="1" t="s">
        <v>448</v>
      </c>
      <c r="I239" s="1" t="s">
        <v>1233</v>
      </c>
      <c r="J239" s="1" t="s">
        <v>239</v>
      </c>
      <c r="K239" s="1" t="s">
        <v>58</v>
      </c>
      <c r="L239" s="1" t="s">
        <v>148</v>
      </c>
      <c r="M239" s="1" t="s">
        <v>175</v>
      </c>
      <c r="N239" s="1" t="s">
        <v>735</v>
      </c>
      <c r="O239" s="1" t="s">
        <v>413</v>
      </c>
      <c r="P239" s="1" t="s">
        <v>1235</v>
      </c>
      <c r="Q239" s="1" t="s">
        <v>1236</v>
      </c>
      <c r="R239" s="1" t="s">
        <v>1237</v>
      </c>
      <c r="S239" s="1" t="s">
        <v>1238</v>
      </c>
      <c r="T239" s="1" t="s">
        <v>1239</v>
      </c>
      <c r="U239" s="1" t="s">
        <v>1240</v>
      </c>
      <c r="V239" s="1" t="s">
        <v>1161</v>
      </c>
      <c r="W239" s="1" t="s">
        <v>1241</v>
      </c>
      <c r="X239" s="1" t="s">
        <v>1242</v>
      </c>
      <c r="Y239" s="1" t="s">
        <v>194</v>
      </c>
      <c r="Z239" s="1" t="s">
        <v>121</v>
      </c>
      <c r="AA239" s="1" t="s">
        <v>67</v>
      </c>
    </row>
    <row r="240" spans="1:27" x14ac:dyDescent="0.2">
      <c r="A240" s="1" t="s">
        <v>1243</v>
      </c>
      <c r="B240" s="1" t="s">
        <v>1233</v>
      </c>
      <c r="C240" s="1" t="s">
        <v>50</v>
      </c>
      <c r="D240" s="1" t="s">
        <v>52</v>
      </c>
      <c r="E240" s="1" t="s">
        <v>1244</v>
      </c>
      <c r="F240" s="1" t="s">
        <v>54</v>
      </c>
      <c r="G240" s="1" t="s">
        <v>73</v>
      </c>
      <c r="H240" s="1" t="s">
        <v>431</v>
      </c>
      <c r="I240" s="1" t="s">
        <v>1233</v>
      </c>
      <c r="J240" s="1" t="s">
        <v>532</v>
      </c>
      <c r="K240" s="1" t="s">
        <v>57</v>
      </c>
      <c r="L240" s="1" t="s">
        <v>57</v>
      </c>
      <c r="M240" s="1" t="s">
        <v>57</v>
      </c>
      <c r="N240" s="1" t="s">
        <v>50</v>
      </c>
      <c r="O240" s="1" t="s">
        <v>234</v>
      </c>
      <c r="P240" s="1" t="s">
        <v>70</v>
      </c>
      <c r="Q240" s="1" t="s">
        <v>1245</v>
      </c>
      <c r="R240" s="1" t="s">
        <v>1246</v>
      </c>
      <c r="S240" s="1" t="s">
        <v>1247</v>
      </c>
      <c r="T240" s="1" t="s">
        <v>1248</v>
      </c>
      <c r="U240" s="1" t="s">
        <v>148</v>
      </c>
      <c r="V240" s="1" t="s">
        <v>87</v>
      </c>
      <c r="W240" s="1" t="s">
        <v>449</v>
      </c>
      <c r="X240" s="1" t="s">
        <v>791</v>
      </c>
      <c r="Y240" s="1" t="s">
        <v>57</v>
      </c>
      <c r="Z240" s="1" t="s">
        <v>753</v>
      </c>
      <c r="AA240" s="1" t="s">
        <v>67</v>
      </c>
    </row>
    <row r="241" spans="1:27" x14ac:dyDescent="0.2">
      <c r="A241" s="1" t="s">
        <v>655</v>
      </c>
      <c r="B241" s="1" t="s">
        <v>1233</v>
      </c>
      <c r="C241" s="1" t="s">
        <v>52</v>
      </c>
      <c r="D241" s="1" t="s">
        <v>214</v>
      </c>
      <c r="E241" s="1" t="s">
        <v>1249</v>
      </c>
      <c r="F241" s="1" t="s">
        <v>54</v>
      </c>
      <c r="G241" s="1" t="s">
        <v>55</v>
      </c>
      <c r="H241" s="1" t="s">
        <v>133</v>
      </c>
      <c r="I241" s="1" t="s">
        <v>1233</v>
      </c>
      <c r="J241" s="1" t="s">
        <v>446</v>
      </c>
      <c r="K241" s="1" t="s">
        <v>57</v>
      </c>
      <c r="L241" s="1" t="s">
        <v>57</v>
      </c>
      <c r="M241" s="1" t="s">
        <v>90</v>
      </c>
      <c r="N241" s="1" t="s">
        <v>147</v>
      </c>
      <c r="O241" s="1" t="s">
        <v>351</v>
      </c>
      <c r="P241" s="1" t="s">
        <v>166</v>
      </c>
      <c r="Q241" s="1" t="s">
        <v>1250</v>
      </c>
      <c r="R241" s="1" t="s">
        <v>1251</v>
      </c>
      <c r="S241" s="1" t="s">
        <v>911</v>
      </c>
      <c r="T241" s="1" t="s">
        <v>1252</v>
      </c>
      <c r="U241" s="1" t="s">
        <v>308</v>
      </c>
      <c r="V241" s="1" t="s">
        <v>91</v>
      </c>
      <c r="W241" s="1" t="s">
        <v>991</v>
      </c>
      <c r="X241" s="1" t="s">
        <v>1253</v>
      </c>
      <c r="Y241" s="1" t="s">
        <v>80</v>
      </c>
      <c r="Z241" s="1" t="s">
        <v>1254</v>
      </c>
      <c r="AA241" s="1" t="s">
        <v>67</v>
      </c>
    </row>
    <row r="242" spans="1:27" x14ac:dyDescent="0.2">
      <c r="A242" s="1" t="s">
        <v>882</v>
      </c>
      <c r="B242" s="1" t="s">
        <v>1233</v>
      </c>
      <c r="C242" s="1" t="s">
        <v>77</v>
      </c>
      <c r="D242" s="1" t="s">
        <v>365</v>
      </c>
      <c r="E242" s="1" t="s">
        <v>1255</v>
      </c>
      <c r="F242" s="1" t="s">
        <v>54</v>
      </c>
      <c r="G242" s="1" t="s">
        <v>55</v>
      </c>
      <c r="H242" s="1" t="s">
        <v>229</v>
      </c>
      <c r="I242" s="1" t="s">
        <v>1233</v>
      </c>
      <c r="J242" s="1" t="s">
        <v>929</v>
      </c>
      <c r="K242" s="1" t="s">
        <v>57</v>
      </c>
      <c r="L242" s="1" t="s">
        <v>57</v>
      </c>
      <c r="M242" s="1" t="s">
        <v>57</v>
      </c>
      <c r="N242" s="1" t="s">
        <v>90</v>
      </c>
      <c r="O242" s="1" t="s">
        <v>175</v>
      </c>
      <c r="P242" s="1" t="s">
        <v>80</v>
      </c>
      <c r="Q242" s="1" t="s">
        <v>411</v>
      </c>
      <c r="R242" s="1" t="s">
        <v>751</v>
      </c>
      <c r="S242" s="1" t="s">
        <v>235</v>
      </c>
      <c r="T242" s="1" t="s">
        <v>1256</v>
      </c>
      <c r="U242" s="1" t="s">
        <v>90</v>
      </c>
      <c r="V242" s="1" t="s">
        <v>58</v>
      </c>
      <c r="W242" s="1" t="s">
        <v>234</v>
      </c>
      <c r="X242" s="1" t="s">
        <v>682</v>
      </c>
      <c r="Y242" s="1" t="s">
        <v>50</v>
      </c>
      <c r="Z242" s="1" t="s">
        <v>1257</v>
      </c>
      <c r="AA242" s="1" t="s">
        <v>67</v>
      </c>
    </row>
    <row r="243" spans="1:27" x14ac:dyDescent="0.2">
      <c r="A243" s="1" t="s">
        <v>1039</v>
      </c>
      <c r="B243" s="1" t="s">
        <v>1233</v>
      </c>
      <c r="C243" s="1" t="s">
        <v>77</v>
      </c>
      <c r="D243" s="1" t="s">
        <v>172</v>
      </c>
      <c r="E243" s="1" t="s">
        <v>1258</v>
      </c>
      <c r="F243" s="1" t="s">
        <v>54</v>
      </c>
      <c r="G243" s="1" t="s">
        <v>55</v>
      </c>
      <c r="H243" s="1" t="s">
        <v>137</v>
      </c>
      <c r="I243" s="1" t="s">
        <v>1233</v>
      </c>
      <c r="J243" s="1" t="s">
        <v>700</v>
      </c>
      <c r="K243" s="1" t="s">
        <v>57</v>
      </c>
      <c r="L243" s="1" t="s">
        <v>50</v>
      </c>
      <c r="M243" s="1" t="s">
        <v>90</v>
      </c>
      <c r="N243" s="1" t="s">
        <v>419</v>
      </c>
      <c r="O243" s="1" t="s">
        <v>182</v>
      </c>
      <c r="P243" s="1" t="s">
        <v>619</v>
      </c>
      <c r="Q243" s="1" t="s">
        <v>1259</v>
      </c>
      <c r="R243" s="1" t="s">
        <v>1260</v>
      </c>
      <c r="S243" s="1" t="s">
        <v>1261</v>
      </c>
      <c r="T243" s="1" t="s">
        <v>1262</v>
      </c>
      <c r="U243" s="1" t="s">
        <v>692</v>
      </c>
      <c r="V243" s="1" t="s">
        <v>515</v>
      </c>
      <c r="W243" s="1" t="s">
        <v>1243</v>
      </c>
      <c r="X243" s="1" t="s">
        <v>1263</v>
      </c>
      <c r="Y243" s="1" t="s">
        <v>94</v>
      </c>
      <c r="Z243" s="1" t="s">
        <v>226</v>
      </c>
      <c r="AA243" s="1" t="s">
        <v>67</v>
      </c>
    </row>
    <row r="244" spans="1:27" x14ac:dyDescent="0.2">
      <c r="A244" s="1" t="s">
        <v>1264</v>
      </c>
      <c r="B244" s="1" t="s">
        <v>1233</v>
      </c>
      <c r="C244" s="1" t="s">
        <v>80</v>
      </c>
      <c r="D244" s="1" t="s">
        <v>991</v>
      </c>
      <c r="E244" s="1" t="s">
        <v>1265</v>
      </c>
      <c r="F244" s="1" t="s">
        <v>54</v>
      </c>
      <c r="G244" s="1" t="s">
        <v>31</v>
      </c>
      <c r="H244" s="1" t="s">
        <v>237</v>
      </c>
      <c r="I244" s="1" t="s">
        <v>31</v>
      </c>
      <c r="J244" s="1" t="s">
        <v>31</v>
      </c>
      <c r="K244" s="1" t="s">
        <v>57</v>
      </c>
      <c r="L244" s="1" t="s">
        <v>57</v>
      </c>
      <c r="M244" s="1" t="s">
        <v>57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31</v>
      </c>
      <c r="Y244" s="1" t="s">
        <v>31</v>
      </c>
      <c r="Z244" s="1" t="s">
        <v>574</v>
      </c>
      <c r="AA244" s="1" t="s">
        <v>67</v>
      </c>
    </row>
    <row r="245" spans="1:27" x14ac:dyDescent="0.2">
      <c r="A245" s="1" t="s">
        <v>521</v>
      </c>
      <c r="B245" s="1" t="s">
        <v>1233</v>
      </c>
      <c r="C245" s="1" t="s">
        <v>80</v>
      </c>
      <c r="D245" s="1" t="s">
        <v>219</v>
      </c>
      <c r="E245" s="1" t="s">
        <v>1266</v>
      </c>
      <c r="F245" s="1" t="s">
        <v>54</v>
      </c>
      <c r="G245" s="1" t="s">
        <v>73</v>
      </c>
      <c r="H245" s="1" t="s">
        <v>288</v>
      </c>
      <c r="I245" s="1" t="s">
        <v>1181</v>
      </c>
      <c r="J245" s="1" t="s">
        <v>239</v>
      </c>
      <c r="K245" s="1" t="s">
        <v>57</v>
      </c>
      <c r="L245" s="1" t="s">
        <v>77</v>
      </c>
      <c r="M245" s="1" t="s">
        <v>100</v>
      </c>
      <c r="N245" s="1" t="s">
        <v>491</v>
      </c>
      <c r="O245" s="1" t="s">
        <v>651</v>
      </c>
      <c r="P245" s="1" t="s">
        <v>590</v>
      </c>
      <c r="Q245" s="1" t="s">
        <v>1267</v>
      </c>
      <c r="R245" s="1" t="s">
        <v>798</v>
      </c>
      <c r="S245" s="1" t="s">
        <v>1268</v>
      </c>
      <c r="T245" s="1" t="s">
        <v>1269</v>
      </c>
      <c r="U245" s="1" t="s">
        <v>1138</v>
      </c>
      <c r="V245" s="1" t="s">
        <v>815</v>
      </c>
      <c r="W245" s="1" t="s">
        <v>1270</v>
      </c>
      <c r="X245" s="1" t="s">
        <v>1271</v>
      </c>
      <c r="Y245" s="1" t="s">
        <v>86</v>
      </c>
      <c r="Z245" s="1" t="s">
        <v>709</v>
      </c>
      <c r="AA245" s="1" t="s">
        <v>67</v>
      </c>
    </row>
    <row r="246" spans="1:27" x14ac:dyDescent="0.2">
      <c r="A246" s="1" t="s">
        <v>1272</v>
      </c>
      <c r="B246" s="1" t="s">
        <v>1233</v>
      </c>
      <c r="C246" s="1" t="s">
        <v>58</v>
      </c>
      <c r="D246" s="1" t="s">
        <v>1037</v>
      </c>
      <c r="E246" s="1" t="s">
        <v>1273</v>
      </c>
      <c r="F246" s="1" t="s">
        <v>54</v>
      </c>
      <c r="G246" s="1" t="s">
        <v>55</v>
      </c>
      <c r="H246" s="1" t="s">
        <v>56</v>
      </c>
      <c r="I246" s="1" t="s">
        <v>1233</v>
      </c>
      <c r="J246" s="1" t="s">
        <v>357</v>
      </c>
      <c r="K246" s="1" t="s">
        <v>57</v>
      </c>
      <c r="L246" s="1" t="s">
        <v>57</v>
      </c>
      <c r="M246" s="1" t="s">
        <v>57</v>
      </c>
      <c r="N246" s="1" t="s">
        <v>50</v>
      </c>
      <c r="O246" s="1" t="s">
        <v>130</v>
      </c>
      <c r="P246" s="1" t="s">
        <v>77</v>
      </c>
      <c r="Q246" s="1" t="s">
        <v>1125</v>
      </c>
      <c r="R246" s="1" t="s">
        <v>168</v>
      </c>
      <c r="S246" s="1" t="s">
        <v>278</v>
      </c>
      <c r="T246" s="1" t="s">
        <v>1274</v>
      </c>
      <c r="U246" s="1" t="s">
        <v>50</v>
      </c>
      <c r="V246" s="1" t="s">
        <v>52</v>
      </c>
      <c r="W246" s="1" t="s">
        <v>130</v>
      </c>
      <c r="X246" s="1" t="s">
        <v>152</v>
      </c>
      <c r="Y246" s="1" t="s">
        <v>57</v>
      </c>
      <c r="Z246" s="1" t="s">
        <v>268</v>
      </c>
      <c r="AA246" s="1" t="s">
        <v>67</v>
      </c>
    </row>
    <row r="247" spans="1:27" x14ac:dyDescent="0.2">
      <c r="A247" s="1" t="s">
        <v>282</v>
      </c>
      <c r="B247" s="1" t="s">
        <v>1275</v>
      </c>
      <c r="C247" s="1" t="s">
        <v>50</v>
      </c>
      <c r="D247" s="1" t="s">
        <v>115</v>
      </c>
      <c r="E247" s="1" t="s">
        <v>1276</v>
      </c>
      <c r="F247" s="1" t="s">
        <v>54</v>
      </c>
      <c r="G247" s="1" t="s">
        <v>126</v>
      </c>
      <c r="H247" s="1" t="s">
        <v>110</v>
      </c>
      <c r="I247" s="1" t="s">
        <v>1275</v>
      </c>
      <c r="J247" s="1" t="s">
        <v>1233</v>
      </c>
      <c r="K247" s="1" t="s">
        <v>57</v>
      </c>
      <c r="L247" s="1" t="s">
        <v>57</v>
      </c>
      <c r="M247" s="1" t="s">
        <v>57</v>
      </c>
      <c r="N247" s="1" t="s">
        <v>50</v>
      </c>
      <c r="O247" s="1" t="s">
        <v>80</v>
      </c>
      <c r="P247" s="1" t="s">
        <v>50</v>
      </c>
      <c r="Q247" s="1" t="s">
        <v>72</v>
      </c>
      <c r="R247" s="1" t="s">
        <v>70</v>
      </c>
      <c r="S247" s="1" t="s">
        <v>91</v>
      </c>
      <c r="T247" s="1" t="s">
        <v>655</v>
      </c>
      <c r="U247" s="1" t="s">
        <v>50</v>
      </c>
      <c r="V247" s="1" t="s">
        <v>90</v>
      </c>
      <c r="W247" s="1" t="s">
        <v>142</v>
      </c>
      <c r="X247" s="1" t="s">
        <v>1277</v>
      </c>
      <c r="Y247" s="1" t="s">
        <v>57</v>
      </c>
      <c r="Z247" s="1" t="s">
        <v>352</v>
      </c>
      <c r="AA247" s="1" t="s">
        <v>67</v>
      </c>
    </row>
    <row r="248" spans="1:27" x14ac:dyDescent="0.2">
      <c r="A248" s="1" t="s">
        <v>1278</v>
      </c>
      <c r="B248" s="1" t="s">
        <v>1275</v>
      </c>
      <c r="C248" s="1" t="s">
        <v>52</v>
      </c>
      <c r="D248" s="1" t="s">
        <v>254</v>
      </c>
      <c r="E248" s="1" t="s">
        <v>1279</v>
      </c>
      <c r="F248" s="1" t="s">
        <v>54</v>
      </c>
      <c r="G248" s="1" t="s">
        <v>73</v>
      </c>
      <c r="H248" s="1" t="s">
        <v>350</v>
      </c>
      <c r="I248" s="1" t="s">
        <v>1275</v>
      </c>
      <c r="J248" s="1" t="s">
        <v>802</v>
      </c>
      <c r="K248" s="1" t="s">
        <v>57</v>
      </c>
      <c r="L248" s="1" t="s">
        <v>50</v>
      </c>
      <c r="M248" s="1" t="s">
        <v>68</v>
      </c>
      <c r="N248" s="1" t="s">
        <v>101</v>
      </c>
      <c r="O248" s="1" t="s">
        <v>867</v>
      </c>
      <c r="P248" s="1" t="s">
        <v>116</v>
      </c>
      <c r="Q248" s="1" t="s">
        <v>1280</v>
      </c>
      <c r="R248" s="1" t="s">
        <v>1281</v>
      </c>
      <c r="S248" s="1" t="s">
        <v>1282</v>
      </c>
      <c r="T248" s="1" t="s">
        <v>1283</v>
      </c>
      <c r="U248" s="1" t="s">
        <v>496</v>
      </c>
      <c r="V248" s="1" t="s">
        <v>496</v>
      </c>
      <c r="W248" s="1" t="s">
        <v>1284</v>
      </c>
      <c r="X248" s="1" t="s">
        <v>292</v>
      </c>
      <c r="Y248" s="1" t="s">
        <v>175</v>
      </c>
      <c r="Z248" s="1" t="s">
        <v>487</v>
      </c>
      <c r="AA248" s="1" t="s">
        <v>67</v>
      </c>
    </row>
    <row r="249" spans="1:27" x14ac:dyDescent="0.2">
      <c r="A249" s="1" t="s">
        <v>1285</v>
      </c>
      <c r="B249" s="1" t="s">
        <v>1275</v>
      </c>
      <c r="C249" s="1" t="s">
        <v>90</v>
      </c>
      <c r="D249" s="1" t="s">
        <v>515</v>
      </c>
      <c r="E249" s="1" t="s">
        <v>1286</v>
      </c>
      <c r="F249" s="1" t="s">
        <v>54</v>
      </c>
      <c r="G249" s="1" t="s">
        <v>55</v>
      </c>
      <c r="H249" s="1" t="s">
        <v>267</v>
      </c>
      <c r="I249" s="1" t="s">
        <v>1275</v>
      </c>
      <c r="J249" s="1" t="s">
        <v>1043</v>
      </c>
      <c r="K249" s="1" t="s">
        <v>57</v>
      </c>
      <c r="L249" s="1" t="s">
        <v>57</v>
      </c>
      <c r="M249" s="1" t="s">
        <v>57</v>
      </c>
      <c r="N249" s="1" t="s">
        <v>80</v>
      </c>
      <c r="O249" s="1" t="s">
        <v>234</v>
      </c>
      <c r="P249" s="1" t="s">
        <v>68</v>
      </c>
      <c r="Q249" s="1" t="s">
        <v>584</v>
      </c>
      <c r="R249" s="1" t="s">
        <v>1036</v>
      </c>
      <c r="S249" s="1" t="s">
        <v>506</v>
      </c>
      <c r="T249" s="1" t="s">
        <v>1287</v>
      </c>
      <c r="U249" s="1" t="s">
        <v>59</v>
      </c>
      <c r="V249" s="1" t="s">
        <v>73</v>
      </c>
      <c r="W249" s="1" t="s">
        <v>272</v>
      </c>
      <c r="X249" s="1" t="s">
        <v>967</v>
      </c>
      <c r="Y249" s="1" t="s">
        <v>50</v>
      </c>
      <c r="Z249" s="1" t="s">
        <v>618</v>
      </c>
      <c r="AA249" s="1" t="s">
        <v>67</v>
      </c>
    </row>
    <row r="250" spans="1:27" x14ac:dyDescent="0.2">
      <c r="A250" s="1" t="s">
        <v>65</v>
      </c>
      <c r="B250" s="1" t="s">
        <v>1275</v>
      </c>
      <c r="C250" s="1" t="s">
        <v>90</v>
      </c>
      <c r="D250" s="1" t="s">
        <v>157</v>
      </c>
      <c r="E250" s="1" t="s">
        <v>1288</v>
      </c>
      <c r="F250" s="1" t="s">
        <v>54</v>
      </c>
      <c r="G250" s="1" t="s">
        <v>73</v>
      </c>
      <c r="H250" s="1" t="s">
        <v>71</v>
      </c>
      <c r="I250" s="1" t="s">
        <v>1181</v>
      </c>
      <c r="J250" s="1" t="s">
        <v>1181</v>
      </c>
      <c r="K250" s="1" t="s">
        <v>57</v>
      </c>
      <c r="L250" s="1" t="s">
        <v>57</v>
      </c>
      <c r="M250" s="1" t="s">
        <v>57</v>
      </c>
      <c r="N250" s="1" t="s">
        <v>57</v>
      </c>
      <c r="O250" s="1" t="s">
        <v>50</v>
      </c>
      <c r="P250" s="1" t="s">
        <v>57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31</v>
      </c>
      <c r="W250" s="1" t="s">
        <v>31</v>
      </c>
      <c r="X250" s="1" t="s">
        <v>31</v>
      </c>
      <c r="Y250" s="1" t="s">
        <v>31</v>
      </c>
      <c r="Z250" s="1" t="s">
        <v>107</v>
      </c>
      <c r="AA250" s="1" t="s">
        <v>67</v>
      </c>
    </row>
    <row r="251" spans="1:27" x14ac:dyDescent="0.2">
      <c r="A251" s="1" t="s">
        <v>441</v>
      </c>
      <c r="B251" s="1" t="s">
        <v>1275</v>
      </c>
      <c r="C251" s="1" t="s">
        <v>80</v>
      </c>
      <c r="D251" s="1" t="s">
        <v>122</v>
      </c>
      <c r="E251" s="1" t="s">
        <v>1289</v>
      </c>
      <c r="F251" s="1" t="s">
        <v>54</v>
      </c>
      <c r="G251" s="1" t="s">
        <v>55</v>
      </c>
      <c r="H251" s="1" t="s">
        <v>106</v>
      </c>
      <c r="I251" s="1" t="s">
        <v>1275</v>
      </c>
      <c r="J251" s="1" t="s">
        <v>1233</v>
      </c>
      <c r="K251" s="1" t="s">
        <v>57</v>
      </c>
      <c r="L251" s="1" t="s">
        <v>57</v>
      </c>
      <c r="M251" s="1" t="s">
        <v>57</v>
      </c>
      <c r="N251" s="1" t="s">
        <v>57</v>
      </c>
      <c r="O251" s="1" t="s">
        <v>52</v>
      </c>
      <c r="P251" s="1" t="s">
        <v>57</v>
      </c>
      <c r="Q251" s="1" t="s">
        <v>31</v>
      </c>
      <c r="R251" s="1" t="s">
        <v>57</v>
      </c>
      <c r="S251" s="1" t="s">
        <v>50</v>
      </c>
      <c r="T251" s="1" t="s">
        <v>57</v>
      </c>
      <c r="U251" s="1" t="s">
        <v>57</v>
      </c>
      <c r="V251" s="1" t="s">
        <v>57</v>
      </c>
      <c r="W251" s="1" t="s">
        <v>90</v>
      </c>
      <c r="X251" s="1" t="s">
        <v>579</v>
      </c>
      <c r="Y251" s="1" t="s">
        <v>57</v>
      </c>
      <c r="Z251" s="1" t="s">
        <v>1290</v>
      </c>
      <c r="AA251" s="1" t="s">
        <v>67</v>
      </c>
    </row>
    <row r="252" spans="1:27" x14ac:dyDescent="0.2">
      <c r="A252" s="1" t="s">
        <v>296</v>
      </c>
      <c r="B252" s="1" t="s">
        <v>1275</v>
      </c>
      <c r="C252" s="1" t="s">
        <v>80</v>
      </c>
      <c r="D252" s="1" t="s">
        <v>224</v>
      </c>
      <c r="E252" s="1" t="s">
        <v>1291</v>
      </c>
      <c r="F252" s="1" t="s">
        <v>54</v>
      </c>
      <c r="G252" s="1" t="s">
        <v>55</v>
      </c>
      <c r="H252" s="1" t="s">
        <v>170</v>
      </c>
      <c r="I252" s="1" t="s">
        <v>1275</v>
      </c>
      <c r="J252" s="1" t="s">
        <v>1275</v>
      </c>
      <c r="K252" s="1" t="s">
        <v>57</v>
      </c>
      <c r="L252" s="1" t="s">
        <v>57</v>
      </c>
      <c r="M252" s="1" t="s">
        <v>57</v>
      </c>
      <c r="N252" s="1" t="s">
        <v>57</v>
      </c>
      <c r="O252" s="1" t="s">
        <v>50</v>
      </c>
      <c r="P252" s="1" t="s">
        <v>57</v>
      </c>
      <c r="Q252" s="1" t="s">
        <v>31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31</v>
      </c>
      <c r="W252" s="1" t="s">
        <v>52</v>
      </c>
      <c r="X252" s="1" t="s">
        <v>275</v>
      </c>
      <c r="Y252" s="1" t="s">
        <v>57</v>
      </c>
      <c r="Z252" s="1" t="s">
        <v>770</v>
      </c>
      <c r="AA252" s="1" t="s">
        <v>67</v>
      </c>
    </row>
    <row r="253" spans="1:27" x14ac:dyDescent="0.2">
      <c r="A253" s="1" t="s">
        <v>1161</v>
      </c>
      <c r="B253" s="1" t="s">
        <v>1275</v>
      </c>
      <c r="C253" s="1" t="s">
        <v>58</v>
      </c>
      <c r="D253" s="1" t="s">
        <v>83</v>
      </c>
      <c r="E253" s="1" t="s">
        <v>1292</v>
      </c>
      <c r="F253" s="1" t="s">
        <v>54</v>
      </c>
      <c r="G253" s="1" t="s">
        <v>55</v>
      </c>
      <c r="H253" s="1" t="s">
        <v>443</v>
      </c>
      <c r="I253" s="1" t="s">
        <v>1275</v>
      </c>
      <c r="J253" s="1" t="s">
        <v>1181</v>
      </c>
      <c r="K253" s="1" t="s">
        <v>57</v>
      </c>
      <c r="L253" s="1" t="s">
        <v>57</v>
      </c>
      <c r="M253" s="1" t="s">
        <v>57</v>
      </c>
      <c r="N253" s="1" t="s">
        <v>77</v>
      </c>
      <c r="O253" s="1" t="s">
        <v>194</v>
      </c>
      <c r="P253" s="1" t="s">
        <v>94</v>
      </c>
      <c r="Q253" s="1" t="s">
        <v>1293</v>
      </c>
      <c r="R253" s="1" t="s">
        <v>624</v>
      </c>
      <c r="S253" s="1" t="s">
        <v>686</v>
      </c>
      <c r="T253" s="1" t="s">
        <v>1294</v>
      </c>
      <c r="U253" s="1" t="s">
        <v>52</v>
      </c>
      <c r="V253" s="1" t="s">
        <v>86</v>
      </c>
      <c r="W253" s="1" t="s">
        <v>165</v>
      </c>
      <c r="X253" s="1" t="s">
        <v>168</v>
      </c>
      <c r="Y253" s="1" t="s">
        <v>57</v>
      </c>
      <c r="Z253" s="1" t="s">
        <v>263</v>
      </c>
      <c r="AA253" s="1" t="s">
        <v>67</v>
      </c>
    </row>
    <row r="254" spans="1:27" x14ac:dyDescent="0.2">
      <c r="A254" s="1" t="s">
        <v>128</v>
      </c>
      <c r="B254" s="1" t="s">
        <v>1275</v>
      </c>
      <c r="C254" s="1" t="s">
        <v>58</v>
      </c>
      <c r="D254" s="1" t="s">
        <v>231</v>
      </c>
      <c r="E254" s="1" t="s">
        <v>1295</v>
      </c>
      <c r="F254" s="1" t="s">
        <v>54</v>
      </c>
      <c r="G254" s="1" t="s">
        <v>126</v>
      </c>
      <c r="H254" s="1" t="s">
        <v>151</v>
      </c>
      <c r="I254" s="1" t="s">
        <v>1233</v>
      </c>
      <c r="J254" s="1" t="s">
        <v>802</v>
      </c>
      <c r="K254" s="1" t="s">
        <v>57</v>
      </c>
      <c r="L254" s="1" t="s">
        <v>57</v>
      </c>
      <c r="M254" s="1" t="s">
        <v>57</v>
      </c>
      <c r="N254" s="1" t="s">
        <v>90</v>
      </c>
      <c r="O254" s="1" t="s">
        <v>108</v>
      </c>
      <c r="P254" s="1" t="s">
        <v>86</v>
      </c>
      <c r="Q254" s="1" t="s">
        <v>576</v>
      </c>
      <c r="R254" s="1" t="s">
        <v>1036</v>
      </c>
      <c r="S254" s="1" t="s">
        <v>756</v>
      </c>
      <c r="T254" s="1" t="s">
        <v>1296</v>
      </c>
      <c r="U254" s="1" t="s">
        <v>68</v>
      </c>
      <c r="V254" s="1" t="s">
        <v>148</v>
      </c>
      <c r="W254" s="1" t="s">
        <v>272</v>
      </c>
      <c r="X254" s="1" t="s">
        <v>277</v>
      </c>
      <c r="Y254" s="1" t="s">
        <v>50</v>
      </c>
      <c r="Z254" s="1" t="s">
        <v>1297</v>
      </c>
      <c r="AA254" s="1" t="s">
        <v>67</v>
      </c>
    </row>
    <row r="255" spans="1:27" x14ac:dyDescent="0.2">
      <c r="A255" s="1" t="s">
        <v>135</v>
      </c>
      <c r="B255" s="1" t="s">
        <v>1275</v>
      </c>
      <c r="C255" s="1" t="s">
        <v>58</v>
      </c>
      <c r="D255" s="1" t="s">
        <v>433</v>
      </c>
      <c r="E255" s="1" t="s">
        <v>1298</v>
      </c>
      <c r="F255" s="1" t="s">
        <v>54</v>
      </c>
      <c r="G255" s="1" t="s">
        <v>55</v>
      </c>
      <c r="H255" s="1" t="s">
        <v>382</v>
      </c>
      <c r="I255" s="1" t="s">
        <v>1233</v>
      </c>
      <c r="J255" s="1" t="s">
        <v>1233</v>
      </c>
      <c r="K255" s="1" t="s">
        <v>57</v>
      </c>
      <c r="L255" s="1" t="s">
        <v>57</v>
      </c>
      <c r="M255" s="1" t="s">
        <v>57</v>
      </c>
      <c r="N255" s="1" t="s">
        <v>57</v>
      </c>
      <c r="O255" s="1" t="s">
        <v>50</v>
      </c>
      <c r="P255" s="1" t="s">
        <v>57</v>
      </c>
      <c r="Q255" s="1" t="s">
        <v>31</v>
      </c>
      <c r="R255" s="1" t="s">
        <v>50</v>
      </c>
      <c r="S255" s="1" t="s">
        <v>52</v>
      </c>
      <c r="T255" s="1" t="s">
        <v>50</v>
      </c>
      <c r="U255" s="1" t="s">
        <v>57</v>
      </c>
      <c r="V255" s="1" t="s">
        <v>57</v>
      </c>
      <c r="W255" s="1" t="s">
        <v>50</v>
      </c>
      <c r="X255" s="1" t="s">
        <v>57</v>
      </c>
      <c r="Y255" s="1" t="s">
        <v>57</v>
      </c>
      <c r="Z255" s="1" t="s">
        <v>171</v>
      </c>
      <c r="AA255" s="1" t="s">
        <v>67</v>
      </c>
    </row>
    <row r="256" spans="1:27" x14ac:dyDescent="0.2">
      <c r="A256" s="1" t="s">
        <v>1299</v>
      </c>
      <c r="B256" s="1" t="s">
        <v>1275</v>
      </c>
      <c r="C256" s="1" t="s">
        <v>58</v>
      </c>
      <c r="D256" s="1" t="s">
        <v>437</v>
      </c>
      <c r="E256" s="1" t="s">
        <v>1300</v>
      </c>
      <c r="F256" s="1" t="s">
        <v>54</v>
      </c>
      <c r="G256" s="1" t="s">
        <v>31</v>
      </c>
      <c r="H256" s="1" t="s">
        <v>431</v>
      </c>
      <c r="I256" s="1" t="s">
        <v>31</v>
      </c>
      <c r="J256" s="1" t="s">
        <v>31</v>
      </c>
      <c r="K256" s="1" t="s">
        <v>57</v>
      </c>
      <c r="L256" s="1" t="s">
        <v>57</v>
      </c>
      <c r="M256" s="1" t="s">
        <v>57</v>
      </c>
      <c r="N256" s="1" t="s">
        <v>31</v>
      </c>
      <c r="O256" s="1" t="s">
        <v>31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  <c r="Z256" s="1" t="s">
        <v>1301</v>
      </c>
      <c r="AA256" s="1" t="s">
        <v>31</v>
      </c>
    </row>
    <row r="257" spans="1:27" x14ac:dyDescent="0.2">
      <c r="A257" s="1" t="s">
        <v>97</v>
      </c>
      <c r="B257" s="1" t="s">
        <v>1275</v>
      </c>
      <c r="C257" s="1" t="s">
        <v>58</v>
      </c>
      <c r="D257" s="1" t="s">
        <v>882</v>
      </c>
      <c r="E257" s="1" t="s">
        <v>1302</v>
      </c>
      <c r="F257" s="1" t="s">
        <v>54</v>
      </c>
      <c r="G257" s="1" t="s">
        <v>31</v>
      </c>
      <c r="H257" s="1" t="s">
        <v>288</v>
      </c>
      <c r="I257" s="1" t="s">
        <v>31</v>
      </c>
      <c r="J257" s="1" t="s">
        <v>31</v>
      </c>
      <c r="K257" s="1" t="s">
        <v>57</v>
      </c>
      <c r="L257" s="1" t="s">
        <v>57</v>
      </c>
      <c r="M257" s="1" t="s">
        <v>57</v>
      </c>
      <c r="N257" s="1" t="s">
        <v>31</v>
      </c>
      <c r="O257" s="1" t="s">
        <v>31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31</v>
      </c>
      <c r="V257" s="1" t="s">
        <v>31</v>
      </c>
      <c r="W257" s="1" t="s">
        <v>31</v>
      </c>
      <c r="X257" s="1" t="s">
        <v>31</v>
      </c>
      <c r="Y257" s="1" t="s">
        <v>31</v>
      </c>
      <c r="Z257" s="1" t="s">
        <v>1303</v>
      </c>
      <c r="AA257" s="1" t="s">
        <v>67</v>
      </c>
    </row>
    <row r="258" spans="1:27" x14ac:dyDescent="0.2">
      <c r="A258" s="1" t="s">
        <v>1304</v>
      </c>
      <c r="B258" s="1" t="s">
        <v>1305</v>
      </c>
      <c r="C258" s="1" t="s">
        <v>52</v>
      </c>
      <c r="D258" s="1" t="s">
        <v>254</v>
      </c>
      <c r="E258" s="1" t="s">
        <v>1306</v>
      </c>
      <c r="F258" s="1" t="s">
        <v>54</v>
      </c>
      <c r="G258" s="1" t="s">
        <v>55</v>
      </c>
      <c r="H258" s="1" t="s">
        <v>271</v>
      </c>
      <c r="I258" s="1" t="s">
        <v>1305</v>
      </c>
      <c r="J258" s="1" t="s">
        <v>858</v>
      </c>
      <c r="K258" s="1" t="s">
        <v>57</v>
      </c>
      <c r="L258" s="1" t="s">
        <v>57</v>
      </c>
      <c r="M258" s="1" t="s">
        <v>94</v>
      </c>
      <c r="N258" s="1" t="s">
        <v>254</v>
      </c>
      <c r="O258" s="1" t="s">
        <v>207</v>
      </c>
      <c r="P258" s="1" t="s">
        <v>589</v>
      </c>
      <c r="Q258" s="1" t="s">
        <v>1307</v>
      </c>
      <c r="R258" s="1" t="s">
        <v>1308</v>
      </c>
      <c r="S258" s="1" t="s">
        <v>1309</v>
      </c>
      <c r="T258" s="1" t="s">
        <v>1310</v>
      </c>
      <c r="U258" s="1" t="s">
        <v>101</v>
      </c>
      <c r="V258" s="1" t="s">
        <v>403</v>
      </c>
      <c r="W258" s="1" t="s">
        <v>1278</v>
      </c>
      <c r="X258" s="1" t="s">
        <v>1311</v>
      </c>
      <c r="Y258" s="1" t="s">
        <v>80</v>
      </c>
      <c r="Z258" s="1" t="s">
        <v>193</v>
      </c>
      <c r="AA258" s="1" t="s">
        <v>67</v>
      </c>
    </row>
    <row r="259" spans="1:27" x14ac:dyDescent="0.2">
      <c r="A259" s="1" t="s">
        <v>1080</v>
      </c>
      <c r="B259" s="1" t="s">
        <v>1305</v>
      </c>
      <c r="C259" s="1" t="s">
        <v>77</v>
      </c>
      <c r="D259" s="1" t="s">
        <v>624</v>
      </c>
      <c r="E259" s="1" t="s">
        <v>1312</v>
      </c>
      <c r="F259" s="1" t="s">
        <v>54</v>
      </c>
      <c r="G259" s="1" t="s">
        <v>55</v>
      </c>
      <c r="H259" s="1" t="s">
        <v>151</v>
      </c>
      <c r="I259" s="1" t="s">
        <v>1305</v>
      </c>
      <c r="J259" s="1" t="s">
        <v>357</v>
      </c>
      <c r="K259" s="1" t="s">
        <v>57</v>
      </c>
      <c r="L259" s="1" t="s">
        <v>57</v>
      </c>
      <c r="M259" s="1" t="s">
        <v>50</v>
      </c>
      <c r="N259" s="1" t="s">
        <v>77</v>
      </c>
      <c r="O259" s="1" t="s">
        <v>73</v>
      </c>
      <c r="P259" s="1" t="s">
        <v>142</v>
      </c>
      <c r="Q259" s="1" t="s">
        <v>1313</v>
      </c>
      <c r="R259" s="1" t="s">
        <v>1272</v>
      </c>
      <c r="S259" s="1" t="s">
        <v>1314</v>
      </c>
      <c r="T259" s="1" t="s">
        <v>1315</v>
      </c>
      <c r="U259" s="1" t="s">
        <v>100</v>
      </c>
      <c r="V259" s="1" t="s">
        <v>95</v>
      </c>
      <c r="W259" s="1" t="s">
        <v>254</v>
      </c>
      <c r="X259" s="1" t="s">
        <v>730</v>
      </c>
      <c r="Y259" s="1" t="s">
        <v>57</v>
      </c>
      <c r="Z259" s="1" t="s">
        <v>209</v>
      </c>
      <c r="AA259" s="1" t="s">
        <v>67</v>
      </c>
    </row>
    <row r="260" spans="1:27" x14ac:dyDescent="0.2">
      <c r="A260" s="1" t="s">
        <v>319</v>
      </c>
      <c r="B260" s="1" t="s">
        <v>1305</v>
      </c>
      <c r="C260" s="1" t="s">
        <v>90</v>
      </c>
      <c r="D260" s="1" t="s">
        <v>189</v>
      </c>
      <c r="E260" s="1" t="s">
        <v>1316</v>
      </c>
      <c r="F260" s="1" t="s">
        <v>54</v>
      </c>
      <c r="G260" s="1" t="s">
        <v>55</v>
      </c>
      <c r="H260" s="1" t="s">
        <v>137</v>
      </c>
      <c r="I260" s="1" t="s">
        <v>1305</v>
      </c>
      <c r="J260" s="1" t="s">
        <v>357</v>
      </c>
      <c r="K260" s="1" t="s">
        <v>57</v>
      </c>
      <c r="L260" s="1" t="s">
        <v>57</v>
      </c>
      <c r="M260" s="1" t="s">
        <v>57</v>
      </c>
      <c r="N260" s="1" t="s">
        <v>52</v>
      </c>
      <c r="O260" s="1" t="s">
        <v>59</v>
      </c>
      <c r="P260" s="1" t="s">
        <v>57</v>
      </c>
      <c r="Q260" s="1" t="s">
        <v>31</v>
      </c>
      <c r="R260" s="1" t="s">
        <v>264</v>
      </c>
      <c r="S260" s="1" t="s">
        <v>428</v>
      </c>
      <c r="T260" s="1" t="s">
        <v>1135</v>
      </c>
      <c r="U260" s="1" t="s">
        <v>57</v>
      </c>
      <c r="V260" s="1" t="s">
        <v>52</v>
      </c>
      <c r="W260" s="1" t="s">
        <v>70</v>
      </c>
      <c r="X260" s="1" t="s">
        <v>589</v>
      </c>
      <c r="Y260" s="1" t="s">
        <v>57</v>
      </c>
      <c r="Z260" s="1" t="s">
        <v>1317</v>
      </c>
      <c r="AA260" s="1" t="s">
        <v>31</v>
      </c>
    </row>
    <row r="261" spans="1:27" x14ac:dyDescent="0.2">
      <c r="A261" s="1" t="s">
        <v>322</v>
      </c>
      <c r="B261" s="1" t="s">
        <v>1305</v>
      </c>
      <c r="C261" s="1" t="s">
        <v>90</v>
      </c>
      <c r="D261" s="1" t="s">
        <v>281</v>
      </c>
      <c r="E261" s="1" t="s">
        <v>1318</v>
      </c>
      <c r="F261" s="1" t="s">
        <v>54</v>
      </c>
      <c r="G261" s="1" t="s">
        <v>73</v>
      </c>
      <c r="H261" s="1" t="s">
        <v>106</v>
      </c>
      <c r="I261" s="1" t="s">
        <v>1305</v>
      </c>
      <c r="J261" s="1" t="s">
        <v>993</v>
      </c>
      <c r="K261" s="1" t="s">
        <v>57</v>
      </c>
      <c r="L261" s="1" t="s">
        <v>57</v>
      </c>
      <c r="M261" s="1" t="s">
        <v>52</v>
      </c>
      <c r="N261" s="1" t="s">
        <v>142</v>
      </c>
      <c r="O261" s="1" t="s">
        <v>376</v>
      </c>
      <c r="P261" s="1" t="s">
        <v>126</v>
      </c>
      <c r="Q261" s="1" t="s">
        <v>1319</v>
      </c>
      <c r="R261" s="1" t="s">
        <v>1320</v>
      </c>
      <c r="S261" s="1" t="s">
        <v>1321</v>
      </c>
      <c r="T261" s="1" t="s">
        <v>1322</v>
      </c>
      <c r="U261" s="1" t="s">
        <v>272</v>
      </c>
      <c r="V261" s="1" t="s">
        <v>260</v>
      </c>
      <c r="W261" s="1" t="s">
        <v>247</v>
      </c>
      <c r="X261" s="1" t="s">
        <v>127</v>
      </c>
      <c r="Y261" s="1" t="s">
        <v>57</v>
      </c>
      <c r="Z261" s="1" t="s">
        <v>250</v>
      </c>
      <c r="AA261" s="1" t="s">
        <v>67</v>
      </c>
    </row>
    <row r="262" spans="1:27" x14ac:dyDescent="0.2">
      <c r="A262" s="1" t="s">
        <v>706</v>
      </c>
      <c r="B262" s="1" t="s">
        <v>1305</v>
      </c>
      <c r="C262" s="1" t="s">
        <v>80</v>
      </c>
      <c r="D262" s="1" t="s">
        <v>1107</v>
      </c>
      <c r="E262" s="1" t="s">
        <v>1323</v>
      </c>
      <c r="F262" s="1" t="s">
        <v>54</v>
      </c>
      <c r="G262" s="1" t="s">
        <v>31</v>
      </c>
      <c r="H262" s="1" t="s">
        <v>120</v>
      </c>
      <c r="I262" s="1" t="s">
        <v>31</v>
      </c>
      <c r="J262" s="1" t="s">
        <v>31</v>
      </c>
      <c r="K262" s="1" t="s">
        <v>57</v>
      </c>
      <c r="L262" s="1" t="s">
        <v>57</v>
      </c>
      <c r="M262" s="1" t="s">
        <v>57</v>
      </c>
      <c r="N262" s="1" t="s">
        <v>31</v>
      </c>
      <c r="O262" s="1" t="s">
        <v>31</v>
      </c>
      <c r="P262" s="1" t="s">
        <v>31</v>
      </c>
      <c r="Q262" s="1" t="s">
        <v>31</v>
      </c>
      <c r="R262" s="1" t="s">
        <v>31</v>
      </c>
      <c r="S262" s="1" t="s">
        <v>31</v>
      </c>
      <c r="T262" s="1" t="s">
        <v>31</v>
      </c>
      <c r="U262" s="1" t="s">
        <v>31</v>
      </c>
      <c r="V262" s="1" t="s">
        <v>31</v>
      </c>
      <c r="W262" s="1" t="s">
        <v>31</v>
      </c>
      <c r="X262" s="1" t="s">
        <v>31</v>
      </c>
      <c r="Y262" s="1" t="s">
        <v>31</v>
      </c>
      <c r="Z262" s="1" t="s">
        <v>445</v>
      </c>
      <c r="AA262" s="1" t="s">
        <v>67</v>
      </c>
    </row>
    <row r="263" spans="1:27" x14ac:dyDescent="0.2">
      <c r="A263" s="1" t="s">
        <v>1324</v>
      </c>
      <c r="B263" s="1" t="s">
        <v>1305</v>
      </c>
      <c r="C263" s="1" t="s">
        <v>80</v>
      </c>
      <c r="D263" s="1" t="s">
        <v>676</v>
      </c>
      <c r="E263" s="1" t="s">
        <v>1325</v>
      </c>
      <c r="F263" s="1" t="s">
        <v>54</v>
      </c>
      <c r="G263" s="1" t="s">
        <v>31</v>
      </c>
      <c r="H263" s="1" t="s">
        <v>448</v>
      </c>
      <c r="I263" s="1" t="s">
        <v>31</v>
      </c>
      <c r="J263" s="1" t="s">
        <v>31</v>
      </c>
      <c r="K263" s="1" t="s">
        <v>57</v>
      </c>
      <c r="L263" s="1" t="s">
        <v>57</v>
      </c>
      <c r="M263" s="1" t="s">
        <v>57</v>
      </c>
      <c r="N263" s="1" t="s">
        <v>31</v>
      </c>
      <c r="O263" s="1" t="s">
        <v>31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 t="s">
        <v>31</v>
      </c>
      <c r="W263" s="1" t="s">
        <v>31</v>
      </c>
      <c r="X263" s="1" t="s">
        <v>31</v>
      </c>
      <c r="Y263" s="1" t="s">
        <v>31</v>
      </c>
      <c r="Z263" s="1" t="s">
        <v>1326</v>
      </c>
      <c r="AA263" s="1" t="s">
        <v>31</v>
      </c>
    </row>
    <row r="264" spans="1:27" x14ac:dyDescent="0.2">
      <c r="A264" s="1" t="s">
        <v>1327</v>
      </c>
      <c r="B264" s="1" t="s">
        <v>1305</v>
      </c>
      <c r="C264" s="1" t="s">
        <v>58</v>
      </c>
      <c r="D264" s="1" t="s">
        <v>1243</v>
      </c>
      <c r="E264" s="1" t="s">
        <v>1328</v>
      </c>
      <c r="F264" s="1" t="s">
        <v>54</v>
      </c>
      <c r="G264" s="1" t="s">
        <v>31</v>
      </c>
      <c r="H264" s="1" t="s">
        <v>382</v>
      </c>
      <c r="I264" s="1" t="s">
        <v>31</v>
      </c>
      <c r="J264" s="1" t="s">
        <v>31</v>
      </c>
      <c r="K264" s="1" t="s">
        <v>57</v>
      </c>
      <c r="L264" s="1" t="s">
        <v>57</v>
      </c>
      <c r="M264" s="1" t="s">
        <v>57</v>
      </c>
      <c r="N264" s="1" t="s">
        <v>31</v>
      </c>
      <c r="O264" s="1" t="s">
        <v>31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31</v>
      </c>
      <c r="V264" s="1" t="s">
        <v>31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</row>
    <row r="265" spans="1:27" x14ac:dyDescent="0.2">
      <c r="A265" s="1" t="s">
        <v>1329</v>
      </c>
      <c r="B265" s="1" t="s">
        <v>1305</v>
      </c>
      <c r="C265" s="1" t="s">
        <v>58</v>
      </c>
      <c r="D265" s="1" t="s">
        <v>882</v>
      </c>
      <c r="E265" s="1" t="s">
        <v>1330</v>
      </c>
      <c r="F265" s="1" t="s">
        <v>54</v>
      </c>
      <c r="G265" s="1" t="s">
        <v>31</v>
      </c>
      <c r="H265" s="1" t="s">
        <v>288</v>
      </c>
      <c r="I265" s="1" t="s">
        <v>31</v>
      </c>
      <c r="J265" s="1" t="s">
        <v>31</v>
      </c>
      <c r="K265" s="1" t="s">
        <v>57</v>
      </c>
      <c r="L265" s="1" t="s">
        <v>57</v>
      </c>
      <c r="M265" s="1" t="s">
        <v>57</v>
      </c>
      <c r="N265" s="1" t="s">
        <v>31</v>
      </c>
      <c r="O265" s="1" t="s">
        <v>31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188</v>
      </c>
      <c r="AA265" s="1" t="s">
        <v>67</v>
      </c>
    </row>
    <row r="266" spans="1:27" x14ac:dyDescent="0.2">
      <c r="A266" s="1" t="s">
        <v>1331</v>
      </c>
      <c r="B266" s="1" t="s">
        <v>1332</v>
      </c>
      <c r="C266" s="1" t="s">
        <v>50</v>
      </c>
      <c r="D266" s="1" t="s">
        <v>77</v>
      </c>
      <c r="E266" s="1" t="s">
        <v>1333</v>
      </c>
      <c r="F266" s="1" t="s">
        <v>54</v>
      </c>
      <c r="G266" s="1" t="s">
        <v>73</v>
      </c>
      <c r="H266" s="1" t="s">
        <v>79</v>
      </c>
      <c r="I266" s="1" t="s">
        <v>1332</v>
      </c>
      <c r="J266" s="1" t="s">
        <v>754</v>
      </c>
      <c r="K266" s="1" t="s">
        <v>57</v>
      </c>
      <c r="L266" s="1" t="s">
        <v>77</v>
      </c>
      <c r="M266" s="1" t="s">
        <v>68</v>
      </c>
      <c r="N266" s="1" t="s">
        <v>189</v>
      </c>
      <c r="O266" s="1" t="s">
        <v>496</v>
      </c>
      <c r="P266" s="1" t="s">
        <v>815</v>
      </c>
      <c r="Q266" s="1" t="s">
        <v>1334</v>
      </c>
      <c r="R266" s="1" t="s">
        <v>1335</v>
      </c>
      <c r="S266" s="1" t="s">
        <v>1336</v>
      </c>
      <c r="T266" s="1" t="s">
        <v>1337</v>
      </c>
      <c r="U266" s="1" t="s">
        <v>686</v>
      </c>
      <c r="V266" s="1" t="s">
        <v>692</v>
      </c>
      <c r="W266" s="1" t="s">
        <v>1338</v>
      </c>
      <c r="X266" s="1" t="s">
        <v>1339</v>
      </c>
      <c r="Y266" s="1" t="s">
        <v>342</v>
      </c>
      <c r="Z266" s="1" t="s">
        <v>1340</v>
      </c>
      <c r="AA266" s="1" t="s">
        <v>67</v>
      </c>
    </row>
    <row r="267" spans="1:27" x14ac:dyDescent="0.2">
      <c r="A267" s="1" t="s">
        <v>1235</v>
      </c>
      <c r="B267" s="1" t="s">
        <v>1332</v>
      </c>
      <c r="C267" s="1" t="s">
        <v>50</v>
      </c>
      <c r="D267" s="1" t="s">
        <v>94</v>
      </c>
      <c r="E267" s="1" t="s">
        <v>1341</v>
      </c>
      <c r="F267" s="1" t="s">
        <v>54</v>
      </c>
      <c r="G267" s="1" t="s">
        <v>73</v>
      </c>
      <c r="H267" s="1" t="s">
        <v>528</v>
      </c>
      <c r="I267" s="1" t="s">
        <v>1332</v>
      </c>
      <c r="J267" s="1" t="s">
        <v>526</v>
      </c>
      <c r="K267" s="1" t="s">
        <v>57</v>
      </c>
      <c r="L267" s="1" t="s">
        <v>52</v>
      </c>
      <c r="M267" s="1" t="s">
        <v>100</v>
      </c>
      <c r="N267" s="1" t="s">
        <v>351</v>
      </c>
      <c r="O267" s="1" t="s">
        <v>743</v>
      </c>
      <c r="P267" s="1" t="s">
        <v>593</v>
      </c>
      <c r="Q267" s="1" t="s">
        <v>1342</v>
      </c>
      <c r="R267" s="1" t="s">
        <v>1343</v>
      </c>
      <c r="S267" s="1" t="s">
        <v>1344</v>
      </c>
      <c r="T267" s="1" t="s">
        <v>1345</v>
      </c>
      <c r="U267" s="1" t="s">
        <v>372</v>
      </c>
      <c r="V267" s="1" t="s">
        <v>61</v>
      </c>
      <c r="W267" s="1" t="s">
        <v>1346</v>
      </c>
      <c r="X267" s="1" t="s">
        <v>1347</v>
      </c>
      <c r="Y267" s="1" t="s">
        <v>68</v>
      </c>
      <c r="Z267" s="1" t="s">
        <v>171</v>
      </c>
      <c r="AA267" s="1" t="s">
        <v>67</v>
      </c>
    </row>
    <row r="268" spans="1:27" x14ac:dyDescent="0.2">
      <c r="A268" s="1" t="s">
        <v>413</v>
      </c>
      <c r="B268" s="1" t="s">
        <v>1332</v>
      </c>
      <c r="C268" s="1" t="s">
        <v>52</v>
      </c>
      <c r="D268" s="1" t="s">
        <v>202</v>
      </c>
      <c r="E268" s="1" t="s">
        <v>1348</v>
      </c>
      <c r="F268" s="1" t="s">
        <v>54</v>
      </c>
      <c r="G268" s="1" t="s">
        <v>55</v>
      </c>
      <c r="H268" s="1" t="s">
        <v>124</v>
      </c>
      <c r="I268" s="1" t="s">
        <v>1332</v>
      </c>
      <c r="J268" s="1" t="s">
        <v>602</v>
      </c>
      <c r="K268" s="1" t="s">
        <v>57</v>
      </c>
      <c r="L268" s="1" t="s">
        <v>57</v>
      </c>
      <c r="M268" s="1" t="s">
        <v>50</v>
      </c>
      <c r="N268" s="1" t="s">
        <v>100</v>
      </c>
      <c r="O268" s="1" t="s">
        <v>273</v>
      </c>
      <c r="P268" s="1" t="s">
        <v>70</v>
      </c>
      <c r="Q268" s="1" t="s">
        <v>1349</v>
      </c>
      <c r="R268" s="1" t="s">
        <v>1075</v>
      </c>
      <c r="S268" s="1" t="s">
        <v>1350</v>
      </c>
      <c r="T268" s="1" t="s">
        <v>1351</v>
      </c>
      <c r="U268" s="1" t="s">
        <v>73</v>
      </c>
      <c r="V268" s="1" t="s">
        <v>126</v>
      </c>
      <c r="W268" s="1" t="s">
        <v>619</v>
      </c>
      <c r="X268" s="1" t="s">
        <v>582</v>
      </c>
      <c r="Y268" s="1" t="s">
        <v>57</v>
      </c>
      <c r="Z268" s="1" t="s">
        <v>226</v>
      </c>
      <c r="AA268" s="1" t="s">
        <v>67</v>
      </c>
    </row>
    <row r="269" spans="1:27" x14ac:dyDescent="0.2">
      <c r="A269" s="1" t="s">
        <v>1352</v>
      </c>
      <c r="B269" s="1" t="s">
        <v>1332</v>
      </c>
      <c r="C269" s="1" t="s">
        <v>52</v>
      </c>
      <c r="D269" s="1" t="s">
        <v>214</v>
      </c>
      <c r="E269" s="1" t="s">
        <v>1353</v>
      </c>
      <c r="F269" s="1" t="s">
        <v>54</v>
      </c>
      <c r="G269" s="1" t="s">
        <v>73</v>
      </c>
      <c r="H269" s="1" t="s">
        <v>120</v>
      </c>
      <c r="I269" s="1" t="s">
        <v>1332</v>
      </c>
      <c r="J269" s="1" t="s">
        <v>858</v>
      </c>
      <c r="K269" s="1" t="s">
        <v>57</v>
      </c>
      <c r="L269" s="1" t="s">
        <v>50</v>
      </c>
      <c r="M269" s="1" t="s">
        <v>90</v>
      </c>
      <c r="N269" s="1" t="s">
        <v>449</v>
      </c>
      <c r="O269" s="1" t="s">
        <v>660</v>
      </c>
      <c r="P269" s="1" t="s">
        <v>104</v>
      </c>
      <c r="Q269" s="1" t="s">
        <v>1354</v>
      </c>
      <c r="R269" s="1" t="s">
        <v>1355</v>
      </c>
      <c r="S269" s="1" t="s">
        <v>1356</v>
      </c>
      <c r="T269" s="1" t="s">
        <v>1357</v>
      </c>
      <c r="U269" s="1" t="s">
        <v>101</v>
      </c>
      <c r="V269" s="1" t="s">
        <v>486</v>
      </c>
      <c r="W269" s="1" t="s">
        <v>1358</v>
      </c>
      <c r="X269" s="1" t="s">
        <v>1359</v>
      </c>
      <c r="Y269" s="1" t="s">
        <v>334</v>
      </c>
      <c r="Z269" s="1" t="s">
        <v>1297</v>
      </c>
      <c r="AA269" s="1" t="s">
        <v>67</v>
      </c>
    </row>
    <row r="270" spans="1:27" x14ac:dyDescent="0.2">
      <c r="A270" s="1" t="s">
        <v>294</v>
      </c>
      <c r="B270" s="1" t="s">
        <v>1332</v>
      </c>
      <c r="C270" s="1" t="s">
        <v>77</v>
      </c>
      <c r="D270" s="1" t="s">
        <v>600</v>
      </c>
      <c r="E270" s="1" t="s">
        <v>1360</v>
      </c>
      <c r="F270" s="1" t="s">
        <v>54</v>
      </c>
      <c r="G270" s="1" t="s">
        <v>55</v>
      </c>
      <c r="H270" s="1" t="s">
        <v>350</v>
      </c>
      <c r="I270" s="1" t="s">
        <v>1332</v>
      </c>
      <c r="J270" s="1" t="s">
        <v>357</v>
      </c>
      <c r="K270" s="1" t="s">
        <v>57</v>
      </c>
      <c r="L270" s="1" t="s">
        <v>57</v>
      </c>
      <c r="M270" s="1" t="s">
        <v>57</v>
      </c>
      <c r="N270" s="1" t="s">
        <v>90</v>
      </c>
      <c r="O270" s="1" t="s">
        <v>210</v>
      </c>
      <c r="P270" s="1" t="s">
        <v>80</v>
      </c>
      <c r="Q270" s="1" t="s">
        <v>81</v>
      </c>
      <c r="R270" s="1" t="s">
        <v>358</v>
      </c>
      <c r="S270" s="1" t="s">
        <v>1361</v>
      </c>
      <c r="T270" s="1" t="s">
        <v>1362</v>
      </c>
      <c r="U270" s="1" t="s">
        <v>90</v>
      </c>
      <c r="V270" s="1" t="s">
        <v>95</v>
      </c>
      <c r="W270" s="1" t="s">
        <v>214</v>
      </c>
      <c r="X270" s="1" t="s">
        <v>1363</v>
      </c>
      <c r="Y270" s="1" t="s">
        <v>94</v>
      </c>
      <c r="Z270" s="1" t="s">
        <v>1364</v>
      </c>
      <c r="AA270" s="1" t="s">
        <v>67</v>
      </c>
    </row>
    <row r="271" spans="1:27" x14ac:dyDescent="0.2">
      <c r="A271" s="1" t="s">
        <v>88</v>
      </c>
      <c r="B271" s="1" t="s">
        <v>1332</v>
      </c>
      <c r="C271" s="1" t="s">
        <v>77</v>
      </c>
      <c r="D271" s="1" t="s">
        <v>486</v>
      </c>
      <c r="E271" s="1" t="s">
        <v>1365</v>
      </c>
      <c r="F271" s="1" t="s">
        <v>54</v>
      </c>
      <c r="G271" s="1" t="s">
        <v>55</v>
      </c>
      <c r="H271" s="1" t="s">
        <v>93</v>
      </c>
      <c r="I271" s="1" t="s">
        <v>1332</v>
      </c>
      <c r="J271" s="1" t="s">
        <v>357</v>
      </c>
      <c r="K271" s="1" t="s">
        <v>57</v>
      </c>
      <c r="L271" s="1" t="s">
        <v>57</v>
      </c>
      <c r="M271" s="1" t="s">
        <v>57</v>
      </c>
      <c r="N271" s="1" t="s">
        <v>80</v>
      </c>
      <c r="O271" s="1" t="s">
        <v>264</v>
      </c>
      <c r="P271" s="1" t="s">
        <v>59</v>
      </c>
      <c r="Q271" s="1" t="s">
        <v>60</v>
      </c>
      <c r="R271" s="1" t="s">
        <v>1000</v>
      </c>
      <c r="S271" s="1" t="s">
        <v>1366</v>
      </c>
      <c r="T271" s="1" t="s">
        <v>1367</v>
      </c>
      <c r="U271" s="1" t="s">
        <v>165</v>
      </c>
      <c r="V271" s="1" t="s">
        <v>95</v>
      </c>
      <c r="W271" s="1" t="s">
        <v>376</v>
      </c>
      <c r="X271" s="1" t="s">
        <v>791</v>
      </c>
      <c r="Y271" s="1" t="s">
        <v>57</v>
      </c>
      <c r="Z271" s="1" t="s">
        <v>360</v>
      </c>
      <c r="AA271" s="1" t="s">
        <v>67</v>
      </c>
    </row>
    <row r="272" spans="1:27" x14ac:dyDescent="0.2">
      <c r="A272" s="1" t="s">
        <v>1363</v>
      </c>
      <c r="B272" s="1" t="s">
        <v>1332</v>
      </c>
      <c r="C272" s="1" t="s">
        <v>90</v>
      </c>
      <c r="D272" s="1" t="s">
        <v>515</v>
      </c>
      <c r="E272" s="1" t="s">
        <v>1368</v>
      </c>
      <c r="F272" s="1" t="s">
        <v>54</v>
      </c>
      <c r="G272" s="1" t="s">
        <v>73</v>
      </c>
      <c r="H272" s="1" t="s">
        <v>229</v>
      </c>
      <c r="I272" s="1" t="s">
        <v>1332</v>
      </c>
      <c r="J272" s="1" t="s">
        <v>993</v>
      </c>
      <c r="K272" s="1" t="s">
        <v>57</v>
      </c>
      <c r="L272" s="1" t="s">
        <v>57</v>
      </c>
      <c r="M272" s="1" t="s">
        <v>50</v>
      </c>
      <c r="N272" s="1" t="s">
        <v>85</v>
      </c>
      <c r="O272" s="1" t="s">
        <v>378</v>
      </c>
      <c r="P272" s="1" t="s">
        <v>152</v>
      </c>
      <c r="Q272" s="1" t="s">
        <v>1369</v>
      </c>
      <c r="R272" s="1" t="s">
        <v>1370</v>
      </c>
      <c r="S272" s="1" t="s">
        <v>1371</v>
      </c>
      <c r="T272" s="1" t="s">
        <v>1372</v>
      </c>
      <c r="U272" s="1" t="s">
        <v>277</v>
      </c>
      <c r="V272" s="1" t="s">
        <v>55</v>
      </c>
      <c r="W272" s="1" t="s">
        <v>248</v>
      </c>
      <c r="X272" s="1" t="s">
        <v>1373</v>
      </c>
      <c r="Y272" s="1" t="s">
        <v>90</v>
      </c>
      <c r="Z272" s="1" t="s">
        <v>188</v>
      </c>
      <c r="AA272" s="1" t="s">
        <v>67</v>
      </c>
    </row>
    <row r="273" spans="1:27" x14ac:dyDescent="0.2">
      <c r="A273" s="1" t="s">
        <v>665</v>
      </c>
      <c r="B273" s="1" t="s">
        <v>1332</v>
      </c>
      <c r="C273" s="1" t="s">
        <v>90</v>
      </c>
      <c r="D273" s="1" t="s">
        <v>729</v>
      </c>
      <c r="E273" s="1" t="s">
        <v>1374</v>
      </c>
      <c r="F273" s="1" t="s">
        <v>54</v>
      </c>
      <c r="G273" s="1" t="s">
        <v>31</v>
      </c>
      <c r="H273" s="1" t="s">
        <v>325</v>
      </c>
      <c r="I273" s="1" t="s">
        <v>31</v>
      </c>
      <c r="J273" s="1" t="s">
        <v>31</v>
      </c>
      <c r="K273" s="1" t="s">
        <v>57</v>
      </c>
      <c r="L273" s="1" t="s">
        <v>57</v>
      </c>
      <c r="M273" s="1" t="s">
        <v>57</v>
      </c>
      <c r="N273" s="1" t="s">
        <v>31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  <c r="Z273" s="1" t="s">
        <v>678</v>
      </c>
      <c r="AA273" s="1" t="s">
        <v>67</v>
      </c>
    </row>
    <row r="274" spans="1:27" x14ac:dyDescent="0.2">
      <c r="A274" s="1" t="s">
        <v>345</v>
      </c>
      <c r="B274" s="1" t="s">
        <v>1332</v>
      </c>
      <c r="C274" s="1" t="s">
        <v>90</v>
      </c>
      <c r="D274" s="1" t="s">
        <v>692</v>
      </c>
      <c r="E274" s="1" t="s">
        <v>1375</v>
      </c>
      <c r="F274" s="1" t="s">
        <v>54</v>
      </c>
      <c r="G274" s="1" t="s">
        <v>55</v>
      </c>
      <c r="H274" s="1" t="s">
        <v>151</v>
      </c>
      <c r="I274" s="1" t="s">
        <v>1332</v>
      </c>
      <c r="J274" s="1" t="s">
        <v>1332</v>
      </c>
      <c r="K274" s="1" t="s">
        <v>57</v>
      </c>
      <c r="L274" s="1" t="s">
        <v>57</v>
      </c>
      <c r="M274" s="1" t="s">
        <v>57</v>
      </c>
      <c r="N274" s="1" t="s">
        <v>57</v>
      </c>
      <c r="O274" s="1" t="s">
        <v>52</v>
      </c>
      <c r="P274" s="1" t="s">
        <v>57</v>
      </c>
      <c r="Q274" s="1" t="s">
        <v>31</v>
      </c>
      <c r="R274" s="1" t="s">
        <v>94</v>
      </c>
      <c r="S274" s="1" t="s">
        <v>130</v>
      </c>
      <c r="T274" s="1" t="s">
        <v>254</v>
      </c>
      <c r="U274" s="1" t="s">
        <v>57</v>
      </c>
      <c r="V274" s="1" t="s">
        <v>57</v>
      </c>
      <c r="W274" s="1" t="s">
        <v>50</v>
      </c>
      <c r="X274" s="1" t="s">
        <v>94</v>
      </c>
      <c r="Y274" s="1" t="s">
        <v>57</v>
      </c>
      <c r="Z274" s="1" t="s">
        <v>107</v>
      </c>
      <c r="AA274" s="1" t="s">
        <v>67</v>
      </c>
    </row>
    <row r="275" spans="1:27" x14ac:dyDescent="0.2">
      <c r="A275" s="1" t="s">
        <v>1376</v>
      </c>
      <c r="B275" s="1" t="s">
        <v>1332</v>
      </c>
      <c r="C275" s="1" t="s">
        <v>90</v>
      </c>
      <c r="D275" s="1" t="s">
        <v>222</v>
      </c>
      <c r="E275" s="1" t="s">
        <v>1377</v>
      </c>
      <c r="F275" s="1" t="s">
        <v>54</v>
      </c>
      <c r="G275" s="1" t="s">
        <v>55</v>
      </c>
      <c r="H275" s="1" t="s">
        <v>71</v>
      </c>
      <c r="I275" s="1" t="s">
        <v>1305</v>
      </c>
      <c r="J275" s="1" t="s">
        <v>1181</v>
      </c>
      <c r="K275" s="1" t="s">
        <v>57</v>
      </c>
      <c r="L275" s="1" t="s">
        <v>57</v>
      </c>
      <c r="M275" s="1" t="s">
        <v>57</v>
      </c>
      <c r="N275" s="1" t="s">
        <v>80</v>
      </c>
      <c r="O275" s="1" t="s">
        <v>175</v>
      </c>
      <c r="P275" s="1" t="s">
        <v>68</v>
      </c>
      <c r="Q275" s="1" t="s">
        <v>1378</v>
      </c>
      <c r="R275" s="1" t="s">
        <v>735</v>
      </c>
      <c r="S275" s="1" t="s">
        <v>1379</v>
      </c>
      <c r="T275" s="1" t="s">
        <v>1380</v>
      </c>
      <c r="U275" s="1" t="s">
        <v>90</v>
      </c>
      <c r="V275" s="1" t="s">
        <v>59</v>
      </c>
      <c r="W275" s="1" t="s">
        <v>73</v>
      </c>
      <c r="X275" s="1" t="s">
        <v>189</v>
      </c>
      <c r="Y275" s="1" t="s">
        <v>52</v>
      </c>
      <c r="Z275" s="1" t="s">
        <v>218</v>
      </c>
      <c r="AA275" s="1" t="s">
        <v>67</v>
      </c>
    </row>
    <row r="276" spans="1:27" x14ac:dyDescent="0.2">
      <c r="A276" s="1" t="s">
        <v>519</v>
      </c>
      <c r="B276" s="1" t="s">
        <v>1332</v>
      </c>
      <c r="C276" s="1" t="s">
        <v>94</v>
      </c>
      <c r="D276" s="1" t="s">
        <v>590</v>
      </c>
      <c r="E276" s="1" t="s">
        <v>1381</v>
      </c>
      <c r="F276" s="1" t="s">
        <v>54</v>
      </c>
      <c r="G276" s="1" t="s">
        <v>31</v>
      </c>
      <c r="H276" s="1" t="s">
        <v>288</v>
      </c>
      <c r="I276" s="1" t="s">
        <v>31</v>
      </c>
      <c r="J276" s="1" t="s">
        <v>31</v>
      </c>
      <c r="K276" s="1" t="s">
        <v>57</v>
      </c>
      <c r="L276" s="1" t="s">
        <v>57</v>
      </c>
      <c r="M276" s="1" t="s">
        <v>57</v>
      </c>
      <c r="N276" s="1" t="s">
        <v>31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  <c r="Z276" s="1" t="s">
        <v>368</v>
      </c>
      <c r="AA276" s="1" t="s">
        <v>67</v>
      </c>
    </row>
    <row r="277" spans="1:27" x14ac:dyDescent="0.2">
      <c r="A277" s="1" t="s">
        <v>464</v>
      </c>
      <c r="B277" s="1" t="s">
        <v>1332</v>
      </c>
      <c r="C277" s="1" t="s">
        <v>80</v>
      </c>
      <c r="D277" s="1" t="s">
        <v>224</v>
      </c>
      <c r="E277" s="1" t="s">
        <v>1382</v>
      </c>
      <c r="F277" s="1" t="s">
        <v>54</v>
      </c>
      <c r="G277" s="1" t="s">
        <v>31</v>
      </c>
      <c r="H277" s="1" t="s">
        <v>528</v>
      </c>
      <c r="I277" s="1" t="s">
        <v>31</v>
      </c>
      <c r="J277" s="1" t="s">
        <v>31</v>
      </c>
      <c r="K277" s="1" t="s">
        <v>57</v>
      </c>
      <c r="L277" s="1" t="s">
        <v>57</v>
      </c>
      <c r="M277" s="1" t="s">
        <v>57</v>
      </c>
      <c r="N277" s="1" t="s">
        <v>31</v>
      </c>
      <c r="O277" s="1" t="s">
        <v>31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  <c r="Z277" s="1" t="s">
        <v>121</v>
      </c>
      <c r="AA277" s="1" t="s">
        <v>67</v>
      </c>
    </row>
    <row r="278" spans="1:27" x14ac:dyDescent="0.2">
      <c r="A278" s="1" t="s">
        <v>1383</v>
      </c>
      <c r="B278" s="1" t="s">
        <v>1332</v>
      </c>
      <c r="C278" s="1" t="s">
        <v>80</v>
      </c>
      <c r="D278" s="1" t="s">
        <v>616</v>
      </c>
      <c r="E278" s="1" t="s">
        <v>1384</v>
      </c>
      <c r="F278" s="1" t="s">
        <v>54</v>
      </c>
      <c r="G278" s="1" t="s">
        <v>126</v>
      </c>
      <c r="H278" s="1" t="s">
        <v>431</v>
      </c>
      <c r="I278" s="1" t="s">
        <v>1275</v>
      </c>
      <c r="J278" s="1" t="s">
        <v>1233</v>
      </c>
      <c r="K278" s="1" t="s">
        <v>57</v>
      </c>
      <c r="L278" s="1" t="s">
        <v>57</v>
      </c>
      <c r="M278" s="1" t="s">
        <v>50</v>
      </c>
      <c r="N278" s="1" t="s">
        <v>50</v>
      </c>
      <c r="O278" s="1" t="s">
        <v>85</v>
      </c>
      <c r="P278" s="1" t="s">
        <v>148</v>
      </c>
      <c r="Q278" s="1" t="s">
        <v>1385</v>
      </c>
      <c r="R278" s="1" t="s">
        <v>1352</v>
      </c>
      <c r="S278" s="1" t="s">
        <v>1166</v>
      </c>
      <c r="T278" s="1" t="s">
        <v>1386</v>
      </c>
      <c r="U278" s="1" t="s">
        <v>148</v>
      </c>
      <c r="V278" s="1" t="s">
        <v>152</v>
      </c>
      <c r="W278" s="1" t="s">
        <v>272</v>
      </c>
      <c r="X278" s="1" t="s">
        <v>149</v>
      </c>
      <c r="Y278" s="1" t="s">
        <v>57</v>
      </c>
      <c r="Z278" s="1" t="s">
        <v>1387</v>
      </c>
      <c r="AA278" s="1" t="s">
        <v>67</v>
      </c>
    </row>
    <row r="279" spans="1:27" x14ac:dyDescent="0.2">
      <c r="A279" s="1" t="s">
        <v>1388</v>
      </c>
      <c r="B279" s="1" t="s">
        <v>1332</v>
      </c>
      <c r="C279" s="1" t="s">
        <v>58</v>
      </c>
      <c r="D279" s="1" t="s">
        <v>384</v>
      </c>
      <c r="E279" s="1" t="s">
        <v>1389</v>
      </c>
      <c r="F279" s="1" t="s">
        <v>54</v>
      </c>
      <c r="G279" s="1" t="s">
        <v>31</v>
      </c>
      <c r="H279" s="1" t="s">
        <v>363</v>
      </c>
      <c r="I279" s="1" t="s">
        <v>31</v>
      </c>
      <c r="J279" s="1" t="s">
        <v>31</v>
      </c>
      <c r="K279" s="1" t="s">
        <v>57</v>
      </c>
      <c r="L279" s="1" t="s">
        <v>57</v>
      </c>
      <c r="M279" s="1" t="s">
        <v>57</v>
      </c>
      <c r="N279" s="1" t="s">
        <v>31</v>
      </c>
      <c r="O279" s="1" t="s">
        <v>31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 t="s">
        <v>31</v>
      </c>
      <c r="W279" s="1" t="s">
        <v>31</v>
      </c>
      <c r="X279" s="1" t="s">
        <v>31</v>
      </c>
      <c r="Y279" s="1" t="s">
        <v>31</v>
      </c>
      <c r="Z279" s="1" t="s">
        <v>775</v>
      </c>
      <c r="AA279" s="1" t="s">
        <v>67</v>
      </c>
    </row>
    <row r="280" spans="1:27" x14ac:dyDescent="0.2">
      <c r="A280" s="1" t="s">
        <v>1390</v>
      </c>
      <c r="B280" s="1" t="s">
        <v>1391</v>
      </c>
      <c r="C280" s="1" t="s">
        <v>50</v>
      </c>
      <c r="D280" s="1" t="s">
        <v>77</v>
      </c>
      <c r="E280" s="1" t="s">
        <v>1392</v>
      </c>
      <c r="F280" s="1" t="s">
        <v>54</v>
      </c>
      <c r="G280" s="1" t="s">
        <v>73</v>
      </c>
      <c r="H280" s="1" t="s">
        <v>221</v>
      </c>
      <c r="I280" s="1" t="s">
        <v>1391</v>
      </c>
      <c r="J280" s="1" t="s">
        <v>1275</v>
      </c>
      <c r="K280" s="1" t="s">
        <v>57</v>
      </c>
      <c r="L280" s="1" t="s">
        <v>57</v>
      </c>
      <c r="M280" s="1" t="s">
        <v>52</v>
      </c>
      <c r="N280" s="1" t="s">
        <v>80</v>
      </c>
      <c r="O280" s="1" t="s">
        <v>152</v>
      </c>
      <c r="P280" s="1" t="s">
        <v>73</v>
      </c>
      <c r="Q280" s="1" t="s">
        <v>1393</v>
      </c>
      <c r="R280" s="1" t="s">
        <v>1394</v>
      </c>
      <c r="S280" s="1" t="s">
        <v>1395</v>
      </c>
      <c r="T280" s="1" t="s">
        <v>1396</v>
      </c>
      <c r="U280" s="1" t="s">
        <v>95</v>
      </c>
      <c r="V280" s="1" t="s">
        <v>147</v>
      </c>
      <c r="W280" s="1" t="s">
        <v>149</v>
      </c>
      <c r="X280" s="1" t="s">
        <v>743</v>
      </c>
      <c r="Y280" s="1" t="s">
        <v>50</v>
      </c>
      <c r="Z280" s="1" t="s">
        <v>121</v>
      </c>
      <c r="AA280" s="1" t="s">
        <v>67</v>
      </c>
    </row>
    <row r="281" spans="1:27" x14ac:dyDescent="0.2">
      <c r="A281" s="1" t="s">
        <v>1397</v>
      </c>
      <c r="B281" s="1" t="s">
        <v>1391</v>
      </c>
      <c r="C281" s="1" t="s">
        <v>50</v>
      </c>
      <c r="D281" s="1" t="s">
        <v>80</v>
      </c>
      <c r="E281" s="1" t="s">
        <v>1398</v>
      </c>
      <c r="F281" s="1" t="s">
        <v>54</v>
      </c>
      <c r="G281" s="1" t="s">
        <v>73</v>
      </c>
      <c r="H281" s="1" t="s">
        <v>241</v>
      </c>
      <c r="I281" s="1" t="s">
        <v>1391</v>
      </c>
      <c r="J281" s="1" t="s">
        <v>754</v>
      </c>
      <c r="K281" s="1" t="s">
        <v>57</v>
      </c>
      <c r="L281" s="1" t="s">
        <v>50</v>
      </c>
      <c r="M281" s="1" t="s">
        <v>80</v>
      </c>
      <c r="N281" s="1" t="s">
        <v>168</v>
      </c>
      <c r="O281" s="1" t="s">
        <v>281</v>
      </c>
      <c r="P281" s="1" t="s">
        <v>738</v>
      </c>
      <c r="Q281" s="1" t="s">
        <v>1399</v>
      </c>
      <c r="R281" s="1" t="s">
        <v>1400</v>
      </c>
      <c r="S281" s="1" t="s">
        <v>1401</v>
      </c>
      <c r="T281" s="1" t="s">
        <v>1402</v>
      </c>
      <c r="U281" s="1" t="s">
        <v>738</v>
      </c>
      <c r="V281" s="1" t="s">
        <v>801</v>
      </c>
      <c r="W281" s="1" t="s">
        <v>65</v>
      </c>
      <c r="X281" s="1" t="s">
        <v>1403</v>
      </c>
      <c r="Y281" s="1" t="s">
        <v>94</v>
      </c>
      <c r="Z281" s="1" t="s">
        <v>341</v>
      </c>
      <c r="AA281" s="1" t="s">
        <v>67</v>
      </c>
    </row>
    <row r="282" spans="1:27" x14ac:dyDescent="0.2">
      <c r="A282" s="1" t="s">
        <v>1404</v>
      </c>
      <c r="B282" s="1" t="s">
        <v>1391</v>
      </c>
      <c r="C282" s="1" t="s">
        <v>90</v>
      </c>
      <c r="D282" s="1" t="s">
        <v>729</v>
      </c>
      <c r="E282" s="1" t="s">
        <v>1405</v>
      </c>
      <c r="F282" s="1" t="s">
        <v>54</v>
      </c>
      <c r="G282" s="1" t="s">
        <v>55</v>
      </c>
      <c r="H282" s="1" t="s">
        <v>443</v>
      </c>
      <c r="I282" s="1" t="s">
        <v>1391</v>
      </c>
      <c r="J282" s="1" t="s">
        <v>1391</v>
      </c>
      <c r="K282" s="1" t="s">
        <v>57</v>
      </c>
      <c r="L282" s="1" t="s">
        <v>57</v>
      </c>
      <c r="M282" s="1" t="s">
        <v>57</v>
      </c>
      <c r="N282" s="1" t="s">
        <v>57</v>
      </c>
      <c r="O282" s="1" t="s">
        <v>52</v>
      </c>
      <c r="P282" s="1" t="s">
        <v>57</v>
      </c>
      <c r="Q282" s="1" t="s">
        <v>31</v>
      </c>
      <c r="R282" s="1" t="s">
        <v>57</v>
      </c>
      <c r="S282" s="1" t="s">
        <v>50</v>
      </c>
      <c r="T282" s="1" t="s">
        <v>57</v>
      </c>
      <c r="U282" s="1" t="s">
        <v>57</v>
      </c>
      <c r="V282" s="1" t="s">
        <v>57</v>
      </c>
      <c r="W282" s="1" t="s">
        <v>31</v>
      </c>
      <c r="X282" s="1" t="s">
        <v>31</v>
      </c>
      <c r="Y282" s="1" t="s">
        <v>31</v>
      </c>
      <c r="Z282" s="1" t="s">
        <v>1406</v>
      </c>
      <c r="AA282" s="1" t="s">
        <v>67</v>
      </c>
    </row>
    <row r="283" spans="1:27" x14ac:dyDescent="0.2">
      <c r="A283" s="1" t="s">
        <v>1209</v>
      </c>
      <c r="B283" s="1" t="s">
        <v>1391</v>
      </c>
      <c r="C283" s="1" t="s">
        <v>90</v>
      </c>
      <c r="D283" s="1" t="s">
        <v>505</v>
      </c>
      <c r="E283" s="1" t="s">
        <v>1407</v>
      </c>
      <c r="F283" s="1" t="s">
        <v>54</v>
      </c>
      <c r="G283" s="1" t="s">
        <v>55</v>
      </c>
      <c r="H283" s="1" t="s">
        <v>267</v>
      </c>
      <c r="I283" s="1" t="s">
        <v>1305</v>
      </c>
      <c r="J283" s="1" t="s">
        <v>1275</v>
      </c>
      <c r="K283" s="1" t="s">
        <v>57</v>
      </c>
      <c r="L283" s="1" t="s">
        <v>57</v>
      </c>
      <c r="M283" s="1" t="s">
        <v>57</v>
      </c>
      <c r="N283" s="1" t="s">
        <v>52</v>
      </c>
      <c r="O283" s="1" t="s">
        <v>94</v>
      </c>
      <c r="P283" s="1" t="s">
        <v>52</v>
      </c>
      <c r="Q283" s="1" t="s">
        <v>718</v>
      </c>
      <c r="R283" s="1" t="s">
        <v>321</v>
      </c>
      <c r="S283" s="1" t="s">
        <v>610</v>
      </c>
      <c r="T283" s="1" t="s">
        <v>1408</v>
      </c>
      <c r="U283" s="1" t="s">
        <v>50</v>
      </c>
      <c r="V283" s="1" t="s">
        <v>90</v>
      </c>
      <c r="W283" s="1" t="s">
        <v>100</v>
      </c>
      <c r="X283" s="1" t="s">
        <v>87</v>
      </c>
      <c r="Y283" s="1" t="s">
        <v>57</v>
      </c>
      <c r="Z283" s="1" t="s">
        <v>592</v>
      </c>
      <c r="AA283" s="1" t="s">
        <v>31</v>
      </c>
    </row>
    <row r="284" spans="1:27" x14ac:dyDescent="0.2">
      <c r="A284" s="1" t="s">
        <v>807</v>
      </c>
      <c r="B284" s="1" t="s">
        <v>1391</v>
      </c>
      <c r="C284" s="1" t="s">
        <v>80</v>
      </c>
      <c r="D284" s="1" t="s">
        <v>369</v>
      </c>
      <c r="E284" s="1" t="s">
        <v>1409</v>
      </c>
      <c r="F284" s="1" t="s">
        <v>54</v>
      </c>
      <c r="G284" s="1" t="s">
        <v>55</v>
      </c>
      <c r="H284" s="1" t="s">
        <v>120</v>
      </c>
      <c r="I284" s="1" t="s">
        <v>1332</v>
      </c>
      <c r="J284" s="1" t="s">
        <v>1043</v>
      </c>
      <c r="K284" s="1" t="s">
        <v>57</v>
      </c>
      <c r="L284" s="1" t="s">
        <v>57</v>
      </c>
      <c r="M284" s="1" t="s">
        <v>52</v>
      </c>
      <c r="N284" s="1" t="s">
        <v>165</v>
      </c>
      <c r="O284" s="1" t="s">
        <v>342</v>
      </c>
      <c r="P284" s="1" t="s">
        <v>251</v>
      </c>
      <c r="Q284" s="1" t="s">
        <v>1410</v>
      </c>
      <c r="R284" s="1" t="s">
        <v>1411</v>
      </c>
      <c r="S284" s="1" t="s">
        <v>1412</v>
      </c>
      <c r="T284" s="1" t="s">
        <v>1413</v>
      </c>
      <c r="U284" s="1" t="s">
        <v>87</v>
      </c>
      <c r="V284" s="1" t="s">
        <v>272</v>
      </c>
      <c r="W284" s="1" t="s">
        <v>166</v>
      </c>
      <c r="X284" s="1" t="s">
        <v>90</v>
      </c>
      <c r="Y284" s="1" t="s">
        <v>57</v>
      </c>
      <c r="Z284" s="1" t="s">
        <v>193</v>
      </c>
      <c r="AA284" s="1" t="s">
        <v>67</v>
      </c>
    </row>
    <row r="285" spans="1:27" x14ac:dyDescent="0.2">
      <c r="A285" s="1" t="s">
        <v>1414</v>
      </c>
      <c r="B285" s="1" t="s">
        <v>1391</v>
      </c>
      <c r="C285" s="1" t="s">
        <v>58</v>
      </c>
      <c r="D285" s="1" t="s">
        <v>616</v>
      </c>
      <c r="E285" s="1" t="s">
        <v>1415</v>
      </c>
      <c r="F285" s="1" t="s">
        <v>54</v>
      </c>
      <c r="G285" s="1" t="s">
        <v>55</v>
      </c>
      <c r="H285" s="1" t="s">
        <v>221</v>
      </c>
      <c r="I285" s="1" t="s">
        <v>1391</v>
      </c>
      <c r="J285" s="1" t="s">
        <v>700</v>
      </c>
      <c r="K285" s="1" t="s">
        <v>57</v>
      </c>
      <c r="L285" s="1" t="s">
        <v>50</v>
      </c>
      <c r="M285" s="1" t="s">
        <v>94</v>
      </c>
      <c r="N285" s="1" t="s">
        <v>436</v>
      </c>
      <c r="O285" s="1" t="s">
        <v>286</v>
      </c>
      <c r="P285" s="1" t="s">
        <v>182</v>
      </c>
      <c r="Q285" s="1" t="s">
        <v>1416</v>
      </c>
      <c r="R285" s="1" t="s">
        <v>84</v>
      </c>
      <c r="S285" s="1" t="s">
        <v>1417</v>
      </c>
      <c r="T285" s="1" t="s">
        <v>1418</v>
      </c>
      <c r="U285" s="1" t="s">
        <v>203</v>
      </c>
      <c r="V285" s="1" t="s">
        <v>471</v>
      </c>
      <c r="W285" s="1" t="s">
        <v>616</v>
      </c>
      <c r="X285" s="1" t="s">
        <v>356</v>
      </c>
      <c r="Y285" s="1" t="s">
        <v>80</v>
      </c>
      <c r="Z285" s="1" t="s">
        <v>914</v>
      </c>
      <c r="AA285" s="1" t="s">
        <v>67</v>
      </c>
    </row>
    <row r="286" spans="1:27" x14ac:dyDescent="0.2">
      <c r="A286" s="1" t="s">
        <v>75</v>
      </c>
      <c r="B286" s="1" t="s">
        <v>1391</v>
      </c>
      <c r="C286" s="1" t="s">
        <v>58</v>
      </c>
      <c r="D286" s="1" t="s">
        <v>743</v>
      </c>
      <c r="E286" s="1" t="s">
        <v>1419</v>
      </c>
      <c r="F286" s="1" t="s">
        <v>54</v>
      </c>
      <c r="G286" s="1" t="s">
        <v>73</v>
      </c>
      <c r="H286" s="1" t="s">
        <v>174</v>
      </c>
      <c r="I286" s="1" t="s">
        <v>1305</v>
      </c>
      <c r="J286" s="1" t="s">
        <v>1275</v>
      </c>
      <c r="K286" s="1" t="s">
        <v>57</v>
      </c>
      <c r="L286" s="1" t="s">
        <v>57</v>
      </c>
      <c r="M286" s="1" t="s">
        <v>57</v>
      </c>
      <c r="N286" s="1" t="s">
        <v>57</v>
      </c>
      <c r="O286" s="1" t="s">
        <v>50</v>
      </c>
      <c r="P286" s="1" t="s">
        <v>57</v>
      </c>
      <c r="Q286" s="1" t="s">
        <v>31</v>
      </c>
      <c r="R286" s="1" t="s">
        <v>52</v>
      </c>
      <c r="S286" s="1" t="s">
        <v>52</v>
      </c>
      <c r="T286" s="1" t="s">
        <v>272</v>
      </c>
      <c r="U286" s="1" t="s">
        <v>57</v>
      </c>
      <c r="V286" s="1" t="s">
        <v>57</v>
      </c>
      <c r="W286" s="1" t="s">
        <v>31</v>
      </c>
      <c r="X286" s="1" t="s">
        <v>31</v>
      </c>
      <c r="Y286" s="1" t="s">
        <v>31</v>
      </c>
      <c r="Z286" s="1" t="s">
        <v>1420</v>
      </c>
      <c r="AA286" s="1" t="s">
        <v>67</v>
      </c>
    </row>
    <row r="287" spans="1:27" x14ac:dyDescent="0.2">
      <c r="A287" s="1" t="s">
        <v>1421</v>
      </c>
      <c r="B287" s="1" t="s">
        <v>1391</v>
      </c>
      <c r="C287" s="1" t="s">
        <v>58</v>
      </c>
      <c r="D287" s="1" t="s">
        <v>1086</v>
      </c>
      <c r="E287" s="1" t="s">
        <v>1422</v>
      </c>
      <c r="F287" s="1" t="s">
        <v>54</v>
      </c>
      <c r="G287" s="1" t="s">
        <v>55</v>
      </c>
      <c r="H287" s="1" t="s">
        <v>71</v>
      </c>
      <c r="I287" s="1" t="s">
        <v>1275</v>
      </c>
      <c r="J287" s="1" t="s">
        <v>1233</v>
      </c>
      <c r="K287" s="1" t="s">
        <v>57</v>
      </c>
      <c r="L287" s="1" t="s">
        <v>57</v>
      </c>
      <c r="M287" s="1" t="s">
        <v>57</v>
      </c>
      <c r="N287" s="1" t="s">
        <v>50</v>
      </c>
      <c r="O287" s="1" t="s">
        <v>77</v>
      </c>
      <c r="P287" s="1" t="s">
        <v>50</v>
      </c>
      <c r="Q287" s="1" t="s">
        <v>72</v>
      </c>
      <c r="R287" s="1" t="s">
        <v>264</v>
      </c>
      <c r="S287" s="1" t="s">
        <v>376</v>
      </c>
      <c r="T287" s="1" t="s">
        <v>1423</v>
      </c>
      <c r="U287" s="1" t="s">
        <v>57</v>
      </c>
      <c r="V287" s="1" t="s">
        <v>57</v>
      </c>
      <c r="W287" s="1" t="s">
        <v>50</v>
      </c>
      <c r="X287" s="1" t="s">
        <v>68</v>
      </c>
      <c r="Y287" s="1" t="s">
        <v>57</v>
      </c>
      <c r="Z287" s="1" t="s">
        <v>167</v>
      </c>
      <c r="AA287" s="1" t="s">
        <v>67</v>
      </c>
    </row>
    <row r="288" spans="1:27" x14ac:dyDescent="0.2">
      <c r="A288" s="1" t="s">
        <v>457</v>
      </c>
      <c r="B288" s="1" t="s">
        <v>1391</v>
      </c>
      <c r="C288" s="1" t="s">
        <v>58</v>
      </c>
      <c r="D288" s="1" t="s">
        <v>372</v>
      </c>
      <c r="E288" s="1" t="s">
        <v>1424</v>
      </c>
      <c r="F288" s="1" t="s">
        <v>54</v>
      </c>
      <c r="G288" s="1" t="s">
        <v>55</v>
      </c>
      <c r="H288" s="1" t="s">
        <v>170</v>
      </c>
      <c r="I288" s="1" t="s">
        <v>1391</v>
      </c>
      <c r="J288" s="1" t="s">
        <v>1181</v>
      </c>
      <c r="K288" s="1" t="s">
        <v>57</v>
      </c>
      <c r="L288" s="1" t="s">
        <v>57</v>
      </c>
      <c r="M288" s="1" t="s">
        <v>57</v>
      </c>
      <c r="N288" s="1" t="s">
        <v>86</v>
      </c>
      <c r="O288" s="1" t="s">
        <v>70</v>
      </c>
      <c r="P288" s="1" t="s">
        <v>130</v>
      </c>
      <c r="Q288" s="1" t="s">
        <v>354</v>
      </c>
      <c r="R288" s="1" t="s">
        <v>231</v>
      </c>
      <c r="S288" s="1" t="s">
        <v>1425</v>
      </c>
      <c r="T288" s="1" t="s">
        <v>1426</v>
      </c>
      <c r="U288" s="1" t="s">
        <v>59</v>
      </c>
      <c r="V288" s="1" t="s">
        <v>165</v>
      </c>
      <c r="W288" s="1" t="s">
        <v>85</v>
      </c>
      <c r="X288" s="1" t="s">
        <v>197</v>
      </c>
      <c r="Y288" s="1" t="s">
        <v>57</v>
      </c>
      <c r="Z288" s="1" t="s">
        <v>709</v>
      </c>
      <c r="AA288" s="1" t="s">
        <v>67</v>
      </c>
    </row>
    <row r="289" spans="1:27" x14ac:dyDescent="0.2">
      <c r="A289" s="1" t="s">
        <v>379</v>
      </c>
      <c r="B289" s="1" t="s">
        <v>1427</v>
      </c>
      <c r="C289" s="1" t="s">
        <v>50</v>
      </c>
      <c r="D289" s="1" t="s">
        <v>50</v>
      </c>
      <c r="E289" s="1" t="s">
        <v>1428</v>
      </c>
      <c r="F289" s="1" t="s">
        <v>54</v>
      </c>
      <c r="G289" s="1" t="s">
        <v>70</v>
      </c>
      <c r="H289" s="1" t="s">
        <v>174</v>
      </c>
      <c r="I289" s="1" t="s">
        <v>1427</v>
      </c>
      <c r="J289" s="1" t="s">
        <v>802</v>
      </c>
      <c r="K289" s="1" t="s">
        <v>57</v>
      </c>
      <c r="L289" s="1" t="s">
        <v>90</v>
      </c>
      <c r="M289" s="1" t="s">
        <v>59</v>
      </c>
      <c r="N289" s="1" t="s">
        <v>278</v>
      </c>
      <c r="O289" s="1" t="s">
        <v>290</v>
      </c>
      <c r="P289" s="1" t="s">
        <v>848</v>
      </c>
      <c r="Q289" s="1" t="s">
        <v>1429</v>
      </c>
      <c r="R289" s="1" t="s">
        <v>1430</v>
      </c>
      <c r="S289" s="1" t="s">
        <v>1431</v>
      </c>
      <c r="T289" s="1" t="s">
        <v>1432</v>
      </c>
      <c r="U289" s="1" t="s">
        <v>1161</v>
      </c>
      <c r="V289" s="1" t="s">
        <v>1119</v>
      </c>
      <c r="W289" s="1" t="s">
        <v>1433</v>
      </c>
      <c r="X289" s="1" t="s">
        <v>1434</v>
      </c>
      <c r="Y289" s="1" t="s">
        <v>68</v>
      </c>
      <c r="Z289" s="1" t="s">
        <v>753</v>
      </c>
      <c r="AA289" s="1" t="s">
        <v>67</v>
      </c>
    </row>
    <row r="290" spans="1:27" x14ac:dyDescent="0.2">
      <c r="A290" s="1" t="s">
        <v>1435</v>
      </c>
      <c r="B290" s="1" t="s">
        <v>1427</v>
      </c>
      <c r="C290" s="1" t="s">
        <v>50</v>
      </c>
      <c r="D290" s="1" t="s">
        <v>52</v>
      </c>
      <c r="E290" s="1" t="s">
        <v>1436</v>
      </c>
      <c r="F290" s="1" t="s">
        <v>54</v>
      </c>
      <c r="G290" s="1" t="s">
        <v>55</v>
      </c>
      <c r="H290" s="1" t="s">
        <v>490</v>
      </c>
      <c r="I290" s="1" t="s">
        <v>1427</v>
      </c>
      <c r="J290" s="1" t="s">
        <v>993</v>
      </c>
      <c r="K290" s="1" t="s">
        <v>57</v>
      </c>
      <c r="L290" s="1" t="s">
        <v>57</v>
      </c>
      <c r="M290" s="1" t="s">
        <v>94</v>
      </c>
      <c r="N290" s="1" t="s">
        <v>197</v>
      </c>
      <c r="O290" s="1" t="s">
        <v>600</v>
      </c>
      <c r="P290" s="1" t="s">
        <v>456</v>
      </c>
      <c r="Q290" s="1" t="s">
        <v>1437</v>
      </c>
      <c r="R290" s="1" t="s">
        <v>1438</v>
      </c>
      <c r="S290" s="1" t="s">
        <v>1439</v>
      </c>
      <c r="T290" s="1" t="s">
        <v>1440</v>
      </c>
      <c r="U290" s="1" t="s">
        <v>273</v>
      </c>
      <c r="V290" s="1" t="s">
        <v>580</v>
      </c>
      <c r="W290" s="1" t="s">
        <v>1264</v>
      </c>
      <c r="X290" s="1" t="s">
        <v>1441</v>
      </c>
      <c r="Y290" s="1" t="s">
        <v>130</v>
      </c>
      <c r="Z290" s="1" t="s">
        <v>103</v>
      </c>
      <c r="AA290" s="1" t="s">
        <v>67</v>
      </c>
    </row>
    <row r="291" spans="1:27" x14ac:dyDescent="0.2">
      <c r="A291" s="1" t="s">
        <v>1442</v>
      </c>
      <c r="B291" s="1" t="s">
        <v>1427</v>
      </c>
      <c r="C291" s="1" t="s">
        <v>77</v>
      </c>
      <c r="D291" s="1" t="s">
        <v>259</v>
      </c>
      <c r="E291" s="1" t="s">
        <v>1443</v>
      </c>
      <c r="F291" s="1" t="s">
        <v>54</v>
      </c>
      <c r="G291" s="1" t="s">
        <v>73</v>
      </c>
      <c r="H291" s="1" t="s">
        <v>1444</v>
      </c>
      <c r="I291" s="1" t="s">
        <v>1332</v>
      </c>
      <c r="J291" s="1" t="s">
        <v>1181</v>
      </c>
      <c r="K291" s="1" t="s">
        <v>57</v>
      </c>
      <c r="L291" s="1" t="s">
        <v>57</v>
      </c>
      <c r="M291" s="1" t="s">
        <v>57</v>
      </c>
      <c r="N291" s="1" t="s">
        <v>58</v>
      </c>
      <c r="O291" s="1" t="s">
        <v>152</v>
      </c>
      <c r="P291" s="1" t="s">
        <v>175</v>
      </c>
      <c r="Q291" s="1" t="s">
        <v>1445</v>
      </c>
      <c r="R291" s="1" t="s">
        <v>464</v>
      </c>
      <c r="S291" s="1" t="s">
        <v>1446</v>
      </c>
      <c r="T291" s="1" t="s">
        <v>1447</v>
      </c>
      <c r="U291" s="1" t="s">
        <v>55</v>
      </c>
      <c r="V291" s="1" t="s">
        <v>234</v>
      </c>
      <c r="W291" s="1" t="s">
        <v>147</v>
      </c>
      <c r="X291" s="1" t="s">
        <v>771</v>
      </c>
      <c r="Y291" s="1" t="s">
        <v>50</v>
      </c>
      <c r="Z291" s="1" t="s">
        <v>543</v>
      </c>
      <c r="AA291" s="1" t="s">
        <v>67</v>
      </c>
    </row>
    <row r="292" spans="1:27" x14ac:dyDescent="0.2">
      <c r="A292" s="1" t="s">
        <v>1448</v>
      </c>
      <c r="B292" s="1" t="s">
        <v>1427</v>
      </c>
      <c r="C292" s="1" t="s">
        <v>94</v>
      </c>
      <c r="D292" s="1" t="s">
        <v>630</v>
      </c>
      <c r="E292" s="1" t="s">
        <v>1449</v>
      </c>
      <c r="F292" s="1" t="s">
        <v>54</v>
      </c>
      <c r="G292" s="1" t="s">
        <v>73</v>
      </c>
      <c r="H292" s="1" t="s">
        <v>288</v>
      </c>
      <c r="I292" s="1" t="s">
        <v>1391</v>
      </c>
      <c r="J292" s="1" t="s">
        <v>526</v>
      </c>
      <c r="K292" s="1" t="s">
        <v>57</v>
      </c>
      <c r="L292" s="1" t="s">
        <v>77</v>
      </c>
      <c r="M292" s="1" t="s">
        <v>100</v>
      </c>
      <c r="N292" s="1" t="s">
        <v>207</v>
      </c>
      <c r="O292" s="1" t="s">
        <v>848</v>
      </c>
      <c r="P292" s="1" t="s">
        <v>682</v>
      </c>
      <c r="Q292" s="1" t="s">
        <v>1450</v>
      </c>
      <c r="R292" s="1" t="s">
        <v>1451</v>
      </c>
      <c r="S292" s="1" t="s">
        <v>1452</v>
      </c>
      <c r="T292" s="1" t="s">
        <v>1453</v>
      </c>
      <c r="U292" s="1" t="s">
        <v>1036</v>
      </c>
      <c r="V292" s="1" t="s">
        <v>423</v>
      </c>
      <c r="W292" s="1" t="s">
        <v>249</v>
      </c>
      <c r="X292" s="1" t="s">
        <v>1454</v>
      </c>
      <c r="Y292" s="1" t="s">
        <v>95</v>
      </c>
      <c r="Z292" s="1" t="s">
        <v>543</v>
      </c>
      <c r="AA292" s="1" t="s">
        <v>67</v>
      </c>
    </row>
    <row r="293" spans="1:27" x14ac:dyDescent="0.2">
      <c r="A293" s="1" t="s">
        <v>1455</v>
      </c>
      <c r="B293" s="1" t="s">
        <v>1427</v>
      </c>
      <c r="C293" s="1" t="s">
        <v>58</v>
      </c>
      <c r="D293" s="1" t="s">
        <v>939</v>
      </c>
      <c r="E293" s="1" t="s">
        <v>1456</v>
      </c>
      <c r="F293" s="1" t="s">
        <v>54</v>
      </c>
      <c r="G293" s="1" t="s">
        <v>55</v>
      </c>
      <c r="H293" s="1" t="s">
        <v>325</v>
      </c>
      <c r="I293" s="1" t="s">
        <v>1427</v>
      </c>
      <c r="J293" s="1" t="s">
        <v>1305</v>
      </c>
      <c r="K293" s="1" t="s">
        <v>57</v>
      </c>
      <c r="L293" s="1" t="s">
        <v>57</v>
      </c>
      <c r="M293" s="1" t="s">
        <v>57</v>
      </c>
      <c r="N293" s="1" t="s">
        <v>57</v>
      </c>
      <c r="O293" s="1" t="s">
        <v>52</v>
      </c>
      <c r="P293" s="1" t="s">
        <v>57</v>
      </c>
      <c r="Q293" s="1" t="s">
        <v>31</v>
      </c>
      <c r="R293" s="1" t="s">
        <v>94</v>
      </c>
      <c r="S293" s="1" t="s">
        <v>165</v>
      </c>
      <c r="T293" s="1" t="s">
        <v>64</v>
      </c>
      <c r="U293" s="1" t="s">
        <v>50</v>
      </c>
      <c r="V293" s="1" t="s">
        <v>50</v>
      </c>
      <c r="W293" s="1" t="s">
        <v>52</v>
      </c>
      <c r="X293" s="1" t="s">
        <v>59</v>
      </c>
      <c r="Y293" s="1" t="s">
        <v>57</v>
      </c>
      <c r="Z293" s="1" t="s">
        <v>134</v>
      </c>
      <c r="AA293" s="1" t="s">
        <v>67</v>
      </c>
    </row>
    <row r="294" spans="1:27" x14ac:dyDescent="0.2">
      <c r="A294" s="1" t="s">
        <v>1394</v>
      </c>
      <c r="B294" s="1" t="s">
        <v>1427</v>
      </c>
      <c r="C294" s="1" t="s">
        <v>86</v>
      </c>
      <c r="D294" s="1" t="s">
        <v>473</v>
      </c>
      <c r="E294" s="1" t="s">
        <v>1457</v>
      </c>
      <c r="F294" s="1" t="s">
        <v>54</v>
      </c>
      <c r="G294" s="1" t="s">
        <v>55</v>
      </c>
      <c r="H294" s="1" t="s">
        <v>120</v>
      </c>
      <c r="I294" s="1" t="s">
        <v>1332</v>
      </c>
      <c r="J294" s="1" t="s">
        <v>993</v>
      </c>
      <c r="K294" s="1" t="s">
        <v>57</v>
      </c>
      <c r="L294" s="1" t="s">
        <v>57</v>
      </c>
      <c r="M294" s="1" t="s">
        <v>50</v>
      </c>
      <c r="N294" s="1" t="s">
        <v>58</v>
      </c>
      <c r="O294" s="1" t="s">
        <v>272</v>
      </c>
      <c r="P294" s="1" t="s">
        <v>100</v>
      </c>
      <c r="Q294" s="1" t="s">
        <v>1458</v>
      </c>
      <c r="R294" s="1" t="s">
        <v>1327</v>
      </c>
      <c r="S294" s="1" t="s">
        <v>1459</v>
      </c>
      <c r="T294" s="1" t="s">
        <v>1460</v>
      </c>
      <c r="U294" s="1" t="s">
        <v>165</v>
      </c>
      <c r="V294" s="1" t="s">
        <v>126</v>
      </c>
      <c r="W294" s="1" t="s">
        <v>197</v>
      </c>
      <c r="X294" s="1" t="s">
        <v>419</v>
      </c>
      <c r="Y294" s="1" t="s">
        <v>50</v>
      </c>
      <c r="Z294" s="1" t="s">
        <v>129</v>
      </c>
      <c r="AA294" s="1" t="s">
        <v>67</v>
      </c>
    </row>
    <row r="295" spans="1:27" x14ac:dyDescent="0.2">
      <c r="A295" s="1" t="s">
        <v>1028</v>
      </c>
      <c r="B295" s="1" t="s">
        <v>1427</v>
      </c>
      <c r="C295" s="1" t="s">
        <v>86</v>
      </c>
      <c r="D295" s="1" t="s">
        <v>748</v>
      </c>
      <c r="E295" s="1" t="s">
        <v>1461</v>
      </c>
      <c r="F295" s="1" t="s">
        <v>54</v>
      </c>
      <c r="G295" s="1" t="s">
        <v>55</v>
      </c>
      <c r="H295" s="1" t="s">
        <v>110</v>
      </c>
      <c r="I295" s="1" t="s">
        <v>1391</v>
      </c>
      <c r="J295" s="1" t="s">
        <v>532</v>
      </c>
      <c r="K295" s="1" t="s">
        <v>57</v>
      </c>
      <c r="L295" s="1" t="s">
        <v>50</v>
      </c>
      <c r="M295" s="1" t="s">
        <v>90</v>
      </c>
      <c r="N295" s="1" t="s">
        <v>321</v>
      </c>
      <c r="O295" s="1" t="s">
        <v>699</v>
      </c>
      <c r="P295" s="1" t="s">
        <v>450</v>
      </c>
      <c r="Q295" s="1" t="s">
        <v>1462</v>
      </c>
      <c r="R295" s="1" t="s">
        <v>1463</v>
      </c>
      <c r="S295" s="1" t="s">
        <v>1464</v>
      </c>
      <c r="T295" s="1" t="s">
        <v>1465</v>
      </c>
      <c r="U295" s="1" t="s">
        <v>515</v>
      </c>
      <c r="V295" s="1" t="s">
        <v>351</v>
      </c>
      <c r="W295" s="1" t="s">
        <v>358</v>
      </c>
      <c r="X295" s="1" t="s">
        <v>1466</v>
      </c>
      <c r="Y295" s="1" t="s">
        <v>58</v>
      </c>
      <c r="Z295" s="1" t="s">
        <v>226</v>
      </c>
      <c r="AA295" s="1" t="s">
        <v>67</v>
      </c>
    </row>
    <row r="296" spans="1:27" x14ac:dyDescent="0.2">
      <c r="A296" s="1" t="s">
        <v>999</v>
      </c>
      <c r="B296" s="1" t="s">
        <v>1427</v>
      </c>
      <c r="C296" s="1" t="s">
        <v>86</v>
      </c>
      <c r="D296" s="1" t="s">
        <v>1177</v>
      </c>
      <c r="E296" s="1" t="s">
        <v>1467</v>
      </c>
      <c r="F296" s="1" t="s">
        <v>54</v>
      </c>
      <c r="G296" s="1" t="s">
        <v>55</v>
      </c>
      <c r="H296" s="1" t="s">
        <v>431</v>
      </c>
      <c r="I296" s="1" t="s">
        <v>1275</v>
      </c>
      <c r="J296" s="1" t="s">
        <v>700</v>
      </c>
      <c r="K296" s="1" t="s">
        <v>57</v>
      </c>
      <c r="L296" s="1" t="s">
        <v>52</v>
      </c>
      <c r="M296" s="1" t="s">
        <v>58</v>
      </c>
      <c r="N296" s="1" t="s">
        <v>330</v>
      </c>
      <c r="O296" s="1" t="s">
        <v>348</v>
      </c>
      <c r="P296" s="1" t="s">
        <v>738</v>
      </c>
      <c r="Q296" s="1" t="s">
        <v>1468</v>
      </c>
      <c r="R296" s="1" t="s">
        <v>1469</v>
      </c>
      <c r="S296" s="1" t="s">
        <v>1470</v>
      </c>
      <c r="T296" s="1" t="s">
        <v>1471</v>
      </c>
      <c r="U296" s="1" t="s">
        <v>211</v>
      </c>
      <c r="V296" s="1" t="s">
        <v>203</v>
      </c>
      <c r="W296" s="1" t="s">
        <v>521</v>
      </c>
      <c r="X296" s="1" t="s">
        <v>1472</v>
      </c>
      <c r="Y296" s="1" t="s">
        <v>80</v>
      </c>
      <c r="Z296" s="1" t="s">
        <v>223</v>
      </c>
      <c r="AA296" s="1" t="s">
        <v>67</v>
      </c>
    </row>
    <row r="297" spans="1:27" x14ac:dyDescent="0.2">
      <c r="A297" s="1" t="s">
        <v>1473</v>
      </c>
      <c r="B297" s="1" t="s">
        <v>1474</v>
      </c>
      <c r="C297" s="1" t="s">
        <v>50</v>
      </c>
      <c r="D297" s="1" t="s">
        <v>80</v>
      </c>
      <c r="E297" s="1" t="s">
        <v>1475</v>
      </c>
      <c r="F297" s="1" t="s">
        <v>54</v>
      </c>
      <c r="G297" s="1" t="s">
        <v>55</v>
      </c>
      <c r="H297" s="1" t="s">
        <v>363</v>
      </c>
      <c r="I297" s="1" t="s">
        <v>1474</v>
      </c>
      <c r="J297" s="1" t="s">
        <v>1275</v>
      </c>
      <c r="K297" s="1" t="s">
        <v>57</v>
      </c>
      <c r="L297" s="1" t="s">
        <v>57</v>
      </c>
      <c r="M297" s="1" t="s">
        <v>50</v>
      </c>
      <c r="N297" s="1" t="s">
        <v>100</v>
      </c>
      <c r="O297" s="1" t="s">
        <v>147</v>
      </c>
      <c r="P297" s="1" t="s">
        <v>126</v>
      </c>
      <c r="Q297" s="1" t="s">
        <v>1476</v>
      </c>
      <c r="R297" s="1" t="s">
        <v>1477</v>
      </c>
      <c r="S297" s="1" t="s">
        <v>975</v>
      </c>
      <c r="T297" s="1" t="s">
        <v>1478</v>
      </c>
      <c r="U297" s="1" t="s">
        <v>165</v>
      </c>
      <c r="V297" s="1" t="s">
        <v>73</v>
      </c>
      <c r="W297" s="1" t="s">
        <v>284</v>
      </c>
      <c r="X297" s="1" t="s">
        <v>1314</v>
      </c>
      <c r="Y297" s="1" t="s">
        <v>57</v>
      </c>
      <c r="Z297" s="1" t="s">
        <v>770</v>
      </c>
      <c r="AA297" s="1" t="s">
        <v>67</v>
      </c>
    </row>
    <row r="298" spans="1:27" x14ac:dyDescent="0.2">
      <c r="A298" s="1" t="s">
        <v>762</v>
      </c>
      <c r="B298" s="1" t="s">
        <v>1474</v>
      </c>
      <c r="C298" s="1" t="s">
        <v>50</v>
      </c>
      <c r="D298" s="1" t="s">
        <v>234</v>
      </c>
      <c r="E298" s="1" t="s">
        <v>1479</v>
      </c>
      <c r="F298" s="1" t="s">
        <v>54</v>
      </c>
      <c r="G298" s="1" t="s">
        <v>70</v>
      </c>
      <c r="H298" s="1" t="s">
        <v>137</v>
      </c>
      <c r="I298" s="1" t="s">
        <v>1474</v>
      </c>
      <c r="J298" s="1" t="s">
        <v>858</v>
      </c>
      <c r="K298" s="1" t="s">
        <v>57</v>
      </c>
      <c r="L298" s="1" t="s">
        <v>57</v>
      </c>
      <c r="M298" s="1" t="s">
        <v>52</v>
      </c>
      <c r="N298" s="1" t="s">
        <v>126</v>
      </c>
      <c r="O298" s="1" t="s">
        <v>654</v>
      </c>
      <c r="P298" s="1" t="s">
        <v>87</v>
      </c>
      <c r="Q298" s="1" t="s">
        <v>1480</v>
      </c>
      <c r="R298" s="1" t="s">
        <v>1347</v>
      </c>
      <c r="S298" s="1" t="s">
        <v>1481</v>
      </c>
      <c r="T298" s="1" t="s">
        <v>1482</v>
      </c>
      <c r="U298" s="1" t="s">
        <v>378</v>
      </c>
      <c r="V298" s="1" t="s">
        <v>428</v>
      </c>
      <c r="W298" s="1" t="s">
        <v>456</v>
      </c>
      <c r="X298" s="1" t="s">
        <v>163</v>
      </c>
      <c r="Y298" s="1" t="s">
        <v>50</v>
      </c>
      <c r="Z298" s="1" t="s">
        <v>295</v>
      </c>
      <c r="AA298" s="1" t="s">
        <v>67</v>
      </c>
    </row>
    <row r="299" spans="1:27" x14ac:dyDescent="0.2">
      <c r="A299" s="1" t="s">
        <v>1021</v>
      </c>
      <c r="B299" s="1" t="s">
        <v>1474</v>
      </c>
      <c r="C299" s="1" t="s">
        <v>52</v>
      </c>
      <c r="D299" s="1" t="s">
        <v>306</v>
      </c>
      <c r="E299" s="1" t="s">
        <v>1483</v>
      </c>
      <c r="F299" s="1" t="s">
        <v>54</v>
      </c>
      <c r="G299" s="1" t="s">
        <v>55</v>
      </c>
      <c r="H299" s="1" t="s">
        <v>71</v>
      </c>
      <c r="I299" s="1" t="s">
        <v>1427</v>
      </c>
      <c r="J299" s="1" t="s">
        <v>1275</v>
      </c>
      <c r="K299" s="1" t="s">
        <v>57</v>
      </c>
      <c r="L299" s="1" t="s">
        <v>57</v>
      </c>
      <c r="M299" s="1" t="s">
        <v>57</v>
      </c>
      <c r="N299" s="1" t="s">
        <v>57</v>
      </c>
      <c r="O299" s="1" t="s">
        <v>77</v>
      </c>
      <c r="P299" s="1" t="s">
        <v>57</v>
      </c>
      <c r="Q299" s="1" t="s">
        <v>31</v>
      </c>
      <c r="R299" s="1" t="s">
        <v>52</v>
      </c>
      <c r="S299" s="1" t="s">
        <v>130</v>
      </c>
      <c r="T299" s="1" t="s">
        <v>95</v>
      </c>
      <c r="U299" s="1" t="s">
        <v>57</v>
      </c>
      <c r="V299" s="1" t="s">
        <v>52</v>
      </c>
      <c r="W299" s="1" t="s">
        <v>31</v>
      </c>
      <c r="X299" s="1" t="s">
        <v>31</v>
      </c>
      <c r="Y299" s="1" t="s">
        <v>31</v>
      </c>
      <c r="Z299" s="1" t="s">
        <v>969</v>
      </c>
      <c r="AA299" s="1" t="s">
        <v>67</v>
      </c>
    </row>
    <row r="300" spans="1:27" x14ac:dyDescent="0.2">
      <c r="A300" s="1" t="s">
        <v>903</v>
      </c>
      <c r="B300" s="1" t="s">
        <v>1474</v>
      </c>
      <c r="C300" s="1" t="s">
        <v>52</v>
      </c>
      <c r="D300" s="1" t="s">
        <v>321</v>
      </c>
      <c r="E300" s="1" t="s">
        <v>1484</v>
      </c>
      <c r="F300" s="1" t="s">
        <v>54</v>
      </c>
      <c r="G300" s="1" t="s">
        <v>73</v>
      </c>
      <c r="H300" s="1" t="s">
        <v>1485</v>
      </c>
      <c r="I300" s="1" t="s">
        <v>1474</v>
      </c>
      <c r="J300" s="1" t="s">
        <v>1474</v>
      </c>
      <c r="K300" s="1" t="s">
        <v>57</v>
      </c>
      <c r="L300" s="1" t="s">
        <v>57</v>
      </c>
      <c r="M300" s="1" t="s">
        <v>57</v>
      </c>
      <c r="N300" s="1" t="s">
        <v>57</v>
      </c>
      <c r="O300" s="1" t="s">
        <v>52</v>
      </c>
      <c r="P300" s="1" t="s">
        <v>57</v>
      </c>
      <c r="Q300" s="1" t="s">
        <v>31</v>
      </c>
      <c r="R300" s="1" t="s">
        <v>90</v>
      </c>
      <c r="S300" s="1" t="s">
        <v>100</v>
      </c>
      <c r="T300" s="1" t="s">
        <v>152</v>
      </c>
      <c r="U300" s="1" t="s">
        <v>57</v>
      </c>
      <c r="V300" s="1" t="s">
        <v>52</v>
      </c>
      <c r="W300" s="1" t="s">
        <v>31</v>
      </c>
      <c r="X300" s="1" t="s">
        <v>31</v>
      </c>
      <c r="Y300" s="1" t="s">
        <v>31</v>
      </c>
      <c r="Z300" s="1" t="s">
        <v>171</v>
      </c>
      <c r="AA300" s="1" t="s">
        <v>67</v>
      </c>
    </row>
    <row r="301" spans="1:27" x14ac:dyDescent="0.2">
      <c r="A301" s="1" t="s">
        <v>1423</v>
      </c>
      <c r="B301" s="1" t="s">
        <v>1474</v>
      </c>
      <c r="C301" s="1" t="s">
        <v>90</v>
      </c>
      <c r="D301" s="1" t="s">
        <v>509</v>
      </c>
      <c r="E301" s="1" t="s">
        <v>1486</v>
      </c>
      <c r="F301" s="1" t="s">
        <v>54</v>
      </c>
      <c r="G301" s="1" t="s">
        <v>55</v>
      </c>
      <c r="H301" s="1" t="s">
        <v>151</v>
      </c>
      <c r="I301" s="1" t="s">
        <v>1427</v>
      </c>
      <c r="J301" s="1" t="s">
        <v>1181</v>
      </c>
      <c r="K301" s="1" t="s">
        <v>57</v>
      </c>
      <c r="L301" s="1" t="s">
        <v>57</v>
      </c>
      <c r="M301" s="1" t="s">
        <v>57</v>
      </c>
      <c r="N301" s="1" t="s">
        <v>50</v>
      </c>
      <c r="O301" s="1" t="s">
        <v>115</v>
      </c>
      <c r="P301" s="1" t="s">
        <v>57</v>
      </c>
      <c r="Q301" s="1" t="s">
        <v>31</v>
      </c>
      <c r="R301" s="1" t="s">
        <v>214</v>
      </c>
      <c r="S301" s="1" t="s">
        <v>348</v>
      </c>
      <c r="T301" s="1" t="s">
        <v>1487</v>
      </c>
      <c r="U301" s="1" t="s">
        <v>50</v>
      </c>
      <c r="V301" s="1" t="s">
        <v>90</v>
      </c>
      <c r="W301" s="1" t="s">
        <v>59</v>
      </c>
      <c r="X301" s="1" t="s">
        <v>57</v>
      </c>
      <c r="Y301" s="1" t="s">
        <v>50</v>
      </c>
      <c r="Z301" s="1" t="s">
        <v>250</v>
      </c>
      <c r="AA301" s="1" t="s">
        <v>67</v>
      </c>
    </row>
    <row r="302" spans="1:27" x14ac:dyDescent="0.2">
      <c r="A302" s="1" t="s">
        <v>1156</v>
      </c>
      <c r="B302" s="1" t="s">
        <v>1474</v>
      </c>
      <c r="C302" s="1" t="s">
        <v>90</v>
      </c>
      <c r="D302" s="1" t="s">
        <v>588</v>
      </c>
      <c r="E302" s="1" t="s">
        <v>1488</v>
      </c>
      <c r="F302" s="1" t="s">
        <v>54</v>
      </c>
      <c r="G302" s="1" t="s">
        <v>126</v>
      </c>
      <c r="H302" s="1" t="s">
        <v>56</v>
      </c>
      <c r="I302" s="1" t="s">
        <v>1474</v>
      </c>
      <c r="J302" s="1" t="s">
        <v>1332</v>
      </c>
      <c r="K302" s="1" t="s">
        <v>57</v>
      </c>
      <c r="L302" s="1" t="s">
        <v>57</v>
      </c>
      <c r="M302" s="1" t="s">
        <v>57</v>
      </c>
      <c r="N302" s="1" t="s">
        <v>50</v>
      </c>
      <c r="O302" s="1" t="s">
        <v>130</v>
      </c>
      <c r="P302" s="1" t="s">
        <v>52</v>
      </c>
      <c r="Q302" s="1" t="s">
        <v>718</v>
      </c>
      <c r="R302" s="1" t="s">
        <v>440</v>
      </c>
      <c r="S302" s="1" t="s">
        <v>339</v>
      </c>
      <c r="T302" s="1" t="s">
        <v>1012</v>
      </c>
      <c r="U302" s="1" t="s">
        <v>52</v>
      </c>
      <c r="V302" s="1" t="s">
        <v>68</v>
      </c>
      <c r="W302" s="1" t="s">
        <v>86</v>
      </c>
      <c r="X302" s="1" t="s">
        <v>210</v>
      </c>
      <c r="Y302" s="1" t="s">
        <v>57</v>
      </c>
      <c r="Z302" s="1" t="s">
        <v>352</v>
      </c>
      <c r="AA302" s="1" t="s">
        <v>67</v>
      </c>
    </row>
    <row r="303" spans="1:27" x14ac:dyDescent="0.2">
      <c r="A303" s="2">
        <f>A302+1</f>
        <v>301</v>
      </c>
      <c r="B303" s="1" t="s">
        <v>1474</v>
      </c>
      <c r="C303" s="1" t="s">
        <v>90</v>
      </c>
      <c r="D303" s="1" t="s">
        <v>417</v>
      </c>
      <c r="E303" s="1" t="s">
        <v>1489</v>
      </c>
      <c r="F303" s="1" t="s">
        <v>54</v>
      </c>
      <c r="G303" s="1" t="s">
        <v>31</v>
      </c>
      <c r="H303" s="1" t="s">
        <v>221</v>
      </c>
      <c r="I303" s="1" t="s">
        <v>31</v>
      </c>
      <c r="J303" s="1" t="s">
        <v>31</v>
      </c>
      <c r="K303" s="1" t="s">
        <v>57</v>
      </c>
      <c r="L303" s="1" t="s">
        <v>57</v>
      </c>
      <c r="M303" s="1" t="s">
        <v>57</v>
      </c>
      <c r="N303" s="1" t="s">
        <v>31</v>
      </c>
      <c r="O303" s="1" t="s">
        <v>31</v>
      </c>
      <c r="P303" s="1" t="s">
        <v>31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 t="s">
        <v>31</v>
      </c>
      <c r="W303" s="1" t="s">
        <v>31</v>
      </c>
      <c r="X303" s="1" t="s">
        <v>31</v>
      </c>
      <c r="Y303" s="1" t="s">
        <v>31</v>
      </c>
      <c r="Z303" s="1" t="s">
        <v>1490</v>
      </c>
      <c r="AA303" s="1" t="s">
        <v>31</v>
      </c>
    </row>
    <row r="304" spans="1:27" x14ac:dyDescent="0.2">
      <c r="A304" s="2">
        <f t="shared" ref="A304:A367" si="0">A303+1</f>
        <v>302</v>
      </c>
      <c r="B304" s="1" t="s">
        <v>1474</v>
      </c>
      <c r="C304" s="1" t="s">
        <v>80</v>
      </c>
      <c r="D304" s="1" t="s">
        <v>945</v>
      </c>
      <c r="E304" s="1" t="s">
        <v>1491</v>
      </c>
      <c r="F304" s="1" t="s">
        <v>54</v>
      </c>
      <c r="G304" s="1" t="s">
        <v>70</v>
      </c>
      <c r="H304" s="1" t="s">
        <v>170</v>
      </c>
      <c r="I304" s="1" t="s">
        <v>1474</v>
      </c>
      <c r="J304" s="1" t="s">
        <v>858</v>
      </c>
      <c r="K304" s="1" t="s">
        <v>57</v>
      </c>
      <c r="L304" s="1" t="s">
        <v>50</v>
      </c>
      <c r="M304" s="1" t="s">
        <v>86</v>
      </c>
      <c r="N304" s="1" t="s">
        <v>149</v>
      </c>
      <c r="O304" s="1" t="s">
        <v>692</v>
      </c>
      <c r="P304" s="1" t="s">
        <v>189</v>
      </c>
      <c r="Q304" s="1" t="s">
        <v>1492</v>
      </c>
      <c r="R304" s="1" t="s">
        <v>1493</v>
      </c>
      <c r="S304" s="1" t="s">
        <v>1494</v>
      </c>
      <c r="T304" s="1" t="s">
        <v>1495</v>
      </c>
      <c r="U304" s="1" t="s">
        <v>222</v>
      </c>
      <c r="V304" s="1" t="s">
        <v>515</v>
      </c>
      <c r="W304" s="1" t="s">
        <v>1496</v>
      </c>
      <c r="X304" s="1" t="s">
        <v>1497</v>
      </c>
      <c r="Y304" s="1" t="s">
        <v>148</v>
      </c>
      <c r="Z304" s="1" t="s">
        <v>1071</v>
      </c>
      <c r="AA304" s="1" t="s">
        <v>67</v>
      </c>
    </row>
    <row r="305" spans="1:27" x14ac:dyDescent="0.2">
      <c r="A305" s="2">
        <f t="shared" si="0"/>
        <v>303</v>
      </c>
      <c r="B305" s="1" t="s">
        <v>1474</v>
      </c>
      <c r="C305" s="1" t="s">
        <v>86</v>
      </c>
      <c r="D305" s="1" t="s">
        <v>743</v>
      </c>
      <c r="E305" s="1" t="s">
        <v>1498</v>
      </c>
      <c r="F305" s="1" t="s">
        <v>54</v>
      </c>
      <c r="G305" s="1" t="s">
        <v>31</v>
      </c>
      <c r="H305" s="1" t="s">
        <v>1499</v>
      </c>
      <c r="I305" s="1" t="s">
        <v>31</v>
      </c>
      <c r="J305" s="1" t="s">
        <v>31</v>
      </c>
      <c r="K305" s="1" t="s">
        <v>57</v>
      </c>
      <c r="L305" s="1" t="s">
        <v>57</v>
      </c>
      <c r="M305" s="1" t="s">
        <v>57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31</v>
      </c>
      <c r="S305" s="1" t="s">
        <v>31</v>
      </c>
      <c r="T305" s="1" t="s">
        <v>31</v>
      </c>
      <c r="U305" s="1" t="s">
        <v>31</v>
      </c>
      <c r="V305" s="1" t="s">
        <v>31</v>
      </c>
      <c r="W305" s="1" t="s">
        <v>31</v>
      </c>
      <c r="X305" s="1" t="s">
        <v>31</v>
      </c>
      <c r="Y305" s="1" t="s">
        <v>31</v>
      </c>
      <c r="Z305" s="1" t="s">
        <v>834</v>
      </c>
      <c r="AA305" s="1" t="s">
        <v>31</v>
      </c>
    </row>
    <row r="306" spans="1:27" x14ac:dyDescent="0.2">
      <c r="A306" s="2">
        <f t="shared" si="0"/>
        <v>304</v>
      </c>
      <c r="B306" s="1" t="s">
        <v>1474</v>
      </c>
      <c r="C306" s="1" t="s">
        <v>86</v>
      </c>
      <c r="D306" s="1" t="s">
        <v>1033</v>
      </c>
      <c r="E306" s="1" t="s">
        <v>1500</v>
      </c>
      <c r="F306" s="1" t="s">
        <v>54</v>
      </c>
      <c r="G306" s="1" t="s">
        <v>55</v>
      </c>
      <c r="H306" s="1" t="s">
        <v>106</v>
      </c>
      <c r="I306" s="1" t="s">
        <v>1474</v>
      </c>
      <c r="J306" s="1" t="s">
        <v>532</v>
      </c>
      <c r="K306" s="1" t="s">
        <v>57</v>
      </c>
      <c r="L306" s="1" t="s">
        <v>57</v>
      </c>
      <c r="M306" s="1" t="s">
        <v>50</v>
      </c>
      <c r="N306" s="1" t="s">
        <v>70</v>
      </c>
      <c r="O306" s="1" t="s">
        <v>351</v>
      </c>
      <c r="P306" s="1" t="s">
        <v>334</v>
      </c>
      <c r="Q306" s="1" t="s">
        <v>1501</v>
      </c>
      <c r="R306" s="1" t="s">
        <v>1502</v>
      </c>
      <c r="S306" s="1" t="s">
        <v>1503</v>
      </c>
      <c r="T306" s="1" t="s">
        <v>1504</v>
      </c>
      <c r="U306" s="1" t="s">
        <v>293</v>
      </c>
      <c r="V306" s="1" t="s">
        <v>147</v>
      </c>
      <c r="W306" s="1" t="s">
        <v>771</v>
      </c>
      <c r="X306" s="1" t="s">
        <v>1505</v>
      </c>
      <c r="Y306" s="1" t="s">
        <v>94</v>
      </c>
      <c r="Z306" s="1" t="s">
        <v>209</v>
      </c>
      <c r="AA306" s="1" t="s">
        <v>67</v>
      </c>
    </row>
    <row r="307" spans="1:27" x14ac:dyDescent="0.2">
      <c r="A307" s="2">
        <f t="shared" si="0"/>
        <v>305</v>
      </c>
      <c r="B307" s="1" t="s">
        <v>1474</v>
      </c>
      <c r="C307" s="1" t="s">
        <v>86</v>
      </c>
      <c r="D307" s="1" t="s">
        <v>779</v>
      </c>
      <c r="E307" s="1" t="s">
        <v>1506</v>
      </c>
      <c r="F307" s="1" t="s">
        <v>54</v>
      </c>
      <c r="G307" s="1" t="s">
        <v>55</v>
      </c>
      <c r="H307" s="1" t="s">
        <v>79</v>
      </c>
      <c r="I307" s="1" t="s">
        <v>1474</v>
      </c>
      <c r="J307" s="1" t="s">
        <v>1391</v>
      </c>
      <c r="K307" s="1" t="s">
        <v>57</v>
      </c>
      <c r="L307" s="1" t="s">
        <v>57</v>
      </c>
      <c r="M307" s="1" t="s">
        <v>57</v>
      </c>
      <c r="N307" s="1" t="s">
        <v>90</v>
      </c>
      <c r="O307" s="1" t="s">
        <v>165</v>
      </c>
      <c r="P307" s="1" t="s">
        <v>90</v>
      </c>
      <c r="Q307" s="1" t="s">
        <v>161</v>
      </c>
      <c r="R307" s="1" t="s">
        <v>679</v>
      </c>
      <c r="S307" s="1" t="s">
        <v>517</v>
      </c>
      <c r="T307" s="1" t="s">
        <v>1507</v>
      </c>
      <c r="U307" s="1" t="s">
        <v>80</v>
      </c>
      <c r="V307" s="1" t="s">
        <v>80</v>
      </c>
      <c r="W307" s="1" t="s">
        <v>147</v>
      </c>
      <c r="X307" s="1" t="s">
        <v>988</v>
      </c>
      <c r="Y307" s="1" t="s">
        <v>50</v>
      </c>
      <c r="Z307" s="1" t="s">
        <v>323</v>
      </c>
      <c r="AA307" s="1" t="s">
        <v>67</v>
      </c>
    </row>
    <row r="308" spans="1:27" x14ac:dyDescent="0.2">
      <c r="A308" s="2">
        <f t="shared" si="0"/>
        <v>306</v>
      </c>
      <c r="B308" s="1" t="s">
        <v>1474</v>
      </c>
      <c r="C308" s="1" t="s">
        <v>86</v>
      </c>
      <c r="D308" s="1" t="s">
        <v>1177</v>
      </c>
      <c r="E308" s="1" t="s">
        <v>1508</v>
      </c>
      <c r="F308" s="1" t="s">
        <v>54</v>
      </c>
      <c r="G308" s="1" t="s">
        <v>31</v>
      </c>
      <c r="H308" s="1" t="s">
        <v>241</v>
      </c>
      <c r="I308" s="1" t="s">
        <v>31</v>
      </c>
      <c r="J308" s="1" t="s">
        <v>31</v>
      </c>
      <c r="K308" s="1" t="s">
        <v>57</v>
      </c>
      <c r="L308" s="1" t="s">
        <v>57</v>
      </c>
      <c r="M308" s="1" t="s">
        <v>57</v>
      </c>
      <c r="N308" s="1" t="s">
        <v>31</v>
      </c>
      <c r="O308" s="1" t="s">
        <v>31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31</v>
      </c>
      <c r="W308" s="1" t="s">
        <v>31</v>
      </c>
      <c r="X308" s="1" t="s">
        <v>31</v>
      </c>
      <c r="Y308" s="1" t="s">
        <v>31</v>
      </c>
      <c r="Z308" s="1" t="s">
        <v>107</v>
      </c>
      <c r="AA308" s="1" t="s">
        <v>67</v>
      </c>
    </row>
    <row r="309" spans="1:27" x14ac:dyDescent="0.2">
      <c r="A309" s="2">
        <f t="shared" si="0"/>
        <v>307</v>
      </c>
      <c r="B309" s="1" t="s">
        <v>1474</v>
      </c>
      <c r="C309" s="1" t="s">
        <v>130</v>
      </c>
      <c r="D309" s="1" t="s">
        <v>820</v>
      </c>
      <c r="E309" s="1" t="s">
        <v>1509</v>
      </c>
      <c r="F309" s="1" t="s">
        <v>54</v>
      </c>
      <c r="G309" s="1" t="s">
        <v>55</v>
      </c>
      <c r="H309" s="1" t="s">
        <v>325</v>
      </c>
      <c r="I309" s="1" t="s">
        <v>1391</v>
      </c>
      <c r="J309" s="1" t="s">
        <v>700</v>
      </c>
      <c r="K309" s="1" t="s">
        <v>57</v>
      </c>
      <c r="L309" s="1" t="s">
        <v>52</v>
      </c>
      <c r="M309" s="1" t="s">
        <v>86</v>
      </c>
      <c r="N309" s="1" t="s">
        <v>284</v>
      </c>
      <c r="O309" s="1" t="s">
        <v>735</v>
      </c>
      <c r="P309" s="1" t="s">
        <v>660</v>
      </c>
      <c r="Q309" s="1" t="s">
        <v>1510</v>
      </c>
      <c r="R309" s="1" t="s">
        <v>1511</v>
      </c>
      <c r="S309" s="1" t="s">
        <v>1512</v>
      </c>
      <c r="T309" s="1" t="s">
        <v>1513</v>
      </c>
      <c r="U309" s="1" t="s">
        <v>945</v>
      </c>
      <c r="V309" s="1" t="s">
        <v>633</v>
      </c>
      <c r="W309" s="1" t="s">
        <v>1383</v>
      </c>
      <c r="X309" s="1" t="s">
        <v>1514</v>
      </c>
      <c r="Y309" s="1" t="s">
        <v>86</v>
      </c>
      <c r="Z309" s="1" t="s">
        <v>250</v>
      </c>
      <c r="AA309" s="1" t="s">
        <v>67</v>
      </c>
    </row>
    <row r="310" spans="1:27" x14ac:dyDescent="0.2">
      <c r="A310" s="2">
        <f t="shared" si="0"/>
        <v>308</v>
      </c>
      <c r="B310" s="1" t="s">
        <v>1474</v>
      </c>
      <c r="C310" s="1" t="s">
        <v>130</v>
      </c>
      <c r="D310" s="1" t="s">
        <v>935</v>
      </c>
      <c r="E310" s="1" t="s">
        <v>1515</v>
      </c>
      <c r="F310" s="1" t="s">
        <v>54</v>
      </c>
      <c r="G310" s="1" t="s">
        <v>55</v>
      </c>
      <c r="H310" s="1" t="s">
        <v>1499</v>
      </c>
      <c r="I310" s="1" t="s">
        <v>1427</v>
      </c>
      <c r="J310" s="1" t="s">
        <v>1332</v>
      </c>
      <c r="K310" s="1" t="s">
        <v>57</v>
      </c>
      <c r="L310" s="1" t="s">
        <v>57</v>
      </c>
      <c r="M310" s="1" t="s">
        <v>57</v>
      </c>
      <c r="N310" s="1" t="s">
        <v>94</v>
      </c>
      <c r="O310" s="1" t="s">
        <v>68</v>
      </c>
      <c r="P310" s="1" t="s">
        <v>58</v>
      </c>
      <c r="Q310" s="1" t="s">
        <v>1516</v>
      </c>
      <c r="R310" s="1" t="s">
        <v>417</v>
      </c>
      <c r="S310" s="1" t="s">
        <v>984</v>
      </c>
      <c r="T310" s="1" t="s">
        <v>1517</v>
      </c>
      <c r="U310" s="1" t="s">
        <v>86</v>
      </c>
      <c r="V310" s="1" t="s">
        <v>58</v>
      </c>
      <c r="W310" s="1" t="s">
        <v>272</v>
      </c>
      <c r="X310" s="1" t="s">
        <v>423</v>
      </c>
      <c r="Y310" s="1" t="s">
        <v>57</v>
      </c>
      <c r="Z310" s="1" t="s">
        <v>914</v>
      </c>
      <c r="AA310" s="1" t="s">
        <v>67</v>
      </c>
    </row>
    <row r="311" spans="1:27" x14ac:dyDescent="0.2">
      <c r="A311" s="2">
        <f t="shared" si="0"/>
        <v>309</v>
      </c>
      <c r="B311" s="1" t="s">
        <v>1474</v>
      </c>
      <c r="C311" s="1" t="s">
        <v>130</v>
      </c>
      <c r="D311" s="1" t="s">
        <v>790</v>
      </c>
      <c r="E311" s="1" t="s">
        <v>1518</v>
      </c>
      <c r="F311" s="1" t="s">
        <v>54</v>
      </c>
      <c r="G311" s="1" t="s">
        <v>126</v>
      </c>
      <c r="H311" s="1" t="s">
        <v>288</v>
      </c>
      <c r="I311" s="1" t="s">
        <v>1427</v>
      </c>
      <c r="J311" s="1" t="s">
        <v>993</v>
      </c>
      <c r="K311" s="1" t="s">
        <v>57</v>
      </c>
      <c r="L311" s="1" t="s">
        <v>57</v>
      </c>
      <c r="M311" s="1" t="s">
        <v>52</v>
      </c>
      <c r="N311" s="1" t="s">
        <v>95</v>
      </c>
      <c r="O311" s="1" t="s">
        <v>428</v>
      </c>
      <c r="P311" s="1" t="s">
        <v>234</v>
      </c>
      <c r="Q311" s="1" t="s">
        <v>1519</v>
      </c>
      <c r="R311" s="1" t="s">
        <v>1520</v>
      </c>
      <c r="S311" s="1" t="s">
        <v>677</v>
      </c>
      <c r="T311" s="1" t="s">
        <v>1521</v>
      </c>
      <c r="U311" s="1" t="s">
        <v>260</v>
      </c>
      <c r="V311" s="1" t="s">
        <v>74</v>
      </c>
      <c r="W311" s="1" t="s">
        <v>552</v>
      </c>
      <c r="X311" s="1" t="s">
        <v>735</v>
      </c>
      <c r="Y311" s="1" t="s">
        <v>77</v>
      </c>
      <c r="Z311" s="1" t="s">
        <v>775</v>
      </c>
      <c r="AA311" s="1" t="s">
        <v>67</v>
      </c>
    </row>
    <row r="312" spans="1:27" x14ac:dyDescent="0.2">
      <c r="A312" s="2">
        <f t="shared" si="0"/>
        <v>310</v>
      </c>
      <c r="B312" s="1" t="s">
        <v>1474</v>
      </c>
      <c r="C312" s="1" t="s">
        <v>130</v>
      </c>
      <c r="D312" s="1" t="s">
        <v>1264</v>
      </c>
      <c r="E312" s="1" t="s">
        <v>1522</v>
      </c>
      <c r="F312" s="1" t="s">
        <v>54</v>
      </c>
      <c r="G312" s="1" t="s">
        <v>31</v>
      </c>
      <c r="H312" s="1" t="s">
        <v>110</v>
      </c>
      <c r="I312" s="1" t="s">
        <v>31</v>
      </c>
      <c r="J312" s="1" t="s">
        <v>31</v>
      </c>
      <c r="K312" s="1" t="s">
        <v>57</v>
      </c>
      <c r="L312" s="1" t="s">
        <v>57</v>
      </c>
      <c r="M312" s="1" t="s">
        <v>57</v>
      </c>
      <c r="N312" s="1" t="s">
        <v>31</v>
      </c>
      <c r="O312" s="1" t="s">
        <v>31</v>
      </c>
      <c r="P312" s="1" t="s">
        <v>31</v>
      </c>
      <c r="Q312" s="1" t="s">
        <v>31</v>
      </c>
      <c r="R312" s="1" t="s">
        <v>31</v>
      </c>
      <c r="S312" s="1" t="s">
        <v>31</v>
      </c>
      <c r="T312" s="1" t="s">
        <v>31</v>
      </c>
      <c r="U312" s="1" t="s">
        <v>31</v>
      </c>
      <c r="V312" s="1" t="s">
        <v>31</v>
      </c>
      <c r="W312" s="1" t="s">
        <v>31</v>
      </c>
      <c r="X312" s="1" t="s">
        <v>31</v>
      </c>
      <c r="Y312" s="1" t="s">
        <v>31</v>
      </c>
      <c r="Z312" s="1" t="s">
        <v>1297</v>
      </c>
      <c r="AA312" s="1" t="s">
        <v>67</v>
      </c>
    </row>
    <row r="313" spans="1:27" x14ac:dyDescent="0.2">
      <c r="A313" s="2">
        <f t="shared" si="0"/>
        <v>311</v>
      </c>
      <c r="B313" s="1" t="s">
        <v>1474</v>
      </c>
      <c r="C313" s="1" t="s">
        <v>100</v>
      </c>
      <c r="D313" s="1" t="s">
        <v>762</v>
      </c>
      <c r="E313" s="1" t="s">
        <v>1523</v>
      </c>
      <c r="F313" s="1" t="s">
        <v>54</v>
      </c>
      <c r="G313" s="1" t="s">
        <v>31</v>
      </c>
      <c r="H313" s="1" t="s">
        <v>237</v>
      </c>
      <c r="I313" s="1" t="s">
        <v>31</v>
      </c>
      <c r="J313" s="1" t="s">
        <v>31</v>
      </c>
      <c r="K313" s="1" t="s">
        <v>57</v>
      </c>
      <c r="L313" s="1" t="s">
        <v>57</v>
      </c>
      <c r="M313" s="1" t="s">
        <v>57</v>
      </c>
      <c r="N313" s="1" t="s">
        <v>31</v>
      </c>
      <c r="O313" s="1" t="s">
        <v>31</v>
      </c>
      <c r="P313" s="1" t="s">
        <v>31</v>
      </c>
      <c r="Q313" s="1" t="s">
        <v>31</v>
      </c>
      <c r="R313" s="1" t="s">
        <v>31</v>
      </c>
      <c r="S313" s="1" t="s">
        <v>31</v>
      </c>
      <c r="T313" s="1" t="s">
        <v>31</v>
      </c>
      <c r="U313" s="1" t="s">
        <v>31</v>
      </c>
      <c r="V313" s="1" t="s">
        <v>31</v>
      </c>
      <c r="W313" s="1" t="s">
        <v>31</v>
      </c>
      <c r="X313" s="1" t="s">
        <v>31</v>
      </c>
      <c r="Y313" s="1" t="s">
        <v>31</v>
      </c>
      <c r="Z313" s="1" t="s">
        <v>341</v>
      </c>
      <c r="AA313" s="1" t="s">
        <v>67</v>
      </c>
    </row>
    <row r="314" spans="1:27" x14ac:dyDescent="0.2">
      <c r="A314" s="2">
        <f t="shared" si="0"/>
        <v>312</v>
      </c>
      <c r="B314" s="1" t="s">
        <v>1474</v>
      </c>
      <c r="C314" s="1" t="s">
        <v>59</v>
      </c>
      <c r="D314" s="1" t="s">
        <v>1524</v>
      </c>
      <c r="E314" s="1" t="s">
        <v>1525</v>
      </c>
      <c r="F314" s="1" t="s">
        <v>54</v>
      </c>
      <c r="G314" s="1" t="s">
        <v>31</v>
      </c>
      <c r="H314" s="1" t="s">
        <v>93</v>
      </c>
      <c r="I314" s="1" t="s">
        <v>31</v>
      </c>
      <c r="J314" s="1" t="s">
        <v>31</v>
      </c>
      <c r="K314" s="1" t="s">
        <v>57</v>
      </c>
      <c r="L314" s="1" t="s">
        <v>57</v>
      </c>
      <c r="M314" s="1" t="s">
        <v>57</v>
      </c>
      <c r="N314" s="1" t="s">
        <v>31</v>
      </c>
      <c r="O314" s="1" t="s">
        <v>31</v>
      </c>
      <c r="P314" s="1" t="s">
        <v>31</v>
      </c>
      <c r="Q314" s="1" t="s">
        <v>31</v>
      </c>
      <c r="R314" s="1" t="s">
        <v>31</v>
      </c>
      <c r="S314" s="1" t="s">
        <v>31</v>
      </c>
      <c r="T314" s="1" t="s">
        <v>31</v>
      </c>
      <c r="U314" s="1" t="s">
        <v>31</v>
      </c>
      <c r="V314" s="1" t="s">
        <v>31</v>
      </c>
      <c r="W314" s="1" t="s">
        <v>31</v>
      </c>
      <c r="X314" s="1" t="s">
        <v>31</v>
      </c>
      <c r="Y314" s="1" t="s">
        <v>31</v>
      </c>
      <c r="Z314" s="1" t="s">
        <v>1526</v>
      </c>
      <c r="AA314" s="1" t="s">
        <v>67</v>
      </c>
    </row>
    <row r="315" spans="1:27" x14ac:dyDescent="0.2">
      <c r="A315" s="2">
        <f t="shared" si="0"/>
        <v>313</v>
      </c>
      <c r="B315" s="1" t="s">
        <v>1474</v>
      </c>
      <c r="C315" s="1" t="s">
        <v>59</v>
      </c>
      <c r="D315" s="1" t="s">
        <v>1361</v>
      </c>
      <c r="E315" s="1" t="s">
        <v>1527</v>
      </c>
      <c r="F315" s="1" t="s">
        <v>54</v>
      </c>
      <c r="G315" s="1" t="s">
        <v>31</v>
      </c>
      <c r="H315" s="1" t="s">
        <v>120</v>
      </c>
      <c r="I315" s="1" t="s">
        <v>31</v>
      </c>
      <c r="J315" s="1" t="s">
        <v>31</v>
      </c>
      <c r="K315" s="1" t="s">
        <v>57</v>
      </c>
      <c r="L315" s="1" t="s">
        <v>57</v>
      </c>
      <c r="M315" s="1" t="s">
        <v>57</v>
      </c>
      <c r="N315" s="1" t="s">
        <v>31</v>
      </c>
      <c r="O315" s="1" t="s">
        <v>31</v>
      </c>
      <c r="P315" s="1" t="s">
        <v>31</v>
      </c>
      <c r="Q315" s="1" t="s">
        <v>31</v>
      </c>
      <c r="R315" s="1" t="s">
        <v>31</v>
      </c>
      <c r="S315" s="1" t="s">
        <v>31</v>
      </c>
      <c r="T315" s="1" t="s">
        <v>31</v>
      </c>
      <c r="U315" s="1" t="s">
        <v>31</v>
      </c>
      <c r="V315" s="1" t="s">
        <v>31</v>
      </c>
      <c r="W315" s="1" t="s">
        <v>31</v>
      </c>
      <c r="X315" s="1" t="s">
        <v>31</v>
      </c>
      <c r="Y315" s="1" t="s">
        <v>31</v>
      </c>
      <c r="Z315" s="1" t="s">
        <v>906</v>
      </c>
      <c r="AA315" s="1" t="s">
        <v>31</v>
      </c>
    </row>
    <row r="316" spans="1:27" x14ac:dyDescent="0.2">
      <c r="A316" s="2">
        <f t="shared" si="0"/>
        <v>314</v>
      </c>
      <c r="B316" s="1" t="s">
        <v>1474</v>
      </c>
      <c r="C316" s="1" t="s">
        <v>59</v>
      </c>
      <c r="D316" s="1" t="s">
        <v>946</v>
      </c>
      <c r="E316" s="1" t="s">
        <v>1528</v>
      </c>
      <c r="F316" s="1" t="s">
        <v>54</v>
      </c>
      <c r="G316" s="1" t="s">
        <v>31</v>
      </c>
      <c r="H316" s="1" t="s">
        <v>124</v>
      </c>
      <c r="I316" s="1" t="s">
        <v>31</v>
      </c>
      <c r="J316" s="1" t="s">
        <v>31</v>
      </c>
      <c r="K316" s="1" t="s">
        <v>57</v>
      </c>
      <c r="L316" s="1" t="s">
        <v>57</v>
      </c>
      <c r="M316" s="1" t="s">
        <v>57</v>
      </c>
      <c r="N316" s="1" t="s">
        <v>31</v>
      </c>
      <c r="O316" s="1" t="s">
        <v>31</v>
      </c>
      <c r="P316" s="1" t="s">
        <v>31</v>
      </c>
      <c r="Q316" s="1" t="s">
        <v>31</v>
      </c>
      <c r="R316" s="1" t="s">
        <v>31</v>
      </c>
      <c r="S316" s="1" t="s">
        <v>31</v>
      </c>
      <c r="T316" s="1" t="s">
        <v>31</v>
      </c>
      <c r="U316" s="1" t="s">
        <v>31</v>
      </c>
      <c r="V316" s="1" t="s">
        <v>31</v>
      </c>
      <c r="W316" s="1" t="s">
        <v>31</v>
      </c>
      <c r="X316" s="1" t="s">
        <v>31</v>
      </c>
      <c r="Y316" s="1" t="s">
        <v>31</v>
      </c>
      <c r="Z316" s="1" t="s">
        <v>117</v>
      </c>
      <c r="AA316" s="1" t="s">
        <v>67</v>
      </c>
    </row>
    <row r="317" spans="1:27" x14ac:dyDescent="0.2">
      <c r="A317" s="2">
        <f t="shared" si="0"/>
        <v>315</v>
      </c>
      <c r="B317" s="1" t="s">
        <v>1529</v>
      </c>
      <c r="C317" s="1" t="s">
        <v>50</v>
      </c>
      <c r="D317" s="1" t="s">
        <v>165</v>
      </c>
      <c r="E317" s="1" t="s">
        <v>1530</v>
      </c>
      <c r="F317" s="1" t="s">
        <v>54</v>
      </c>
      <c r="G317" s="1" t="s">
        <v>55</v>
      </c>
      <c r="H317" s="1" t="s">
        <v>490</v>
      </c>
      <c r="I317" s="1" t="s">
        <v>1529</v>
      </c>
      <c r="J317" s="1" t="s">
        <v>1332</v>
      </c>
      <c r="K317" s="1" t="s">
        <v>57</v>
      </c>
      <c r="L317" s="1" t="s">
        <v>57</v>
      </c>
      <c r="M317" s="1" t="s">
        <v>57</v>
      </c>
      <c r="N317" s="1" t="s">
        <v>52</v>
      </c>
      <c r="O317" s="1" t="s">
        <v>142</v>
      </c>
      <c r="P317" s="1" t="s">
        <v>94</v>
      </c>
      <c r="Q317" s="1" t="s">
        <v>1293</v>
      </c>
      <c r="R317" s="1" t="s">
        <v>284</v>
      </c>
      <c r="S317" s="1" t="s">
        <v>696</v>
      </c>
      <c r="T317" s="1" t="s">
        <v>1531</v>
      </c>
      <c r="U317" s="1" t="s">
        <v>52</v>
      </c>
      <c r="V317" s="1" t="s">
        <v>80</v>
      </c>
      <c r="W317" s="1" t="s">
        <v>148</v>
      </c>
      <c r="X317" s="1" t="s">
        <v>80</v>
      </c>
      <c r="Y317" s="1" t="s">
        <v>57</v>
      </c>
      <c r="Z317" s="1" t="s">
        <v>520</v>
      </c>
      <c r="AA317" s="1" t="s">
        <v>67</v>
      </c>
    </row>
    <row r="318" spans="1:27" x14ac:dyDescent="0.2">
      <c r="A318" s="2">
        <f t="shared" si="0"/>
        <v>316</v>
      </c>
      <c r="B318" s="1" t="s">
        <v>1529</v>
      </c>
      <c r="C318" s="1" t="s">
        <v>50</v>
      </c>
      <c r="D318" s="1" t="s">
        <v>126</v>
      </c>
      <c r="E318" s="1" t="s">
        <v>1532</v>
      </c>
      <c r="F318" s="1" t="s">
        <v>54</v>
      </c>
      <c r="G318" s="1" t="s">
        <v>73</v>
      </c>
      <c r="H318" s="1" t="s">
        <v>1444</v>
      </c>
      <c r="I318" s="1" t="s">
        <v>1529</v>
      </c>
      <c r="J318" s="1" t="s">
        <v>1474</v>
      </c>
      <c r="K318" s="1" t="s">
        <v>57</v>
      </c>
      <c r="L318" s="1" t="s">
        <v>57</v>
      </c>
      <c r="M318" s="1" t="s">
        <v>57</v>
      </c>
      <c r="N318" s="1" t="s">
        <v>77</v>
      </c>
      <c r="O318" s="1" t="s">
        <v>86</v>
      </c>
      <c r="P318" s="1" t="s">
        <v>86</v>
      </c>
      <c r="Q318" s="1" t="s">
        <v>576</v>
      </c>
      <c r="R318" s="1" t="s">
        <v>108</v>
      </c>
      <c r="S318" s="1" t="s">
        <v>676</v>
      </c>
      <c r="T318" s="1" t="s">
        <v>1533</v>
      </c>
      <c r="U318" s="1" t="s">
        <v>86</v>
      </c>
      <c r="V318" s="1" t="s">
        <v>130</v>
      </c>
      <c r="W318" s="1" t="s">
        <v>59</v>
      </c>
      <c r="X318" s="1" t="s">
        <v>247</v>
      </c>
      <c r="Y318" s="1" t="s">
        <v>57</v>
      </c>
      <c r="Z318" s="1" t="s">
        <v>188</v>
      </c>
      <c r="AA318" s="1" t="s">
        <v>67</v>
      </c>
    </row>
    <row r="319" spans="1:27" x14ac:dyDescent="0.2">
      <c r="A319" s="2">
        <f t="shared" si="0"/>
        <v>317</v>
      </c>
      <c r="B319" s="1" t="s">
        <v>1529</v>
      </c>
      <c r="C319" s="1" t="s">
        <v>52</v>
      </c>
      <c r="D319" s="1" t="s">
        <v>147</v>
      </c>
      <c r="E319" s="1" t="s">
        <v>1534</v>
      </c>
      <c r="F319" s="1" t="s">
        <v>54</v>
      </c>
      <c r="G319" s="1" t="s">
        <v>70</v>
      </c>
      <c r="H319" s="1" t="s">
        <v>443</v>
      </c>
      <c r="I319" s="1" t="s">
        <v>1529</v>
      </c>
      <c r="J319" s="1" t="s">
        <v>602</v>
      </c>
      <c r="K319" s="1" t="s">
        <v>77</v>
      </c>
      <c r="L319" s="1" t="s">
        <v>100</v>
      </c>
      <c r="M319" s="1" t="s">
        <v>85</v>
      </c>
      <c r="N319" s="1" t="s">
        <v>730</v>
      </c>
      <c r="O319" s="1" t="s">
        <v>1535</v>
      </c>
      <c r="P319" s="1" t="s">
        <v>903</v>
      </c>
      <c r="Q319" s="1" t="s">
        <v>1536</v>
      </c>
      <c r="R319" s="1" t="s">
        <v>1537</v>
      </c>
      <c r="S319" s="1" t="s">
        <v>1538</v>
      </c>
      <c r="T319" s="1" t="s">
        <v>1539</v>
      </c>
      <c r="U319" s="1" t="s">
        <v>627</v>
      </c>
      <c r="V319" s="1" t="s">
        <v>1540</v>
      </c>
      <c r="W319" s="1" t="s">
        <v>639</v>
      </c>
      <c r="X319" s="1" t="s">
        <v>1541</v>
      </c>
      <c r="Y319" s="1" t="s">
        <v>148</v>
      </c>
      <c r="Z319" s="1" t="s">
        <v>1088</v>
      </c>
      <c r="AA319" s="1" t="s">
        <v>67</v>
      </c>
    </row>
    <row r="320" spans="1:27" x14ac:dyDescent="0.2">
      <c r="A320" s="2">
        <f t="shared" si="0"/>
        <v>318</v>
      </c>
      <c r="B320" s="1" t="s">
        <v>1529</v>
      </c>
      <c r="C320" s="1" t="s">
        <v>52</v>
      </c>
      <c r="D320" s="1" t="s">
        <v>260</v>
      </c>
      <c r="E320" s="1" t="s">
        <v>1542</v>
      </c>
      <c r="F320" s="1" t="s">
        <v>54</v>
      </c>
      <c r="G320" s="1" t="s">
        <v>55</v>
      </c>
      <c r="H320" s="1" t="s">
        <v>170</v>
      </c>
      <c r="I320" s="1" t="s">
        <v>1529</v>
      </c>
      <c r="J320" s="1" t="s">
        <v>1305</v>
      </c>
      <c r="K320" s="1" t="s">
        <v>57</v>
      </c>
      <c r="L320" s="1" t="s">
        <v>57</v>
      </c>
      <c r="M320" s="1" t="s">
        <v>50</v>
      </c>
      <c r="N320" s="1" t="s">
        <v>94</v>
      </c>
      <c r="O320" s="1" t="s">
        <v>126</v>
      </c>
      <c r="P320" s="1" t="s">
        <v>148</v>
      </c>
      <c r="Q320" s="1" t="s">
        <v>1543</v>
      </c>
      <c r="R320" s="1" t="s">
        <v>384</v>
      </c>
      <c r="S320" s="1" t="s">
        <v>1544</v>
      </c>
      <c r="T320" s="1" t="s">
        <v>1545</v>
      </c>
      <c r="U320" s="1" t="s">
        <v>86</v>
      </c>
      <c r="V320" s="1" t="s">
        <v>210</v>
      </c>
      <c r="W320" s="1" t="s">
        <v>115</v>
      </c>
      <c r="X320" s="1" t="s">
        <v>456</v>
      </c>
      <c r="Y320" s="1" t="s">
        <v>57</v>
      </c>
      <c r="Z320" s="1" t="s">
        <v>332</v>
      </c>
      <c r="AA320" s="1" t="s">
        <v>67</v>
      </c>
    </row>
    <row r="321" spans="1:27" x14ac:dyDescent="0.2">
      <c r="A321" s="2">
        <f t="shared" si="0"/>
        <v>319</v>
      </c>
      <c r="B321" s="1" t="s">
        <v>1529</v>
      </c>
      <c r="C321" s="1" t="s">
        <v>90</v>
      </c>
      <c r="D321" s="1" t="s">
        <v>486</v>
      </c>
      <c r="E321" s="1" t="s">
        <v>1546</v>
      </c>
      <c r="F321" s="1" t="s">
        <v>54</v>
      </c>
      <c r="G321" s="1" t="s">
        <v>55</v>
      </c>
      <c r="H321" s="1" t="s">
        <v>174</v>
      </c>
      <c r="I321" s="1" t="s">
        <v>1474</v>
      </c>
      <c r="J321" s="1" t="s">
        <v>1181</v>
      </c>
      <c r="K321" s="1" t="s">
        <v>57</v>
      </c>
      <c r="L321" s="1" t="s">
        <v>57</v>
      </c>
      <c r="M321" s="1" t="s">
        <v>57</v>
      </c>
      <c r="N321" s="1" t="s">
        <v>90</v>
      </c>
      <c r="O321" s="1" t="s">
        <v>166</v>
      </c>
      <c r="P321" s="1" t="s">
        <v>58</v>
      </c>
      <c r="Q321" s="1" t="s">
        <v>747</v>
      </c>
      <c r="R321" s="1" t="s">
        <v>339</v>
      </c>
      <c r="S321" s="1" t="s">
        <v>65</v>
      </c>
      <c r="T321" s="1" t="s">
        <v>1547</v>
      </c>
      <c r="U321" s="1" t="s">
        <v>86</v>
      </c>
      <c r="V321" s="1" t="s">
        <v>58</v>
      </c>
      <c r="W321" s="1" t="s">
        <v>334</v>
      </c>
      <c r="X321" s="1" t="s">
        <v>351</v>
      </c>
      <c r="Y321" s="1" t="s">
        <v>57</v>
      </c>
      <c r="Z321" s="1" t="s">
        <v>1548</v>
      </c>
      <c r="AA321" s="1" t="s">
        <v>67</v>
      </c>
    </row>
    <row r="322" spans="1:27" x14ac:dyDescent="0.2">
      <c r="A322" s="2">
        <f t="shared" si="0"/>
        <v>320</v>
      </c>
      <c r="B322" s="1" t="s">
        <v>1529</v>
      </c>
      <c r="C322" s="1" t="s">
        <v>90</v>
      </c>
      <c r="D322" s="1" t="s">
        <v>515</v>
      </c>
      <c r="E322" s="1" t="s">
        <v>1549</v>
      </c>
      <c r="F322" s="1" t="s">
        <v>54</v>
      </c>
      <c r="G322" s="1" t="s">
        <v>55</v>
      </c>
      <c r="H322" s="1" t="s">
        <v>363</v>
      </c>
      <c r="I322" s="1" t="s">
        <v>1529</v>
      </c>
      <c r="J322" s="1" t="s">
        <v>1233</v>
      </c>
      <c r="K322" s="1" t="s">
        <v>57</v>
      </c>
      <c r="L322" s="1" t="s">
        <v>57</v>
      </c>
      <c r="M322" s="1" t="s">
        <v>57</v>
      </c>
      <c r="N322" s="1" t="s">
        <v>94</v>
      </c>
      <c r="O322" s="1" t="s">
        <v>197</v>
      </c>
      <c r="P322" s="1" t="s">
        <v>86</v>
      </c>
      <c r="Q322" s="1" t="s">
        <v>788</v>
      </c>
      <c r="R322" s="1" t="s">
        <v>981</v>
      </c>
      <c r="S322" s="1" t="s">
        <v>572</v>
      </c>
      <c r="T322" s="1" t="s">
        <v>1550</v>
      </c>
      <c r="U322" s="1" t="s">
        <v>142</v>
      </c>
      <c r="V322" s="1" t="s">
        <v>70</v>
      </c>
      <c r="W322" s="1" t="s">
        <v>308</v>
      </c>
      <c r="X322" s="1" t="s">
        <v>1473</v>
      </c>
      <c r="Y322" s="1" t="s">
        <v>50</v>
      </c>
      <c r="Z322" s="1" t="s">
        <v>1551</v>
      </c>
      <c r="AA322" s="1" t="s">
        <v>67</v>
      </c>
    </row>
    <row r="323" spans="1:27" x14ac:dyDescent="0.2">
      <c r="A323" s="2">
        <f t="shared" si="0"/>
        <v>321</v>
      </c>
      <c r="B323" s="1" t="s">
        <v>1529</v>
      </c>
      <c r="C323" s="1" t="s">
        <v>90</v>
      </c>
      <c r="D323" s="1" t="s">
        <v>471</v>
      </c>
      <c r="E323" s="1" t="s">
        <v>1552</v>
      </c>
      <c r="F323" s="1" t="s">
        <v>54</v>
      </c>
      <c r="G323" s="1" t="s">
        <v>55</v>
      </c>
      <c r="H323" s="1" t="s">
        <v>196</v>
      </c>
      <c r="I323" s="1" t="s">
        <v>1529</v>
      </c>
      <c r="J323" s="1" t="s">
        <v>1305</v>
      </c>
      <c r="K323" s="1" t="s">
        <v>57</v>
      </c>
      <c r="L323" s="1" t="s">
        <v>57</v>
      </c>
      <c r="M323" s="1" t="s">
        <v>57</v>
      </c>
      <c r="N323" s="1" t="s">
        <v>50</v>
      </c>
      <c r="O323" s="1" t="s">
        <v>59</v>
      </c>
      <c r="P323" s="1" t="s">
        <v>50</v>
      </c>
      <c r="Q323" s="1" t="s">
        <v>213</v>
      </c>
      <c r="R323" s="1" t="s">
        <v>376</v>
      </c>
      <c r="S323" s="1" t="s">
        <v>246</v>
      </c>
      <c r="T323" s="1" t="s">
        <v>732</v>
      </c>
      <c r="U323" s="1" t="s">
        <v>50</v>
      </c>
      <c r="V323" s="1" t="s">
        <v>52</v>
      </c>
      <c r="W323" s="1" t="s">
        <v>85</v>
      </c>
      <c r="X323" s="1" t="s">
        <v>1553</v>
      </c>
      <c r="Y323" s="1" t="s">
        <v>57</v>
      </c>
      <c r="Z323" s="1" t="s">
        <v>263</v>
      </c>
      <c r="AA323" s="1" t="s">
        <v>67</v>
      </c>
    </row>
    <row r="324" spans="1:27" x14ac:dyDescent="0.2">
      <c r="A324" s="2">
        <f t="shared" si="0"/>
        <v>322</v>
      </c>
      <c r="B324" s="1" t="s">
        <v>1529</v>
      </c>
      <c r="C324" s="1" t="s">
        <v>94</v>
      </c>
      <c r="D324" s="1" t="s">
        <v>813</v>
      </c>
      <c r="E324" s="1" t="s">
        <v>1554</v>
      </c>
      <c r="F324" s="1" t="s">
        <v>54</v>
      </c>
      <c r="G324" s="1" t="s">
        <v>73</v>
      </c>
      <c r="H324" s="1" t="s">
        <v>151</v>
      </c>
      <c r="I324" s="1" t="s">
        <v>1474</v>
      </c>
      <c r="J324" s="1" t="s">
        <v>1275</v>
      </c>
      <c r="K324" s="1" t="s">
        <v>57</v>
      </c>
      <c r="L324" s="1" t="s">
        <v>57</v>
      </c>
      <c r="M324" s="1" t="s">
        <v>52</v>
      </c>
      <c r="N324" s="1" t="s">
        <v>70</v>
      </c>
      <c r="O324" s="1" t="s">
        <v>91</v>
      </c>
      <c r="P324" s="1" t="s">
        <v>87</v>
      </c>
      <c r="Q324" s="1" t="s">
        <v>1555</v>
      </c>
      <c r="R324" s="1" t="s">
        <v>1556</v>
      </c>
      <c r="S324" s="1" t="s">
        <v>1557</v>
      </c>
      <c r="T324" s="1" t="s">
        <v>1558</v>
      </c>
      <c r="U324" s="1" t="s">
        <v>64</v>
      </c>
      <c r="V324" s="1" t="s">
        <v>334</v>
      </c>
      <c r="W324" s="1" t="s">
        <v>101</v>
      </c>
      <c r="X324" s="1" t="s">
        <v>227</v>
      </c>
      <c r="Y324" s="1" t="s">
        <v>50</v>
      </c>
      <c r="Z324" s="1" t="s">
        <v>134</v>
      </c>
      <c r="AA324" s="1" t="s">
        <v>67</v>
      </c>
    </row>
    <row r="325" spans="1:27" x14ac:dyDescent="0.2">
      <c r="A325" s="2">
        <f t="shared" si="0"/>
        <v>323</v>
      </c>
      <c r="B325" s="1" t="s">
        <v>1529</v>
      </c>
      <c r="C325" s="1" t="s">
        <v>58</v>
      </c>
      <c r="D325" s="1" t="s">
        <v>577</v>
      </c>
      <c r="E325" s="1" t="s">
        <v>1559</v>
      </c>
      <c r="F325" s="1" t="s">
        <v>54</v>
      </c>
      <c r="G325" s="1" t="s">
        <v>55</v>
      </c>
      <c r="H325" s="1" t="s">
        <v>56</v>
      </c>
      <c r="I325" s="1" t="s">
        <v>1332</v>
      </c>
      <c r="J325" s="1" t="s">
        <v>1181</v>
      </c>
      <c r="K325" s="1" t="s">
        <v>57</v>
      </c>
      <c r="L325" s="1" t="s">
        <v>57</v>
      </c>
      <c r="M325" s="1" t="s">
        <v>57</v>
      </c>
      <c r="N325" s="1" t="s">
        <v>86</v>
      </c>
      <c r="O325" s="1" t="s">
        <v>260</v>
      </c>
      <c r="P325" s="1" t="s">
        <v>68</v>
      </c>
      <c r="Q325" s="1" t="s">
        <v>1560</v>
      </c>
      <c r="R325" s="1" t="s">
        <v>779</v>
      </c>
      <c r="S325" s="1" t="s">
        <v>1069</v>
      </c>
      <c r="T325" s="1" t="s">
        <v>1561</v>
      </c>
      <c r="U325" s="1" t="s">
        <v>86</v>
      </c>
      <c r="V325" s="1" t="s">
        <v>68</v>
      </c>
      <c r="W325" s="1" t="s">
        <v>175</v>
      </c>
      <c r="X325" s="1" t="s">
        <v>100</v>
      </c>
      <c r="Y325" s="1" t="s">
        <v>57</v>
      </c>
      <c r="Z325" s="1" t="s">
        <v>487</v>
      </c>
      <c r="AA325" s="1" t="s">
        <v>67</v>
      </c>
    </row>
    <row r="326" spans="1:27" x14ac:dyDescent="0.2">
      <c r="A326" s="2">
        <f t="shared" si="0"/>
        <v>324</v>
      </c>
      <c r="B326" s="1" t="s">
        <v>1529</v>
      </c>
      <c r="C326" s="1" t="s">
        <v>68</v>
      </c>
      <c r="D326" s="1" t="s">
        <v>706</v>
      </c>
      <c r="E326" s="1" t="s">
        <v>1562</v>
      </c>
      <c r="F326" s="1" t="s">
        <v>54</v>
      </c>
      <c r="G326" s="1" t="s">
        <v>31</v>
      </c>
      <c r="H326" s="1" t="s">
        <v>241</v>
      </c>
      <c r="I326" s="1" t="s">
        <v>31</v>
      </c>
      <c r="J326" s="1" t="s">
        <v>31</v>
      </c>
      <c r="K326" s="1" t="s">
        <v>57</v>
      </c>
      <c r="L326" s="1" t="s">
        <v>57</v>
      </c>
      <c r="M326" s="1" t="s">
        <v>57</v>
      </c>
      <c r="N326" s="1" t="s">
        <v>31</v>
      </c>
      <c r="O326" s="1" t="s">
        <v>31</v>
      </c>
      <c r="P326" s="1" t="s">
        <v>31</v>
      </c>
      <c r="Q326" s="1" t="s">
        <v>31</v>
      </c>
      <c r="R326" s="1" t="s">
        <v>31</v>
      </c>
      <c r="S326" s="1" t="s">
        <v>31</v>
      </c>
      <c r="T326" s="1" t="s">
        <v>31</v>
      </c>
      <c r="U326" s="1" t="s">
        <v>31</v>
      </c>
      <c r="V326" s="1" t="s">
        <v>31</v>
      </c>
      <c r="W326" s="1" t="s">
        <v>31</v>
      </c>
      <c r="X326" s="1" t="s">
        <v>31</v>
      </c>
      <c r="Y326" s="1" t="s">
        <v>31</v>
      </c>
      <c r="Z326" s="1" t="s">
        <v>188</v>
      </c>
      <c r="AA326" s="1" t="s">
        <v>67</v>
      </c>
    </row>
    <row r="327" spans="1:27" x14ac:dyDescent="0.2">
      <c r="A327" s="2">
        <f t="shared" si="0"/>
        <v>325</v>
      </c>
      <c r="B327" s="1" t="s">
        <v>1529</v>
      </c>
      <c r="C327" s="1" t="s">
        <v>100</v>
      </c>
      <c r="D327" s="1" t="s">
        <v>75</v>
      </c>
      <c r="E327" s="1" t="s">
        <v>1563</v>
      </c>
      <c r="F327" s="1" t="s">
        <v>54</v>
      </c>
      <c r="G327" s="1" t="s">
        <v>55</v>
      </c>
      <c r="H327" s="1" t="s">
        <v>137</v>
      </c>
      <c r="I327" s="1" t="s">
        <v>1474</v>
      </c>
      <c r="J327" s="1" t="s">
        <v>1474</v>
      </c>
      <c r="K327" s="1" t="s">
        <v>57</v>
      </c>
      <c r="L327" s="1" t="s">
        <v>57</v>
      </c>
      <c r="M327" s="1" t="s">
        <v>57</v>
      </c>
      <c r="N327" s="1" t="s">
        <v>50</v>
      </c>
      <c r="O327" s="1" t="s">
        <v>77</v>
      </c>
      <c r="P327" s="1" t="s">
        <v>57</v>
      </c>
      <c r="Q327" s="1" t="s">
        <v>31</v>
      </c>
      <c r="R327" s="1" t="s">
        <v>175</v>
      </c>
      <c r="S327" s="1" t="s">
        <v>260</v>
      </c>
      <c r="T327" s="1" t="s">
        <v>1037</v>
      </c>
      <c r="U327" s="1" t="s">
        <v>57</v>
      </c>
      <c r="V327" s="1" t="s">
        <v>77</v>
      </c>
      <c r="W327" s="1" t="s">
        <v>86</v>
      </c>
      <c r="X327" s="1" t="s">
        <v>293</v>
      </c>
      <c r="Y327" s="1" t="s">
        <v>57</v>
      </c>
      <c r="Z327" s="1" t="s">
        <v>969</v>
      </c>
      <c r="AA327" s="1" t="s">
        <v>67</v>
      </c>
    </row>
    <row r="328" spans="1:27" x14ac:dyDescent="0.2">
      <c r="A328" s="2">
        <f t="shared" si="0"/>
        <v>326</v>
      </c>
      <c r="B328" s="1" t="s">
        <v>1529</v>
      </c>
      <c r="C328" s="1" t="s">
        <v>59</v>
      </c>
      <c r="D328" s="1" t="s">
        <v>1564</v>
      </c>
      <c r="E328" s="1" t="s">
        <v>1565</v>
      </c>
      <c r="F328" s="1" t="s">
        <v>54</v>
      </c>
      <c r="G328" s="1" t="s">
        <v>31</v>
      </c>
      <c r="H328" s="1" t="s">
        <v>1485</v>
      </c>
      <c r="I328" s="1" t="s">
        <v>31</v>
      </c>
      <c r="J328" s="1" t="s">
        <v>31</v>
      </c>
      <c r="K328" s="1" t="s">
        <v>57</v>
      </c>
      <c r="L328" s="1" t="s">
        <v>57</v>
      </c>
      <c r="M328" s="1" t="s">
        <v>57</v>
      </c>
      <c r="N328" s="1" t="s">
        <v>31</v>
      </c>
      <c r="O328" s="1" t="s">
        <v>31</v>
      </c>
      <c r="P328" s="1" t="s">
        <v>31</v>
      </c>
      <c r="Q328" s="1" t="s">
        <v>31</v>
      </c>
      <c r="R328" s="1" t="s">
        <v>31</v>
      </c>
      <c r="S328" s="1" t="s">
        <v>31</v>
      </c>
      <c r="T328" s="1" t="s">
        <v>31</v>
      </c>
      <c r="U328" s="1" t="s">
        <v>31</v>
      </c>
      <c r="V328" s="1" t="s">
        <v>31</v>
      </c>
      <c r="W328" s="1" t="s">
        <v>31</v>
      </c>
      <c r="X328" s="1" t="s">
        <v>31</v>
      </c>
      <c r="Y328" s="1" t="s">
        <v>31</v>
      </c>
      <c r="Z328" s="1" t="s">
        <v>1082</v>
      </c>
      <c r="AA328" s="1" t="s">
        <v>31</v>
      </c>
    </row>
    <row r="329" spans="1:27" x14ac:dyDescent="0.2">
      <c r="A329" s="2">
        <f t="shared" si="0"/>
        <v>327</v>
      </c>
      <c r="B329" s="1" t="s">
        <v>1529</v>
      </c>
      <c r="C329" s="1" t="s">
        <v>59</v>
      </c>
      <c r="D329" s="1" t="s">
        <v>1566</v>
      </c>
      <c r="E329" s="1" t="s">
        <v>1567</v>
      </c>
      <c r="F329" s="1" t="s">
        <v>54</v>
      </c>
      <c r="G329" s="1" t="s">
        <v>31</v>
      </c>
      <c r="H329" s="1" t="s">
        <v>106</v>
      </c>
      <c r="I329" s="1" t="s">
        <v>31</v>
      </c>
      <c r="J329" s="1" t="s">
        <v>31</v>
      </c>
      <c r="K329" s="1" t="s">
        <v>57</v>
      </c>
      <c r="L329" s="1" t="s">
        <v>57</v>
      </c>
      <c r="M329" s="1" t="s">
        <v>57</v>
      </c>
      <c r="N329" s="1" t="s">
        <v>31</v>
      </c>
      <c r="O329" s="1" t="s">
        <v>31</v>
      </c>
      <c r="P329" s="1" t="s">
        <v>31</v>
      </c>
      <c r="Q329" s="1" t="s">
        <v>31</v>
      </c>
      <c r="R329" s="1" t="s">
        <v>31</v>
      </c>
      <c r="S329" s="1" t="s">
        <v>31</v>
      </c>
      <c r="T329" s="1" t="s">
        <v>31</v>
      </c>
      <c r="U329" s="1" t="s">
        <v>31</v>
      </c>
      <c r="V329" s="1" t="s">
        <v>31</v>
      </c>
      <c r="W329" s="1" t="s">
        <v>31</v>
      </c>
      <c r="X329" s="1" t="s">
        <v>31</v>
      </c>
      <c r="Y329" s="1" t="s">
        <v>31</v>
      </c>
      <c r="Z329" s="1" t="s">
        <v>1568</v>
      </c>
      <c r="AA329" s="1" t="s">
        <v>31</v>
      </c>
    </row>
    <row r="330" spans="1:27" x14ac:dyDescent="0.2">
      <c r="A330" s="2">
        <f t="shared" si="0"/>
        <v>328</v>
      </c>
      <c r="B330" s="1" t="s">
        <v>1569</v>
      </c>
      <c r="C330" s="1" t="s">
        <v>50</v>
      </c>
      <c r="D330" s="1" t="s">
        <v>50</v>
      </c>
      <c r="E330" s="1" t="s">
        <v>1570</v>
      </c>
      <c r="F330" s="1" t="s">
        <v>54</v>
      </c>
      <c r="G330" s="1" t="s">
        <v>73</v>
      </c>
      <c r="H330" s="1" t="s">
        <v>448</v>
      </c>
      <c r="I330" s="1" t="s">
        <v>1569</v>
      </c>
      <c r="J330" s="1" t="s">
        <v>532</v>
      </c>
      <c r="K330" s="1" t="s">
        <v>57</v>
      </c>
      <c r="L330" s="1" t="s">
        <v>57</v>
      </c>
      <c r="M330" s="1" t="s">
        <v>130</v>
      </c>
      <c r="N330" s="1" t="s">
        <v>508</v>
      </c>
      <c r="O330" s="1" t="s">
        <v>813</v>
      </c>
      <c r="P330" s="1" t="s">
        <v>339</v>
      </c>
      <c r="Q330" s="1" t="s">
        <v>1571</v>
      </c>
      <c r="R330" s="1" t="s">
        <v>1572</v>
      </c>
      <c r="S330" s="1" t="s">
        <v>1573</v>
      </c>
      <c r="T330" s="1" t="s">
        <v>1574</v>
      </c>
      <c r="U330" s="1" t="s">
        <v>261</v>
      </c>
      <c r="V330" s="1" t="s">
        <v>738</v>
      </c>
      <c r="W330" s="1" t="s">
        <v>643</v>
      </c>
      <c r="X330" s="1" t="s">
        <v>1575</v>
      </c>
      <c r="Y330" s="1" t="s">
        <v>52</v>
      </c>
      <c r="Z330" s="1" t="s">
        <v>1076</v>
      </c>
      <c r="AA330" s="1" t="s">
        <v>67</v>
      </c>
    </row>
    <row r="331" spans="1:27" x14ac:dyDescent="0.2">
      <c r="A331" s="2">
        <f t="shared" si="0"/>
        <v>329</v>
      </c>
      <c r="B331" s="1" t="s">
        <v>1569</v>
      </c>
      <c r="C331" s="1" t="s">
        <v>50</v>
      </c>
      <c r="D331" s="1" t="s">
        <v>58</v>
      </c>
      <c r="E331" s="1" t="s">
        <v>1576</v>
      </c>
      <c r="F331" s="1" t="s">
        <v>54</v>
      </c>
      <c r="G331" s="1" t="s">
        <v>73</v>
      </c>
      <c r="H331" s="1" t="s">
        <v>133</v>
      </c>
      <c r="I331" s="1" t="s">
        <v>1569</v>
      </c>
      <c r="J331" s="1" t="s">
        <v>1427</v>
      </c>
      <c r="K331" s="1" t="s">
        <v>57</v>
      </c>
      <c r="L331" s="1" t="s">
        <v>57</v>
      </c>
      <c r="M331" s="1" t="s">
        <v>57</v>
      </c>
      <c r="N331" s="1" t="s">
        <v>94</v>
      </c>
      <c r="O331" s="1" t="s">
        <v>148</v>
      </c>
      <c r="P331" s="1" t="s">
        <v>80</v>
      </c>
      <c r="Q331" s="1" t="s">
        <v>81</v>
      </c>
      <c r="R331" s="1" t="s">
        <v>619</v>
      </c>
      <c r="S331" s="1" t="s">
        <v>496</v>
      </c>
      <c r="T331" s="1" t="s">
        <v>1577</v>
      </c>
      <c r="U331" s="1" t="s">
        <v>94</v>
      </c>
      <c r="V331" s="1" t="s">
        <v>86</v>
      </c>
      <c r="W331" s="1" t="s">
        <v>334</v>
      </c>
      <c r="X331" s="1" t="s">
        <v>794</v>
      </c>
      <c r="Y331" s="1" t="s">
        <v>57</v>
      </c>
      <c r="Z331" s="1" t="s">
        <v>770</v>
      </c>
      <c r="AA331" s="1" t="s">
        <v>67</v>
      </c>
    </row>
    <row r="332" spans="1:27" x14ac:dyDescent="0.2">
      <c r="A332" s="2">
        <f t="shared" si="0"/>
        <v>330</v>
      </c>
      <c r="B332" s="1" t="s">
        <v>1569</v>
      </c>
      <c r="C332" s="1" t="s">
        <v>77</v>
      </c>
      <c r="D332" s="1" t="s">
        <v>449</v>
      </c>
      <c r="E332" s="1" t="s">
        <v>1578</v>
      </c>
      <c r="F332" s="1" t="s">
        <v>54</v>
      </c>
      <c r="G332" s="1" t="s">
        <v>55</v>
      </c>
      <c r="H332" s="1" t="s">
        <v>174</v>
      </c>
      <c r="I332" s="1" t="s">
        <v>1569</v>
      </c>
      <c r="J332" s="1" t="s">
        <v>1332</v>
      </c>
      <c r="K332" s="1" t="s">
        <v>57</v>
      </c>
      <c r="L332" s="1" t="s">
        <v>57</v>
      </c>
      <c r="M332" s="1" t="s">
        <v>57</v>
      </c>
      <c r="N332" s="1" t="s">
        <v>90</v>
      </c>
      <c r="O332" s="1" t="s">
        <v>87</v>
      </c>
      <c r="P332" s="1" t="s">
        <v>59</v>
      </c>
      <c r="Q332" s="1" t="s">
        <v>796</v>
      </c>
      <c r="R332" s="1" t="s">
        <v>686</v>
      </c>
      <c r="S332" s="1" t="s">
        <v>638</v>
      </c>
      <c r="T332" s="1" t="s">
        <v>1579</v>
      </c>
      <c r="U332" s="1" t="s">
        <v>58</v>
      </c>
      <c r="V332" s="1" t="s">
        <v>100</v>
      </c>
      <c r="W332" s="1" t="s">
        <v>70</v>
      </c>
      <c r="X332" s="1" t="s">
        <v>313</v>
      </c>
      <c r="Y332" s="1" t="s">
        <v>57</v>
      </c>
      <c r="Z332" s="1" t="s">
        <v>375</v>
      </c>
      <c r="AA332" s="1" t="s">
        <v>67</v>
      </c>
    </row>
    <row r="333" spans="1:27" x14ac:dyDescent="0.2">
      <c r="A333" s="2">
        <f t="shared" si="0"/>
        <v>331</v>
      </c>
      <c r="B333" s="1" t="s">
        <v>1569</v>
      </c>
      <c r="C333" s="1" t="s">
        <v>77</v>
      </c>
      <c r="D333" s="1" t="s">
        <v>488</v>
      </c>
      <c r="E333" s="1" t="s">
        <v>1580</v>
      </c>
      <c r="F333" s="1" t="s">
        <v>54</v>
      </c>
      <c r="G333" s="1" t="s">
        <v>55</v>
      </c>
      <c r="H333" s="1" t="s">
        <v>56</v>
      </c>
      <c r="I333" s="1" t="s">
        <v>1569</v>
      </c>
      <c r="J333" s="1" t="s">
        <v>1427</v>
      </c>
      <c r="K333" s="1" t="s">
        <v>57</v>
      </c>
      <c r="L333" s="1" t="s">
        <v>57</v>
      </c>
      <c r="M333" s="1" t="s">
        <v>57</v>
      </c>
      <c r="N333" s="1" t="s">
        <v>90</v>
      </c>
      <c r="O333" s="1" t="s">
        <v>70</v>
      </c>
      <c r="P333" s="1" t="s">
        <v>77</v>
      </c>
      <c r="Q333" s="1" t="s">
        <v>1125</v>
      </c>
      <c r="R333" s="1" t="s">
        <v>108</v>
      </c>
      <c r="S333" s="1" t="s">
        <v>302</v>
      </c>
      <c r="T333" s="1" t="s">
        <v>1581</v>
      </c>
      <c r="U333" s="1" t="s">
        <v>80</v>
      </c>
      <c r="V333" s="1" t="s">
        <v>95</v>
      </c>
      <c r="W333" s="1" t="s">
        <v>94</v>
      </c>
      <c r="X333" s="1" t="s">
        <v>148</v>
      </c>
      <c r="Y333" s="1" t="s">
        <v>57</v>
      </c>
      <c r="Z333" s="1" t="s">
        <v>250</v>
      </c>
      <c r="AA333" s="1" t="s">
        <v>67</v>
      </c>
    </row>
    <row r="334" spans="1:27" x14ac:dyDescent="0.2">
      <c r="A334" s="2">
        <f t="shared" si="0"/>
        <v>332</v>
      </c>
      <c r="B334" s="1" t="s">
        <v>1569</v>
      </c>
      <c r="C334" s="1" t="s">
        <v>77</v>
      </c>
      <c r="D334" s="1" t="s">
        <v>450</v>
      </c>
      <c r="E334" s="1" t="s">
        <v>1582</v>
      </c>
      <c r="F334" s="1" t="s">
        <v>54</v>
      </c>
      <c r="G334" s="1" t="s">
        <v>126</v>
      </c>
      <c r="H334" s="1" t="s">
        <v>120</v>
      </c>
      <c r="I334" s="1" t="s">
        <v>1529</v>
      </c>
      <c r="J334" s="1" t="s">
        <v>993</v>
      </c>
      <c r="K334" s="1" t="s">
        <v>57</v>
      </c>
      <c r="L334" s="1" t="s">
        <v>50</v>
      </c>
      <c r="M334" s="1" t="s">
        <v>58</v>
      </c>
      <c r="N334" s="1" t="s">
        <v>449</v>
      </c>
      <c r="O334" s="1" t="s">
        <v>660</v>
      </c>
      <c r="P334" s="1" t="s">
        <v>189</v>
      </c>
      <c r="Q334" s="1" t="s">
        <v>1583</v>
      </c>
      <c r="R334" s="1" t="s">
        <v>1584</v>
      </c>
      <c r="S334" s="1" t="s">
        <v>1585</v>
      </c>
      <c r="T334" s="1" t="s">
        <v>1586</v>
      </c>
      <c r="U334" s="1" t="s">
        <v>348</v>
      </c>
      <c r="V334" s="1" t="s">
        <v>456</v>
      </c>
      <c r="W334" s="1" t="s">
        <v>131</v>
      </c>
      <c r="X334" s="1" t="s">
        <v>1587</v>
      </c>
      <c r="Y334" s="1" t="s">
        <v>90</v>
      </c>
      <c r="Z334" s="1" t="s">
        <v>1548</v>
      </c>
      <c r="AA334" s="1" t="s">
        <v>67</v>
      </c>
    </row>
    <row r="335" spans="1:27" x14ac:dyDescent="0.2">
      <c r="A335" s="2">
        <f t="shared" si="0"/>
        <v>333</v>
      </c>
      <c r="B335" s="1" t="s">
        <v>1569</v>
      </c>
      <c r="C335" s="1" t="s">
        <v>90</v>
      </c>
      <c r="D335" s="1" t="s">
        <v>486</v>
      </c>
      <c r="E335" s="1" t="s">
        <v>1588</v>
      </c>
      <c r="F335" s="1" t="s">
        <v>54</v>
      </c>
      <c r="G335" s="1" t="s">
        <v>73</v>
      </c>
      <c r="H335" s="1" t="s">
        <v>170</v>
      </c>
      <c r="I335" s="1" t="s">
        <v>1569</v>
      </c>
      <c r="J335" s="1" t="s">
        <v>1529</v>
      </c>
      <c r="K335" s="1" t="s">
        <v>57</v>
      </c>
      <c r="L335" s="1" t="s">
        <v>57</v>
      </c>
      <c r="M335" s="1" t="s">
        <v>57</v>
      </c>
      <c r="N335" s="1" t="s">
        <v>57</v>
      </c>
      <c r="O335" s="1" t="s">
        <v>58</v>
      </c>
      <c r="P335" s="1" t="s">
        <v>57</v>
      </c>
      <c r="Q335" s="1" t="s">
        <v>31</v>
      </c>
      <c r="R335" s="1" t="s">
        <v>59</v>
      </c>
      <c r="S335" s="1" t="s">
        <v>210</v>
      </c>
      <c r="T335" s="1" t="s">
        <v>660</v>
      </c>
      <c r="U335" s="1" t="s">
        <v>52</v>
      </c>
      <c r="V335" s="1" t="s">
        <v>50</v>
      </c>
      <c r="W335" s="1" t="s">
        <v>130</v>
      </c>
      <c r="X335" s="1" t="s">
        <v>376</v>
      </c>
      <c r="Y335" s="1" t="s">
        <v>50</v>
      </c>
      <c r="Z335" s="1" t="s">
        <v>107</v>
      </c>
      <c r="AA335" s="1" t="s">
        <v>67</v>
      </c>
    </row>
    <row r="336" spans="1:27" x14ac:dyDescent="0.2">
      <c r="A336" s="2">
        <f t="shared" si="0"/>
        <v>334</v>
      </c>
      <c r="B336" s="1" t="s">
        <v>1569</v>
      </c>
      <c r="C336" s="1" t="s">
        <v>90</v>
      </c>
      <c r="D336" s="1" t="s">
        <v>365</v>
      </c>
      <c r="E336" s="1" t="s">
        <v>1589</v>
      </c>
      <c r="F336" s="1" t="s">
        <v>54</v>
      </c>
      <c r="G336" s="1" t="s">
        <v>73</v>
      </c>
      <c r="H336" s="1" t="s">
        <v>221</v>
      </c>
      <c r="I336" s="1" t="s">
        <v>1474</v>
      </c>
      <c r="J336" s="1" t="s">
        <v>1332</v>
      </c>
      <c r="K336" s="1" t="s">
        <v>57</v>
      </c>
      <c r="L336" s="1" t="s">
        <v>57</v>
      </c>
      <c r="M336" s="1" t="s">
        <v>57</v>
      </c>
      <c r="N336" s="1" t="s">
        <v>50</v>
      </c>
      <c r="O336" s="1" t="s">
        <v>58</v>
      </c>
      <c r="P336" s="1" t="s">
        <v>52</v>
      </c>
      <c r="Q336" s="1" t="s">
        <v>718</v>
      </c>
      <c r="R336" s="1" t="s">
        <v>91</v>
      </c>
      <c r="S336" s="1" t="s">
        <v>215</v>
      </c>
      <c r="T336" s="1" t="s">
        <v>1358</v>
      </c>
      <c r="U336" s="1" t="s">
        <v>94</v>
      </c>
      <c r="V336" s="1" t="s">
        <v>77</v>
      </c>
      <c r="W336" s="1" t="s">
        <v>94</v>
      </c>
      <c r="X336" s="1" t="s">
        <v>726</v>
      </c>
      <c r="Y336" s="1" t="s">
        <v>57</v>
      </c>
      <c r="Z336" s="1" t="s">
        <v>543</v>
      </c>
      <c r="AA336" s="1" t="s">
        <v>67</v>
      </c>
    </row>
    <row r="337" spans="1:27" x14ac:dyDescent="0.2">
      <c r="A337" s="2">
        <f t="shared" si="0"/>
        <v>335</v>
      </c>
      <c r="B337" s="1" t="s">
        <v>1569</v>
      </c>
      <c r="C337" s="1" t="s">
        <v>90</v>
      </c>
      <c r="D337" s="1" t="s">
        <v>182</v>
      </c>
      <c r="E337" s="1" t="s">
        <v>1590</v>
      </c>
      <c r="F337" s="1" t="s">
        <v>54</v>
      </c>
      <c r="G337" s="1" t="s">
        <v>73</v>
      </c>
      <c r="H337" s="1" t="s">
        <v>237</v>
      </c>
      <c r="I337" s="1" t="s">
        <v>1529</v>
      </c>
      <c r="J337" s="1" t="s">
        <v>532</v>
      </c>
      <c r="K337" s="1" t="s">
        <v>57</v>
      </c>
      <c r="L337" s="1" t="s">
        <v>57</v>
      </c>
      <c r="M337" s="1" t="s">
        <v>94</v>
      </c>
      <c r="N337" s="1" t="s">
        <v>127</v>
      </c>
      <c r="O337" s="1" t="s">
        <v>515</v>
      </c>
      <c r="P337" s="1" t="s">
        <v>544</v>
      </c>
      <c r="Q337" s="1" t="s">
        <v>1591</v>
      </c>
      <c r="R337" s="1" t="s">
        <v>1592</v>
      </c>
      <c r="S337" s="1" t="s">
        <v>1593</v>
      </c>
      <c r="T337" s="1" t="s">
        <v>1594</v>
      </c>
      <c r="U337" s="1" t="s">
        <v>529</v>
      </c>
      <c r="V337" s="1" t="s">
        <v>351</v>
      </c>
      <c r="W337" s="1" t="s">
        <v>991</v>
      </c>
      <c r="X337" s="1" t="s">
        <v>1274</v>
      </c>
      <c r="Y337" s="1" t="s">
        <v>100</v>
      </c>
      <c r="Z337" s="1" t="s">
        <v>866</v>
      </c>
      <c r="AA337" s="1" t="s">
        <v>67</v>
      </c>
    </row>
    <row r="338" spans="1:27" x14ac:dyDescent="0.2">
      <c r="A338" s="2">
        <f t="shared" si="0"/>
        <v>336</v>
      </c>
      <c r="B338" s="1" t="s">
        <v>1569</v>
      </c>
      <c r="C338" s="1" t="s">
        <v>94</v>
      </c>
      <c r="D338" s="1" t="s">
        <v>118</v>
      </c>
      <c r="E338" s="1" t="s">
        <v>1595</v>
      </c>
      <c r="F338" s="1" t="s">
        <v>54</v>
      </c>
      <c r="G338" s="1" t="s">
        <v>55</v>
      </c>
      <c r="H338" s="1" t="s">
        <v>106</v>
      </c>
      <c r="I338" s="1" t="s">
        <v>1529</v>
      </c>
      <c r="J338" s="1" t="s">
        <v>1529</v>
      </c>
      <c r="K338" s="1" t="s">
        <v>57</v>
      </c>
      <c r="L338" s="1" t="s">
        <v>57</v>
      </c>
      <c r="M338" s="1" t="s">
        <v>57</v>
      </c>
      <c r="N338" s="1" t="s">
        <v>57</v>
      </c>
      <c r="O338" s="1" t="s">
        <v>50</v>
      </c>
      <c r="P338" s="1" t="s">
        <v>57</v>
      </c>
      <c r="Q338" s="1" t="s">
        <v>31</v>
      </c>
      <c r="R338" s="1" t="s">
        <v>77</v>
      </c>
      <c r="S338" s="1" t="s">
        <v>58</v>
      </c>
      <c r="T338" s="1" t="s">
        <v>55</v>
      </c>
      <c r="U338" s="1" t="s">
        <v>57</v>
      </c>
      <c r="V338" s="1" t="s">
        <v>57</v>
      </c>
      <c r="W338" s="1" t="s">
        <v>50</v>
      </c>
      <c r="X338" s="1" t="s">
        <v>94</v>
      </c>
      <c r="Y338" s="1" t="s">
        <v>57</v>
      </c>
      <c r="Z338" s="1" t="s">
        <v>1596</v>
      </c>
      <c r="AA338" s="1" t="s">
        <v>31</v>
      </c>
    </row>
    <row r="339" spans="1:27" x14ac:dyDescent="0.2">
      <c r="A339" s="2">
        <f t="shared" si="0"/>
        <v>337</v>
      </c>
      <c r="B339" s="1" t="s">
        <v>1569</v>
      </c>
      <c r="C339" s="1" t="s">
        <v>80</v>
      </c>
      <c r="D339" s="1" t="s">
        <v>845</v>
      </c>
      <c r="E339" s="1" t="s">
        <v>1597</v>
      </c>
      <c r="F339" s="1" t="s">
        <v>54</v>
      </c>
      <c r="G339" s="1" t="s">
        <v>55</v>
      </c>
      <c r="H339" s="1" t="s">
        <v>431</v>
      </c>
      <c r="I339" s="1" t="s">
        <v>1569</v>
      </c>
      <c r="J339" s="1" t="s">
        <v>357</v>
      </c>
      <c r="K339" s="1" t="s">
        <v>57</v>
      </c>
      <c r="L339" s="1" t="s">
        <v>57</v>
      </c>
      <c r="M339" s="1" t="s">
        <v>50</v>
      </c>
      <c r="N339" s="1" t="s">
        <v>115</v>
      </c>
      <c r="O339" s="1" t="s">
        <v>246</v>
      </c>
      <c r="P339" s="1" t="s">
        <v>334</v>
      </c>
      <c r="Q339" s="1" t="s">
        <v>1598</v>
      </c>
      <c r="R339" s="1" t="s">
        <v>1531</v>
      </c>
      <c r="S339" s="1" t="s">
        <v>1599</v>
      </c>
      <c r="T339" s="1" t="s">
        <v>1600</v>
      </c>
      <c r="U339" s="1" t="s">
        <v>202</v>
      </c>
      <c r="V339" s="1" t="s">
        <v>254</v>
      </c>
      <c r="W339" s="1" t="s">
        <v>419</v>
      </c>
      <c r="X339" s="1" t="s">
        <v>152</v>
      </c>
      <c r="Y339" s="1" t="s">
        <v>57</v>
      </c>
      <c r="Z339" s="1" t="s">
        <v>592</v>
      </c>
      <c r="AA339" s="1" t="s">
        <v>31</v>
      </c>
    </row>
    <row r="340" spans="1:27" x14ac:dyDescent="0.2">
      <c r="A340" s="2">
        <f t="shared" si="0"/>
        <v>338</v>
      </c>
      <c r="B340" s="1" t="s">
        <v>1569</v>
      </c>
      <c r="C340" s="1" t="s">
        <v>80</v>
      </c>
      <c r="D340" s="1" t="s">
        <v>730</v>
      </c>
      <c r="E340" s="1" t="s">
        <v>1601</v>
      </c>
      <c r="F340" s="1" t="s">
        <v>54</v>
      </c>
      <c r="G340" s="1" t="s">
        <v>55</v>
      </c>
      <c r="H340" s="1" t="s">
        <v>267</v>
      </c>
      <c r="I340" s="1" t="s">
        <v>1529</v>
      </c>
      <c r="J340" s="1" t="s">
        <v>1332</v>
      </c>
      <c r="K340" s="1" t="s">
        <v>57</v>
      </c>
      <c r="L340" s="1" t="s">
        <v>57</v>
      </c>
      <c r="M340" s="1" t="s">
        <v>57</v>
      </c>
      <c r="N340" s="1" t="s">
        <v>52</v>
      </c>
      <c r="O340" s="1" t="s">
        <v>59</v>
      </c>
      <c r="P340" s="1" t="s">
        <v>50</v>
      </c>
      <c r="Q340" s="1" t="s">
        <v>213</v>
      </c>
      <c r="R340" s="1" t="s">
        <v>166</v>
      </c>
      <c r="S340" s="1" t="s">
        <v>654</v>
      </c>
      <c r="T340" s="1" t="s">
        <v>1602</v>
      </c>
      <c r="U340" s="1" t="s">
        <v>94</v>
      </c>
      <c r="V340" s="1" t="s">
        <v>90</v>
      </c>
      <c r="W340" s="1" t="s">
        <v>94</v>
      </c>
      <c r="X340" s="1" t="s">
        <v>444</v>
      </c>
      <c r="Y340" s="1" t="s">
        <v>57</v>
      </c>
      <c r="Z340" s="1" t="s">
        <v>1603</v>
      </c>
      <c r="AA340" s="1" t="s">
        <v>31</v>
      </c>
    </row>
    <row r="341" spans="1:27" x14ac:dyDescent="0.2">
      <c r="A341" s="2">
        <f t="shared" si="0"/>
        <v>339</v>
      </c>
      <c r="B341" s="1" t="s">
        <v>1569</v>
      </c>
      <c r="C341" s="1" t="s">
        <v>86</v>
      </c>
      <c r="D341" s="1" t="s">
        <v>231</v>
      </c>
      <c r="E341" s="1" t="s">
        <v>1604</v>
      </c>
      <c r="F341" s="1" t="s">
        <v>54</v>
      </c>
      <c r="G341" s="1" t="s">
        <v>31</v>
      </c>
      <c r="H341" s="1" t="s">
        <v>267</v>
      </c>
      <c r="I341" s="1" t="s">
        <v>31</v>
      </c>
      <c r="J341" s="1" t="s">
        <v>31</v>
      </c>
      <c r="K341" s="1" t="s">
        <v>57</v>
      </c>
      <c r="L341" s="1" t="s">
        <v>57</v>
      </c>
      <c r="M341" s="1" t="s">
        <v>57</v>
      </c>
      <c r="N341" s="1" t="s">
        <v>31</v>
      </c>
      <c r="O341" s="1" t="s">
        <v>31</v>
      </c>
      <c r="P341" s="1" t="s">
        <v>31</v>
      </c>
      <c r="Q341" s="1" t="s">
        <v>31</v>
      </c>
      <c r="R341" s="1" t="s">
        <v>31</v>
      </c>
      <c r="S341" s="1" t="s">
        <v>31</v>
      </c>
      <c r="T341" s="1" t="s">
        <v>31</v>
      </c>
      <c r="U341" s="1" t="s">
        <v>31</v>
      </c>
      <c r="V341" s="1" t="s">
        <v>31</v>
      </c>
      <c r="W341" s="1" t="s">
        <v>31</v>
      </c>
      <c r="X341" s="1" t="s">
        <v>31</v>
      </c>
      <c r="Y341" s="1" t="s">
        <v>31</v>
      </c>
      <c r="Z341" s="1" t="s">
        <v>1526</v>
      </c>
      <c r="AA341" s="1" t="s">
        <v>67</v>
      </c>
    </row>
    <row r="342" spans="1:27" x14ac:dyDescent="0.2">
      <c r="A342" s="2">
        <f t="shared" si="0"/>
        <v>340</v>
      </c>
      <c r="B342" s="1" t="s">
        <v>1569</v>
      </c>
      <c r="C342" s="1" t="s">
        <v>130</v>
      </c>
      <c r="D342" s="1" t="s">
        <v>1264</v>
      </c>
      <c r="E342" s="1" t="s">
        <v>1605</v>
      </c>
      <c r="F342" s="1" t="s">
        <v>54</v>
      </c>
      <c r="G342" s="1" t="s">
        <v>31</v>
      </c>
      <c r="H342" s="1" t="s">
        <v>288</v>
      </c>
      <c r="I342" s="1" t="s">
        <v>31</v>
      </c>
      <c r="J342" s="1" t="s">
        <v>31</v>
      </c>
      <c r="K342" s="1" t="s">
        <v>57</v>
      </c>
      <c r="L342" s="1" t="s">
        <v>57</v>
      </c>
      <c r="M342" s="1" t="s">
        <v>57</v>
      </c>
      <c r="N342" s="1" t="s">
        <v>31</v>
      </c>
      <c r="O342" s="1" t="s">
        <v>31</v>
      </c>
      <c r="P342" s="1" t="s">
        <v>31</v>
      </c>
      <c r="Q342" s="1" t="s">
        <v>31</v>
      </c>
      <c r="R342" s="1" t="s">
        <v>31</v>
      </c>
      <c r="S342" s="1" t="s">
        <v>31</v>
      </c>
      <c r="T342" s="1" t="s">
        <v>31</v>
      </c>
      <c r="U342" s="1" t="s">
        <v>31</v>
      </c>
      <c r="V342" s="1" t="s">
        <v>31</v>
      </c>
      <c r="W342" s="1" t="s">
        <v>31</v>
      </c>
      <c r="X342" s="1" t="s">
        <v>31</v>
      </c>
      <c r="Y342" s="1" t="s">
        <v>31</v>
      </c>
      <c r="Z342" s="1" t="s">
        <v>1606</v>
      </c>
      <c r="AA342" s="1" t="s">
        <v>31</v>
      </c>
    </row>
    <row r="343" spans="1:27" x14ac:dyDescent="0.2">
      <c r="A343" s="2">
        <f t="shared" si="0"/>
        <v>341</v>
      </c>
      <c r="B343" s="1" t="s">
        <v>1569</v>
      </c>
      <c r="C343" s="1" t="s">
        <v>130</v>
      </c>
      <c r="D343" s="1" t="s">
        <v>1285</v>
      </c>
      <c r="E343" s="1" t="s">
        <v>1607</v>
      </c>
      <c r="F343" s="1" t="s">
        <v>54</v>
      </c>
      <c r="G343" s="1" t="s">
        <v>31</v>
      </c>
      <c r="H343" s="1" t="s">
        <v>137</v>
      </c>
      <c r="I343" s="1" t="s">
        <v>31</v>
      </c>
      <c r="J343" s="1" t="s">
        <v>31</v>
      </c>
      <c r="K343" s="1" t="s">
        <v>57</v>
      </c>
      <c r="L343" s="1" t="s">
        <v>57</v>
      </c>
      <c r="M343" s="1" t="s">
        <v>57</v>
      </c>
      <c r="N343" s="1" t="s">
        <v>31</v>
      </c>
      <c r="O343" s="1" t="s">
        <v>31</v>
      </c>
      <c r="P343" s="1" t="s">
        <v>31</v>
      </c>
      <c r="Q343" s="1" t="s">
        <v>31</v>
      </c>
      <c r="R343" s="1" t="s">
        <v>31</v>
      </c>
      <c r="S343" s="1" t="s">
        <v>31</v>
      </c>
      <c r="T343" s="1" t="s">
        <v>31</v>
      </c>
      <c r="U343" s="1" t="s">
        <v>31</v>
      </c>
      <c r="V343" s="1" t="s">
        <v>31</v>
      </c>
      <c r="W343" s="1" t="s">
        <v>31</v>
      </c>
      <c r="X343" s="1" t="s">
        <v>31</v>
      </c>
      <c r="Y343" s="1" t="s">
        <v>31</v>
      </c>
      <c r="Z343" s="1" t="s">
        <v>1608</v>
      </c>
      <c r="AA343" s="1" t="s">
        <v>67</v>
      </c>
    </row>
    <row r="344" spans="1:27" x14ac:dyDescent="0.2">
      <c r="A344" s="2">
        <f t="shared" si="0"/>
        <v>342</v>
      </c>
      <c r="B344" s="1" t="s">
        <v>1569</v>
      </c>
      <c r="C344" s="1" t="s">
        <v>100</v>
      </c>
      <c r="D344" s="1" t="s">
        <v>762</v>
      </c>
      <c r="E344" s="1" t="s">
        <v>1609</v>
      </c>
      <c r="F344" s="1" t="s">
        <v>54</v>
      </c>
      <c r="G344" s="1" t="s">
        <v>31</v>
      </c>
      <c r="H344" s="1" t="s">
        <v>93</v>
      </c>
      <c r="I344" s="1" t="s">
        <v>31</v>
      </c>
      <c r="J344" s="1" t="s">
        <v>31</v>
      </c>
      <c r="K344" s="1" t="s">
        <v>57</v>
      </c>
      <c r="L344" s="1" t="s">
        <v>57</v>
      </c>
      <c r="M344" s="1" t="s">
        <v>57</v>
      </c>
      <c r="N344" s="1" t="s">
        <v>31</v>
      </c>
      <c r="O344" s="1" t="s">
        <v>31</v>
      </c>
      <c r="P344" s="1" t="s">
        <v>31</v>
      </c>
      <c r="Q344" s="1" t="s">
        <v>31</v>
      </c>
      <c r="R344" s="1" t="s">
        <v>31</v>
      </c>
      <c r="S344" s="1" t="s">
        <v>31</v>
      </c>
      <c r="T344" s="1" t="s">
        <v>31</v>
      </c>
      <c r="U344" s="1" t="s">
        <v>31</v>
      </c>
      <c r="V344" s="1" t="s">
        <v>31</v>
      </c>
      <c r="W344" s="1" t="s">
        <v>31</v>
      </c>
      <c r="X344" s="1" t="s">
        <v>31</v>
      </c>
      <c r="Y344" s="1" t="s">
        <v>31</v>
      </c>
      <c r="Z344" s="1" t="s">
        <v>1610</v>
      </c>
      <c r="AA344" s="1" t="s">
        <v>31</v>
      </c>
    </row>
    <row r="345" spans="1:27" x14ac:dyDescent="0.2">
      <c r="A345" s="2">
        <f t="shared" si="0"/>
        <v>343</v>
      </c>
      <c r="B345" s="1" t="s">
        <v>1569</v>
      </c>
      <c r="C345" s="1" t="s">
        <v>59</v>
      </c>
      <c r="D345" s="1" t="s">
        <v>1575</v>
      </c>
      <c r="E345" s="1" t="s">
        <v>1611</v>
      </c>
      <c r="F345" s="1" t="s">
        <v>54</v>
      </c>
      <c r="G345" s="1" t="s">
        <v>31</v>
      </c>
      <c r="H345" s="1" t="s">
        <v>241</v>
      </c>
      <c r="I345" s="1" t="s">
        <v>31</v>
      </c>
      <c r="J345" s="1" t="s">
        <v>31</v>
      </c>
      <c r="K345" s="1" t="s">
        <v>57</v>
      </c>
      <c r="L345" s="1" t="s">
        <v>57</v>
      </c>
      <c r="M345" s="1" t="s">
        <v>57</v>
      </c>
      <c r="N345" s="1" t="s">
        <v>31</v>
      </c>
      <c r="O345" s="1" t="s">
        <v>31</v>
      </c>
      <c r="P345" s="1" t="s">
        <v>31</v>
      </c>
      <c r="Q345" s="1" t="s">
        <v>31</v>
      </c>
      <c r="R345" s="1" t="s">
        <v>31</v>
      </c>
      <c r="S345" s="1" t="s">
        <v>31</v>
      </c>
      <c r="T345" s="1" t="s">
        <v>31</v>
      </c>
      <c r="U345" s="1" t="s">
        <v>31</v>
      </c>
      <c r="V345" s="1" t="s">
        <v>31</v>
      </c>
      <c r="W345" s="1" t="s">
        <v>31</v>
      </c>
      <c r="X345" s="1" t="s">
        <v>31</v>
      </c>
      <c r="Y345" s="1" t="s">
        <v>31</v>
      </c>
      <c r="Z345" s="1" t="s">
        <v>1091</v>
      </c>
      <c r="AA345" s="1" t="s">
        <v>31</v>
      </c>
    </row>
    <row r="346" spans="1:27" x14ac:dyDescent="0.2">
      <c r="A346" s="2">
        <f t="shared" si="0"/>
        <v>344</v>
      </c>
      <c r="B346" s="1" t="s">
        <v>1569</v>
      </c>
      <c r="C346" s="1" t="s">
        <v>59</v>
      </c>
      <c r="D346" s="1" t="s">
        <v>1612</v>
      </c>
      <c r="E346" s="1" t="s">
        <v>1613</v>
      </c>
      <c r="F346" s="1" t="s">
        <v>54</v>
      </c>
      <c r="G346" s="1" t="s">
        <v>31</v>
      </c>
      <c r="H346" s="1" t="s">
        <v>448</v>
      </c>
      <c r="I346" s="1" t="s">
        <v>31</v>
      </c>
      <c r="J346" s="1" t="s">
        <v>31</v>
      </c>
      <c r="K346" s="1" t="s">
        <v>57</v>
      </c>
      <c r="L346" s="1" t="s">
        <v>57</v>
      </c>
      <c r="M346" s="1" t="s">
        <v>57</v>
      </c>
      <c r="N346" s="1" t="s">
        <v>31</v>
      </c>
      <c r="O346" s="1" t="s">
        <v>31</v>
      </c>
      <c r="P346" s="1" t="s">
        <v>31</v>
      </c>
      <c r="Q346" s="1" t="s">
        <v>31</v>
      </c>
      <c r="R346" s="1" t="s">
        <v>31</v>
      </c>
      <c r="S346" s="1" t="s">
        <v>31</v>
      </c>
      <c r="T346" s="1" t="s">
        <v>31</v>
      </c>
      <c r="U346" s="1" t="s">
        <v>31</v>
      </c>
      <c r="V346" s="1" t="s">
        <v>31</v>
      </c>
      <c r="W346" s="1" t="s">
        <v>31</v>
      </c>
      <c r="X346" s="1" t="s">
        <v>31</v>
      </c>
      <c r="Y346" s="1" t="s">
        <v>31</v>
      </c>
      <c r="Z346" s="1" t="s">
        <v>1614</v>
      </c>
      <c r="AA346" s="1" t="s">
        <v>31</v>
      </c>
    </row>
    <row r="347" spans="1:27" x14ac:dyDescent="0.2">
      <c r="A347" s="2">
        <f t="shared" si="0"/>
        <v>345</v>
      </c>
      <c r="B347" s="1" t="s">
        <v>1569</v>
      </c>
      <c r="C347" s="1" t="s">
        <v>59</v>
      </c>
      <c r="D347" s="1" t="s">
        <v>1615</v>
      </c>
      <c r="E347" s="1" t="s">
        <v>1616</v>
      </c>
      <c r="F347" s="1" t="s">
        <v>54</v>
      </c>
      <c r="G347" s="1" t="s">
        <v>31</v>
      </c>
      <c r="H347" s="1" t="s">
        <v>490</v>
      </c>
      <c r="I347" s="1" t="s">
        <v>31</v>
      </c>
      <c r="J347" s="1" t="s">
        <v>31</v>
      </c>
      <c r="K347" s="1" t="s">
        <v>57</v>
      </c>
      <c r="L347" s="1" t="s">
        <v>57</v>
      </c>
      <c r="M347" s="1" t="s">
        <v>57</v>
      </c>
      <c r="N347" s="1" t="s">
        <v>31</v>
      </c>
      <c r="O347" s="1" t="s">
        <v>31</v>
      </c>
      <c r="P347" s="1" t="s">
        <v>31</v>
      </c>
      <c r="Q347" s="1" t="s">
        <v>31</v>
      </c>
      <c r="R347" s="1" t="s">
        <v>31</v>
      </c>
      <c r="S347" s="1" t="s">
        <v>31</v>
      </c>
      <c r="T347" s="1" t="s">
        <v>31</v>
      </c>
      <c r="U347" s="1" t="s">
        <v>31</v>
      </c>
      <c r="V347" s="1" t="s">
        <v>31</v>
      </c>
      <c r="W347" s="1" t="s">
        <v>31</v>
      </c>
      <c r="X347" s="1" t="s">
        <v>31</v>
      </c>
      <c r="Y347" s="1" t="s">
        <v>31</v>
      </c>
      <c r="Z347" s="1" t="s">
        <v>823</v>
      </c>
      <c r="AA347" s="1" t="s">
        <v>67</v>
      </c>
    </row>
    <row r="348" spans="1:27" x14ac:dyDescent="0.2">
      <c r="A348" s="2">
        <f t="shared" si="0"/>
        <v>346</v>
      </c>
      <c r="B348" s="1" t="s">
        <v>1569</v>
      </c>
      <c r="C348" s="1" t="s">
        <v>59</v>
      </c>
      <c r="D348" s="1" t="s">
        <v>1246</v>
      </c>
      <c r="E348" s="1" t="s">
        <v>1617</v>
      </c>
      <c r="F348" s="1" t="s">
        <v>54</v>
      </c>
      <c r="G348" s="1" t="s">
        <v>31</v>
      </c>
      <c r="H348" s="1" t="s">
        <v>1444</v>
      </c>
      <c r="I348" s="1" t="s">
        <v>31</v>
      </c>
      <c r="J348" s="1" t="s">
        <v>31</v>
      </c>
      <c r="K348" s="1" t="s">
        <v>57</v>
      </c>
      <c r="L348" s="1" t="s">
        <v>57</v>
      </c>
      <c r="M348" s="1" t="s">
        <v>57</v>
      </c>
      <c r="N348" s="1" t="s">
        <v>31</v>
      </c>
      <c r="O348" s="1" t="s">
        <v>31</v>
      </c>
      <c r="P348" s="1" t="s">
        <v>31</v>
      </c>
      <c r="Q348" s="1" t="s">
        <v>31</v>
      </c>
      <c r="R348" s="1" t="s">
        <v>31</v>
      </c>
      <c r="S348" s="1" t="s">
        <v>31</v>
      </c>
      <c r="T348" s="1" t="s">
        <v>31</v>
      </c>
      <c r="U348" s="1" t="s">
        <v>31</v>
      </c>
      <c r="V348" s="1" t="s">
        <v>31</v>
      </c>
      <c r="W348" s="1" t="s">
        <v>31</v>
      </c>
      <c r="X348" s="1" t="s">
        <v>31</v>
      </c>
      <c r="Y348" s="1" t="s">
        <v>31</v>
      </c>
      <c r="Z348" s="1" t="s">
        <v>402</v>
      </c>
      <c r="AA348" s="1" t="s">
        <v>67</v>
      </c>
    </row>
    <row r="349" spans="1:27" x14ac:dyDescent="0.2">
      <c r="A349" s="2">
        <f t="shared" si="0"/>
        <v>347</v>
      </c>
      <c r="B349" s="1" t="s">
        <v>1569</v>
      </c>
      <c r="C349" s="1" t="s">
        <v>59</v>
      </c>
      <c r="D349" s="1" t="s">
        <v>1618</v>
      </c>
      <c r="E349" s="1" t="s">
        <v>1619</v>
      </c>
      <c r="F349" s="1" t="s">
        <v>54</v>
      </c>
      <c r="G349" s="1" t="s">
        <v>31</v>
      </c>
      <c r="H349" s="1" t="s">
        <v>79</v>
      </c>
      <c r="I349" s="1" t="s">
        <v>31</v>
      </c>
      <c r="J349" s="1" t="s">
        <v>31</v>
      </c>
      <c r="K349" s="1" t="s">
        <v>57</v>
      </c>
      <c r="L349" s="1" t="s">
        <v>57</v>
      </c>
      <c r="M349" s="1" t="s">
        <v>57</v>
      </c>
      <c r="N349" s="1" t="s">
        <v>31</v>
      </c>
      <c r="O349" s="1" t="s">
        <v>31</v>
      </c>
      <c r="P349" s="1" t="s">
        <v>31</v>
      </c>
      <c r="Q349" s="1" t="s">
        <v>31</v>
      </c>
      <c r="R349" s="1" t="s">
        <v>31</v>
      </c>
      <c r="S349" s="1" t="s">
        <v>31</v>
      </c>
      <c r="T349" s="1" t="s">
        <v>31</v>
      </c>
      <c r="U349" s="1" t="s">
        <v>31</v>
      </c>
      <c r="V349" s="1" t="s">
        <v>31</v>
      </c>
      <c r="W349" s="1" t="s">
        <v>31</v>
      </c>
      <c r="X349" s="1" t="s">
        <v>31</v>
      </c>
      <c r="Y349" s="1" t="s">
        <v>31</v>
      </c>
      <c r="Z349" s="1" t="s">
        <v>538</v>
      </c>
      <c r="AA349" s="1" t="s">
        <v>67</v>
      </c>
    </row>
    <row r="350" spans="1:27" x14ac:dyDescent="0.2">
      <c r="A350" s="2">
        <f t="shared" si="0"/>
        <v>348</v>
      </c>
      <c r="B350" s="1" t="s">
        <v>1620</v>
      </c>
      <c r="C350" s="1" t="s">
        <v>50</v>
      </c>
      <c r="D350" s="1" t="s">
        <v>50</v>
      </c>
      <c r="E350" s="1" t="s">
        <v>1621</v>
      </c>
      <c r="F350" s="1" t="s">
        <v>54</v>
      </c>
      <c r="G350" s="1" t="s">
        <v>73</v>
      </c>
      <c r="H350" s="1" t="s">
        <v>196</v>
      </c>
      <c r="I350" s="1" t="s">
        <v>1620</v>
      </c>
      <c r="J350" s="1" t="s">
        <v>357</v>
      </c>
      <c r="K350" s="1" t="s">
        <v>57</v>
      </c>
      <c r="L350" s="1" t="s">
        <v>80</v>
      </c>
      <c r="M350" s="1" t="s">
        <v>100</v>
      </c>
      <c r="N350" s="1" t="s">
        <v>679</v>
      </c>
      <c r="O350" s="1" t="s">
        <v>978</v>
      </c>
      <c r="P350" s="1" t="s">
        <v>978</v>
      </c>
      <c r="Q350" s="1" t="s">
        <v>1622</v>
      </c>
      <c r="R350" s="1" t="s">
        <v>1623</v>
      </c>
      <c r="S350" s="1" t="s">
        <v>1624</v>
      </c>
      <c r="T350" s="1" t="s">
        <v>1625</v>
      </c>
      <c r="U350" s="1" t="s">
        <v>978</v>
      </c>
      <c r="V350" s="1" t="s">
        <v>855</v>
      </c>
      <c r="W350" s="1" t="s">
        <v>1626</v>
      </c>
      <c r="X350" s="1" t="s">
        <v>1627</v>
      </c>
      <c r="Y350" s="1" t="s">
        <v>130</v>
      </c>
      <c r="Z350" s="1" t="s">
        <v>295</v>
      </c>
      <c r="AA350" s="1" t="s">
        <v>67</v>
      </c>
    </row>
    <row r="351" spans="1:27" x14ac:dyDescent="0.2">
      <c r="A351" s="2">
        <f t="shared" si="0"/>
        <v>349</v>
      </c>
      <c r="B351" s="1" t="s">
        <v>1620</v>
      </c>
      <c r="C351" s="1" t="s">
        <v>52</v>
      </c>
      <c r="D351" s="1" t="s">
        <v>197</v>
      </c>
      <c r="E351" s="1" t="s">
        <v>1628</v>
      </c>
      <c r="F351" s="1" t="s">
        <v>54</v>
      </c>
      <c r="G351" s="1" t="s">
        <v>55</v>
      </c>
      <c r="H351" s="1" t="s">
        <v>71</v>
      </c>
      <c r="I351" s="1" t="s">
        <v>1620</v>
      </c>
      <c r="J351" s="1" t="s">
        <v>1620</v>
      </c>
      <c r="K351" s="1" t="s">
        <v>57</v>
      </c>
      <c r="L351" s="1" t="s">
        <v>57</v>
      </c>
      <c r="M351" s="1" t="s">
        <v>57</v>
      </c>
      <c r="N351" s="1" t="s">
        <v>57</v>
      </c>
      <c r="O351" s="1" t="s">
        <v>50</v>
      </c>
      <c r="P351" s="1" t="s">
        <v>57</v>
      </c>
      <c r="Q351" s="1" t="s">
        <v>31</v>
      </c>
      <c r="R351" s="1" t="s">
        <v>50</v>
      </c>
      <c r="S351" s="1" t="s">
        <v>52</v>
      </c>
      <c r="T351" s="1" t="s">
        <v>94</v>
      </c>
      <c r="U351" s="1" t="s">
        <v>57</v>
      </c>
      <c r="V351" s="1" t="s">
        <v>50</v>
      </c>
      <c r="W351" s="1" t="s">
        <v>31</v>
      </c>
      <c r="X351" s="1" t="s">
        <v>31</v>
      </c>
      <c r="Y351" s="1" t="s">
        <v>31</v>
      </c>
      <c r="Z351" s="1" t="s">
        <v>1629</v>
      </c>
      <c r="AA351" s="1" t="s">
        <v>67</v>
      </c>
    </row>
    <row r="352" spans="1:27" x14ac:dyDescent="0.2">
      <c r="A352" s="2">
        <f t="shared" si="0"/>
        <v>350</v>
      </c>
      <c r="B352" s="1" t="s">
        <v>1620</v>
      </c>
      <c r="C352" s="1" t="s">
        <v>52</v>
      </c>
      <c r="D352" s="1" t="s">
        <v>168</v>
      </c>
      <c r="E352" s="1" t="s">
        <v>1630</v>
      </c>
      <c r="F352" s="1" t="s">
        <v>54</v>
      </c>
      <c r="G352" s="1" t="s">
        <v>55</v>
      </c>
      <c r="H352" s="1" t="s">
        <v>431</v>
      </c>
      <c r="I352" s="1" t="s">
        <v>1620</v>
      </c>
      <c r="J352" s="1" t="s">
        <v>1181</v>
      </c>
      <c r="K352" s="1" t="s">
        <v>57</v>
      </c>
      <c r="L352" s="1" t="s">
        <v>57</v>
      </c>
      <c r="M352" s="1" t="s">
        <v>52</v>
      </c>
      <c r="N352" s="1" t="s">
        <v>115</v>
      </c>
      <c r="O352" s="1" t="s">
        <v>162</v>
      </c>
      <c r="P352" s="1" t="s">
        <v>389</v>
      </c>
      <c r="Q352" s="1" t="s">
        <v>1631</v>
      </c>
      <c r="R352" s="1" t="s">
        <v>1632</v>
      </c>
      <c r="S352" s="1" t="s">
        <v>1633</v>
      </c>
      <c r="T352" s="1" t="s">
        <v>1634</v>
      </c>
      <c r="U352" s="1" t="s">
        <v>449</v>
      </c>
      <c r="V352" s="1" t="s">
        <v>314</v>
      </c>
      <c r="W352" s="1" t="s">
        <v>515</v>
      </c>
      <c r="X352" s="1" t="s">
        <v>638</v>
      </c>
      <c r="Y352" s="1" t="s">
        <v>94</v>
      </c>
      <c r="Z352" s="1" t="s">
        <v>76</v>
      </c>
      <c r="AA352" s="1" t="s">
        <v>67</v>
      </c>
    </row>
    <row r="353" spans="1:27" x14ac:dyDescent="0.2">
      <c r="A353" s="2">
        <f t="shared" si="0"/>
        <v>351</v>
      </c>
      <c r="B353" s="1" t="s">
        <v>1620</v>
      </c>
      <c r="C353" s="1" t="s">
        <v>77</v>
      </c>
      <c r="D353" s="1" t="s">
        <v>284</v>
      </c>
      <c r="E353" s="1" t="s">
        <v>1635</v>
      </c>
      <c r="F353" s="1" t="s">
        <v>54</v>
      </c>
      <c r="G353" s="1" t="s">
        <v>126</v>
      </c>
      <c r="H353" s="1" t="s">
        <v>288</v>
      </c>
      <c r="I353" s="1" t="s">
        <v>1620</v>
      </c>
      <c r="J353" s="1" t="s">
        <v>1569</v>
      </c>
      <c r="K353" s="1" t="s">
        <v>57</v>
      </c>
      <c r="L353" s="1" t="s">
        <v>57</v>
      </c>
      <c r="M353" s="1" t="s">
        <v>57</v>
      </c>
      <c r="N353" s="1" t="s">
        <v>90</v>
      </c>
      <c r="O353" s="1" t="s">
        <v>68</v>
      </c>
      <c r="P353" s="1" t="s">
        <v>58</v>
      </c>
      <c r="Q353" s="1" t="s">
        <v>1516</v>
      </c>
      <c r="R353" s="1" t="s">
        <v>509</v>
      </c>
      <c r="S353" s="1" t="s">
        <v>848</v>
      </c>
      <c r="T353" s="1" t="s">
        <v>257</v>
      </c>
      <c r="U353" s="1" t="s">
        <v>86</v>
      </c>
      <c r="V353" s="1" t="s">
        <v>58</v>
      </c>
      <c r="W353" s="1" t="s">
        <v>70</v>
      </c>
      <c r="X353" s="1" t="s">
        <v>203</v>
      </c>
      <c r="Y353" s="1" t="s">
        <v>57</v>
      </c>
      <c r="Z353" s="1" t="s">
        <v>445</v>
      </c>
      <c r="AA353" s="1" t="s">
        <v>67</v>
      </c>
    </row>
    <row r="354" spans="1:27" x14ac:dyDescent="0.2">
      <c r="A354" s="2">
        <f t="shared" si="0"/>
        <v>352</v>
      </c>
      <c r="B354" s="1" t="s">
        <v>1620</v>
      </c>
      <c r="C354" s="1" t="s">
        <v>77</v>
      </c>
      <c r="D354" s="1" t="s">
        <v>619</v>
      </c>
      <c r="E354" s="1" t="s">
        <v>1636</v>
      </c>
      <c r="F354" s="1" t="s">
        <v>54</v>
      </c>
      <c r="G354" s="1" t="s">
        <v>55</v>
      </c>
      <c r="H354" s="1" t="s">
        <v>363</v>
      </c>
      <c r="I354" s="1" t="s">
        <v>1620</v>
      </c>
      <c r="J354" s="1" t="s">
        <v>1305</v>
      </c>
      <c r="K354" s="1" t="s">
        <v>57</v>
      </c>
      <c r="L354" s="1" t="s">
        <v>57</v>
      </c>
      <c r="M354" s="1" t="s">
        <v>57</v>
      </c>
      <c r="N354" s="1" t="s">
        <v>77</v>
      </c>
      <c r="O354" s="1" t="s">
        <v>73</v>
      </c>
      <c r="P354" s="1" t="s">
        <v>50</v>
      </c>
      <c r="Q354" s="1" t="s">
        <v>213</v>
      </c>
      <c r="R354" s="1" t="s">
        <v>101</v>
      </c>
      <c r="S354" s="1" t="s">
        <v>116</v>
      </c>
      <c r="T354" s="1" t="s">
        <v>1637</v>
      </c>
      <c r="U354" s="1" t="s">
        <v>94</v>
      </c>
      <c r="V354" s="1" t="s">
        <v>80</v>
      </c>
      <c r="W354" s="1" t="s">
        <v>85</v>
      </c>
      <c r="X354" s="1" t="s">
        <v>246</v>
      </c>
      <c r="Y354" s="1" t="s">
        <v>57</v>
      </c>
      <c r="Z354" s="1" t="s">
        <v>276</v>
      </c>
      <c r="AA354" s="1" t="s">
        <v>67</v>
      </c>
    </row>
    <row r="355" spans="1:27" x14ac:dyDescent="0.2">
      <c r="A355" s="2">
        <f t="shared" si="0"/>
        <v>353</v>
      </c>
      <c r="B355" s="1" t="s">
        <v>1620</v>
      </c>
      <c r="C355" s="1" t="s">
        <v>90</v>
      </c>
      <c r="D355" s="1" t="s">
        <v>104</v>
      </c>
      <c r="E355" s="1" t="s">
        <v>1638</v>
      </c>
      <c r="F355" s="1" t="s">
        <v>54</v>
      </c>
      <c r="G355" s="1" t="s">
        <v>31</v>
      </c>
      <c r="H355" s="1" t="s">
        <v>288</v>
      </c>
      <c r="I355" s="1" t="s">
        <v>31</v>
      </c>
      <c r="J355" s="1" t="s">
        <v>31</v>
      </c>
      <c r="K355" s="1" t="s">
        <v>57</v>
      </c>
      <c r="L355" s="1" t="s">
        <v>57</v>
      </c>
      <c r="M355" s="1" t="s">
        <v>57</v>
      </c>
      <c r="N355" s="1" t="s">
        <v>31</v>
      </c>
      <c r="O355" s="1" t="s">
        <v>31</v>
      </c>
      <c r="P355" s="1" t="s">
        <v>31</v>
      </c>
      <c r="Q355" s="1" t="s">
        <v>31</v>
      </c>
      <c r="R355" s="1" t="s">
        <v>31</v>
      </c>
      <c r="S355" s="1" t="s">
        <v>31</v>
      </c>
      <c r="T355" s="1" t="s">
        <v>31</v>
      </c>
      <c r="U355" s="1" t="s">
        <v>31</v>
      </c>
      <c r="V355" s="1" t="s">
        <v>31</v>
      </c>
      <c r="W355" s="1" t="s">
        <v>31</v>
      </c>
      <c r="X355" s="1" t="s">
        <v>31</v>
      </c>
      <c r="Y355" s="1" t="s">
        <v>31</v>
      </c>
      <c r="Z355" s="1" t="s">
        <v>1639</v>
      </c>
      <c r="AA355" s="1" t="s">
        <v>67</v>
      </c>
    </row>
    <row r="356" spans="1:27" x14ac:dyDescent="0.2">
      <c r="A356" s="2">
        <f t="shared" si="0"/>
        <v>354</v>
      </c>
      <c r="B356" s="1" t="s">
        <v>1620</v>
      </c>
      <c r="C356" s="1" t="s">
        <v>90</v>
      </c>
      <c r="D356" s="1" t="s">
        <v>509</v>
      </c>
      <c r="E356" s="1" t="s">
        <v>1640</v>
      </c>
      <c r="F356" s="1" t="s">
        <v>54</v>
      </c>
      <c r="G356" s="1" t="s">
        <v>55</v>
      </c>
      <c r="H356" s="1" t="s">
        <v>1499</v>
      </c>
      <c r="I356" s="1" t="s">
        <v>1569</v>
      </c>
      <c r="J356" s="1" t="s">
        <v>1474</v>
      </c>
      <c r="K356" s="1" t="s">
        <v>57</v>
      </c>
      <c r="L356" s="1" t="s">
        <v>57</v>
      </c>
      <c r="M356" s="1" t="s">
        <v>57</v>
      </c>
      <c r="N356" s="1" t="s">
        <v>52</v>
      </c>
      <c r="O356" s="1" t="s">
        <v>58</v>
      </c>
      <c r="P356" s="1" t="s">
        <v>77</v>
      </c>
      <c r="Q356" s="1" t="s">
        <v>1125</v>
      </c>
      <c r="R356" s="1" t="s">
        <v>127</v>
      </c>
      <c r="S356" s="1" t="s">
        <v>203</v>
      </c>
      <c r="T356" s="1" t="s">
        <v>833</v>
      </c>
      <c r="U356" s="1" t="s">
        <v>52</v>
      </c>
      <c r="V356" s="1" t="s">
        <v>130</v>
      </c>
      <c r="W356" s="1" t="s">
        <v>175</v>
      </c>
      <c r="X356" s="1" t="s">
        <v>440</v>
      </c>
      <c r="Y356" s="1" t="s">
        <v>57</v>
      </c>
      <c r="Z356" s="1" t="s">
        <v>1641</v>
      </c>
      <c r="AA356" s="1" t="s">
        <v>31</v>
      </c>
    </row>
    <row r="357" spans="1:27" x14ac:dyDescent="0.2">
      <c r="A357" s="2">
        <f t="shared" si="0"/>
        <v>355</v>
      </c>
      <c r="B357" s="1" t="s">
        <v>1620</v>
      </c>
      <c r="C357" s="1" t="s">
        <v>80</v>
      </c>
      <c r="D357" s="1" t="s">
        <v>248</v>
      </c>
      <c r="E357" s="1" t="s">
        <v>1642</v>
      </c>
      <c r="F357" s="1" t="s">
        <v>54</v>
      </c>
      <c r="G357" s="1" t="s">
        <v>55</v>
      </c>
      <c r="H357" s="1" t="s">
        <v>1444</v>
      </c>
      <c r="I357" s="1" t="s">
        <v>1569</v>
      </c>
      <c r="J357" s="1" t="s">
        <v>1569</v>
      </c>
      <c r="K357" s="1" t="s">
        <v>57</v>
      </c>
      <c r="L357" s="1" t="s">
        <v>57</v>
      </c>
      <c r="M357" s="1" t="s">
        <v>57</v>
      </c>
      <c r="N357" s="1" t="s">
        <v>57</v>
      </c>
      <c r="O357" s="1" t="s">
        <v>50</v>
      </c>
      <c r="P357" s="1" t="s">
        <v>57</v>
      </c>
      <c r="Q357" s="1" t="s">
        <v>31</v>
      </c>
      <c r="R357" s="1" t="s">
        <v>52</v>
      </c>
      <c r="S357" s="1" t="s">
        <v>52</v>
      </c>
      <c r="T357" s="1" t="s">
        <v>115</v>
      </c>
      <c r="U357" s="1" t="s">
        <v>57</v>
      </c>
      <c r="V357" s="1" t="s">
        <v>57</v>
      </c>
      <c r="W357" s="1" t="s">
        <v>31</v>
      </c>
      <c r="X357" s="1" t="s">
        <v>31</v>
      </c>
      <c r="Y357" s="1" t="s">
        <v>31</v>
      </c>
      <c r="Z357" s="1" t="s">
        <v>121</v>
      </c>
      <c r="AA357" s="1" t="s">
        <v>67</v>
      </c>
    </row>
    <row r="358" spans="1:27" x14ac:dyDescent="0.2">
      <c r="A358" s="2">
        <f t="shared" si="0"/>
        <v>356</v>
      </c>
      <c r="B358" s="1" t="s">
        <v>1620</v>
      </c>
      <c r="C358" s="1" t="s">
        <v>80</v>
      </c>
      <c r="D358" s="1" t="s">
        <v>855</v>
      </c>
      <c r="E358" s="1" t="s">
        <v>1643</v>
      </c>
      <c r="F358" s="1" t="s">
        <v>54</v>
      </c>
      <c r="G358" s="1" t="s">
        <v>55</v>
      </c>
      <c r="H358" s="1" t="s">
        <v>133</v>
      </c>
      <c r="I358" s="1" t="s">
        <v>1620</v>
      </c>
      <c r="J358" s="1" t="s">
        <v>929</v>
      </c>
      <c r="K358" s="1" t="s">
        <v>57</v>
      </c>
      <c r="L358" s="1" t="s">
        <v>57</v>
      </c>
      <c r="M358" s="1" t="s">
        <v>58</v>
      </c>
      <c r="N358" s="1" t="s">
        <v>321</v>
      </c>
      <c r="O358" s="1" t="s">
        <v>108</v>
      </c>
      <c r="P358" s="1" t="s">
        <v>104</v>
      </c>
      <c r="Q358" s="1" t="s">
        <v>1644</v>
      </c>
      <c r="R358" s="1" t="s">
        <v>1645</v>
      </c>
      <c r="S358" s="1" t="s">
        <v>1593</v>
      </c>
      <c r="T358" s="1" t="s">
        <v>1646</v>
      </c>
      <c r="U358" s="1" t="s">
        <v>580</v>
      </c>
      <c r="V358" s="1" t="s">
        <v>654</v>
      </c>
      <c r="W358" s="1" t="s">
        <v>1363</v>
      </c>
      <c r="X358" s="1" t="s">
        <v>1647</v>
      </c>
      <c r="Y358" s="1" t="s">
        <v>165</v>
      </c>
      <c r="Z358" s="1" t="s">
        <v>188</v>
      </c>
      <c r="AA358" s="1" t="s">
        <v>67</v>
      </c>
    </row>
    <row r="359" spans="1:27" x14ac:dyDescent="0.2">
      <c r="A359" s="2">
        <f t="shared" si="0"/>
        <v>357</v>
      </c>
      <c r="B359" s="1" t="s">
        <v>1620</v>
      </c>
      <c r="C359" s="1" t="s">
        <v>58</v>
      </c>
      <c r="D359" s="1" t="s">
        <v>939</v>
      </c>
      <c r="E359" s="1" t="s">
        <v>1648</v>
      </c>
      <c r="F359" s="1" t="s">
        <v>54</v>
      </c>
      <c r="G359" s="1" t="s">
        <v>31</v>
      </c>
      <c r="H359" s="1" t="s">
        <v>56</v>
      </c>
      <c r="I359" s="1" t="s">
        <v>31</v>
      </c>
      <c r="J359" s="1" t="s">
        <v>31</v>
      </c>
      <c r="K359" s="1" t="s">
        <v>57</v>
      </c>
      <c r="L359" s="1" t="s">
        <v>57</v>
      </c>
      <c r="M359" s="1" t="s">
        <v>57</v>
      </c>
      <c r="N359" s="1" t="s">
        <v>31</v>
      </c>
      <c r="O359" s="1" t="s">
        <v>31</v>
      </c>
      <c r="P359" s="1" t="s">
        <v>31</v>
      </c>
      <c r="Q359" s="1" t="s">
        <v>31</v>
      </c>
      <c r="R359" s="1" t="s">
        <v>31</v>
      </c>
      <c r="S359" s="1" t="s">
        <v>31</v>
      </c>
      <c r="T359" s="1" t="s">
        <v>31</v>
      </c>
      <c r="U359" s="1" t="s">
        <v>31</v>
      </c>
      <c r="V359" s="1" t="s">
        <v>31</v>
      </c>
      <c r="W359" s="1" t="s">
        <v>31</v>
      </c>
      <c r="X359" s="1" t="s">
        <v>31</v>
      </c>
      <c r="Y359" s="1" t="s">
        <v>31</v>
      </c>
      <c r="Z359" s="1" t="s">
        <v>1649</v>
      </c>
      <c r="AA359" s="1" t="s">
        <v>67</v>
      </c>
    </row>
    <row r="360" spans="1:27" x14ac:dyDescent="0.2">
      <c r="A360" s="2">
        <f t="shared" si="0"/>
        <v>358</v>
      </c>
      <c r="B360" s="1" t="s">
        <v>1620</v>
      </c>
      <c r="C360" s="1" t="s">
        <v>58</v>
      </c>
      <c r="D360" s="1" t="s">
        <v>984</v>
      </c>
      <c r="E360" s="1" t="s">
        <v>1650</v>
      </c>
      <c r="F360" s="1" t="s">
        <v>54</v>
      </c>
      <c r="G360" s="1" t="s">
        <v>31</v>
      </c>
      <c r="H360" s="1" t="s">
        <v>431</v>
      </c>
      <c r="I360" s="1" t="s">
        <v>31</v>
      </c>
      <c r="J360" s="1" t="s">
        <v>31</v>
      </c>
      <c r="K360" s="1" t="s">
        <v>57</v>
      </c>
      <c r="L360" s="1" t="s">
        <v>57</v>
      </c>
      <c r="M360" s="1" t="s">
        <v>57</v>
      </c>
      <c r="N360" s="1" t="s">
        <v>31</v>
      </c>
      <c r="O360" s="1" t="s">
        <v>31</v>
      </c>
      <c r="P360" s="1" t="s">
        <v>31</v>
      </c>
      <c r="Q360" s="1" t="s">
        <v>31</v>
      </c>
      <c r="R360" s="1" t="s">
        <v>31</v>
      </c>
      <c r="S360" s="1" t="s">
        <v>31</v>
      </c>
      <c r="T360" s="1" t="s">
        <v>31</v>
      </c>
      <c r="U360" s="1" t="s">
        <v>31</v>
      </c>
      <c r="V360" s="1" t="s">
        <v>31</v>
      </c>
      <c r="W360" s="1" t="s">
        <v>31</v>
      </c>
      <c r="X360" s="1" t="s">
        <v>31</v>
      </c>
      <c r="Y360" s="1" t="s">
        <v>31</v>
      </c>
      <c r="Z360" s="1" t="s">
        <v>961</v>
      </c>
      <c r="AA360" s="1" t="s">
        <v>67</v>
      </c>
    </row>
    <row r="361" spans="1:27" x14ac:dyDescent="0.2">
      <c r="A361" s="2">
        <f t="shared" si="0"/>
        <v>359</v>
      </c>
      <c r="B361" s="1" t="s">
        <v>1620</v>
      </c>
      <c r="C361" s="1" t="s">
        <v>86</v>
      </c>
      <c r="D361" s="1" t="s">
        <v>981</v>
      </c>
      <c r="E361" s="1" t="s">
        <v>1651</v>
      </c>
      <c r="F361" s="1" t="s">
        <v>54</v>
      </c>
      <c r="G361" s="1" t="s">
        <v>31</v>
      </c>
      <c r="H361" s="1" t="s">
        <v>443</v>
      </c>
      <c r="I361" s="1" t="s">
        <v>31</v>
      </c>
      <c r="J361" s="1" t="s">
        <v>31</v>
      </c>
      <c r="K361" s="1" t="s">
        <v>57</v>
      </c>
      <c r="L361" s="1" t="s">
        <v>57</v>
      </c>
      <c r="M361" s="1" t="s">
        <v>57</v>
      </c>
      <c r="N361" s="1" t="s">
        <v>31</v>
      </c>
      <c r="O361" s="1" t="s">
        <v>31</v>
      </c>
      <c r="P361" s="1" t="s">
        <v>31</v>
      </c>
      <c r="Q361" s="1" t="s">
        <v>31</v>
      </c>
      <c r="R361" s="1" t="s">
        <v>31</v>
      </c>
      <c r="S361" s="1" t="s">
        <v>31</v>
      </c>
      <c r="T361" s="1" t="s">
        <v>31</v>
      </c>
      <c r="U361" s="1" t="s">
        <v>31</v>
      </c>
      <c r="V361" s="1" t="s">
        <v>31</v>
      </c>
      <c r="W361" s="1" t="s">
        <v>31</v>
      </c>
      <c r="X361" s="1" t="s">
        <v>31</v>
      </c>
      <c r="Y361" s="1" t="s">
        <v>31</v>
      </c>
      <c r="Z361" s="1" t="s">
        <v>1614</v>
      </c>
      <c r="AA361" s="1" t="s">
        <v>31</v>
      </c>
    </row>
    <row r="362" spans="1:27" x14ac:dyDescent="0.2">
      <c r="A362" s="2">
        <f t="shared" si="0"/>
        <v>360</v>
      </c>
      <c r="B362" s="1" t="s">
        <v>1620</v>
      </c>
      <c r="C362" s="1" t="s">
        <v>68</v>
      </c>
      <c r="D362" s="1" t="s">
        <v>1390</v>
      </c>
      <c r="E362" s="1" t="s">
        <v>1652</v>
      </c>
      <c r="F362" s="1" t="s">
        <v>54</v>
      </c>
      <c r="G362" s="1" t="s">
        <v>31</v>
      </c>
      <c r="H362" s="1" t="s">
        <v>363</v>
      </c>
      <c r="I362" s="1" t="s">
        <v>31</v>
      </c>
      <c r="J362" s="1" t="s">
        <v>31</v>
      </c>
      <c r="K362" s="1" t="s">
        <v>57</v>
      </c>
      <c r="L362" s="1" t="s">
        <v>57</v>
      </c>
      <c r="M362" s="1" t="s">
        <v>57</v>
      </c>
      <c r="N362" s="1" t="s">
        <v>31</v>
      </c>
      <c r="O362" s="1" t="s">
        <v>31</v>
      </c>
      <c r="P362" s="1" t="s">
        <v>31</v>
      </c>
      <c r="Q362" s="1" t="s">
        <v>31</v>
      </c>
      <c r="R362" s="1" t="s">
        <v>31</v>
      </c>
      <c r="S362" s="1" t="s">
        <v>31</v>
      </c>
      <c r="T362" s="1" t="s">
        <v>31</v>
      </c>
      <c r="U362" s="1" t="s">
        <v>31</v>
      </c>
      <c r="V362" s="1" t="s">
        <v>31</v>
      </c>
      <c r="W362" s="1" t="s">
        <v>31</v>
      </c>
      <c r="X362" s="1" t="s">
        <v>31</v>
      </c>
      <c r="Y362" s="1" t="s">
        <v>31</v>
      </c>
      <c r="Z362" s="1" t="s">
        <v>1653</v>
      </c>
      <c r="AA362" s="1" t="s">
        <v>31</v>
      </c>
    </row>
    <row r="363" spans="1:27" x14ac:dyDescent="0.2">
      <c r="A363" s="2">
        <f t="shared" si="0"/>
        <v>361</v>
      </c>
      <c r="B363" s="1" t="s">
        <v>1620</v>
      </c>
      <c r="C363" s="1" t="s">
        <v>100</v>
      </c>
      <c r="D363" s="1" t="s">
        <v>762</v>
      </c>
      <c r="E363" s="1" t="s">
        <v>1654</v>
      </c>
      <c r="F363" s="1" t="s">
        <v>54</v>
      </c>
      <c r="G363" s="1" t="s">
        <v>31</v>
      </c>
      <c r="H363" s="1" t="s">
        <v>448</v>
      </c>
      <c r="I363" s="1" t="s">
        <v>31</v>
      </c>
      <c r="J363" s="1" t="s">
        <v>31</v>
      </c>
      <c r="K363" s="1" t="s">
        <v>57</v>
      </c>
      <c r="L363" s="1" t="s">
        <v>57</v>
      </c>
      <c r="M363" s="1" t="s">
        <v>57</v>
      </c>
      <c r="N363" s="1" t="s">
        <v>31</v>
      </c>
      <c r="O363" s="1" t="s">
        <v>31</v>
      </c>
      <c r="P363" s="1" t="s">
        <v>31</v>
      </c>
      <c r="Q363" s="1" t="s">
        <v>31</v>
      </c>
      <c r="R363" s="1" t="s">
        <v>31</v>
      </c>
      <c r="S363" s="1" t="s">
        <v>31</v>
      </c>
      <c r="T363" s="1" t="s">
        <v>31</v>
      </c>
      <c r="U363" s="1" t="s">
        <v>31</v>
      </c>
      <c r="V363" s="1" t="s">
        <v>31</v>
      </c>
      <c r="W363" s="1" t="s">
        <v>31</v>
      </c>
      <c r="X363" s="1" t="s">
        <v>31</v>
      </c>
      <c r="Y363" s="1" t="s">
        <v>31</v>
      </c>
      <c r="Z363" s="1" t="s">
        <v>360</v>
      </c>
      <c r="AA363" s="1" t="s">
        <v>67</v>
      </c>
    </row>
    <row r="364" spans="1:27" x14ac:dyDescent="0.2">
      <c r="A364" s="2">
        <f t="shared" si="0"/>
        <v>362</v>
      </c>
      <c r="B364" s="1" t="s">
        <v>1620</v>
      </c>
      <c r="C364" s="1" t="s">
        <v>59</v>
      </c>
      <c r="D364" s="1" t="s">
        <v>1655</v>
      </c>
      <c r="E364" s="1" t="s">
        <v>1656</v>
      </c>
      <c r="F364" s="1" t="s">
        <v>54</v>
      </c>
      <c r="G364" s="1" t="s">
        <v>31</v>
      </c>
      <c r="H364" s="1" t="s">
        <v>448</v>
      </c>
      <c r="I364" s="1" t="s">
        <v>31</v>
      </c>
      <c r="J364" s="1" t="s">
        <v>31</v>
      </c>
      <c r="K364" s="1" t="s">
        <v>57</v>
      </c>
      <c r="L364" s="1" t="s">
        <v>57</v>
      </c>
      <c r="M364" s="1" t="s">
        <v>57</v>
      </c>
      <c r="N364" s="1" t="s">
        <v>31</v>
      </c>
      <c r="O364" s="1" t="s">
        <v>31</v>
      </c>
      <c r="P364" s="1" t="s">
        <v>31</v>
      </c>
      <c r="Q364" s="1" t="s">
        <v>31</v>
      </c>
      <c r="R364" s="1" t="s">
        <v>31</v>
      </c>
      <c r="S364" s="1" t="s">
        <v>31</v>
      </c>
      <c r="T364" s="1" t="s">
        <v>31</v>
      </c>
      <c r="U364" s="1" t="s">
        <v>31</v>
      </c>
      <c r="V364" s="1" t="s">
        <v>31</v>
      </c>
      <c r="W364" s="1" t="s">
        <v>31</v>
      </c>
      <c r="X364" s="1" t="s">
        <v>31</v>
      </c>
      <c r="Y364" s="1" t="s">
        <v>31</v>
      </c>
      <c r="Z364" s="1" t="s">
        <v>1526</v>
      </c>
      <c r="AA364" s="1" t="s">
        <v>67</v>
      </c>
    </row>
    <row r="365" spans="1:27" x14ac:dyDescent="0.2">
      <c r="A365" s="2">
        <f t="shared" si="0"/>
        <v>363</v>
      </c>
      <c r="B365" s="1" t="s">
        <v>1620</v>
      </c>
      <c r="C365" s="1" t="s">
        <v>59</v>
      </c>
      <c r="D365" s="1" t="s">
        <v>1657</v>
      </c>
      <c r="E365" s="1" t="s">
        <v>1658</v>
      </c>
      <c r="F365" s="1" t="s">
        <v>54</v>
      </c>
      <c r="G365" s="1" t="s">
        <v>31</v>
      </c>
      <c r="H365" s="1" t="s">
        <v>79</v>
      </c>
      <c r="I365" s="1" t="s">
        <v>31</v>
      </c>
      <c r="J365" s="1" t="s">
        <v>31</v>
      </c>
      <c r="K365" s="1" t="s">
        <v>57</v>
      </c>
      <c r="L365" s="1" t="s">
        <v>57</v>
      </c>
      <c r="M365" s="1" t="s">
        <v>57</v>
      </c>
      <c r="N365" s="1" t="s">
        <v>31</v>
      </c>
      <c r="O365" s="1" t="s">
        <v>31</v>
      </c>
      <c r="P365" s="1" t="s">
        <v>31</v>
      </c>
      <c r="Q365" s="1" t="s">
        <v>31</v>
      </c>
      <c r="R365" s="1" t="s">
        <v>31</v>
      </c>
      <c r="S365" s="1" t="s">
        <v>31</v>
      </c>
      <c r="T365" s="1" t="s">
        <v>31</v>
      </c>
      <c r="U365" s="1" t="s">
        <v>31</v>
      </c>
      <c r="V365" s="1" t="s">
        <v>31</v>
      </c>
      <c r="W365" s="1" t="s">
        <v>31</v>
      </c>
      <c r="X365" s="1" t="s">
        <v>31</v>
      </c>
      <c r="Y365" s="1" t="s">
        <v>31</v>
      </c>
      <c r="Z365" s="1" t="s">
        <v>117</v>
      </c>
      <c r="AA365" s="1" t="s">
        <v>67</v>
      </c>
    </row>
    <row r="366" spans="1:27" x14ac:dyDescent="0.2">
      <c r="A366" s="2">
        <f t="shared" si="0"/>
        <v>364</v>
      </c>
      <c r="B366" s="1" t="s">
        <v>1659</v>
      </c>
      <c r="C366" s="1" t="s">
        <v>77</v>
      </c>
      <c r="D366" s="1" t="s">
        <v>456</v>
      </c>
      <c r="E366" s="1" t="s">
        <v>1660</v>
      </c>
      <c r="F366" s="1" t="s">
        <v>54</v>
      </c>
      <c r="G366" s="1" t="s">
        <v>73</v>
      </c>
      <c r="H366" s="1" t="s">
        <v>1485</v>
      </c>
      <c r="I366" s="1" t="s">
        <v>1659</v>
      </c>
      <c r="J366" s="1" t="s">
        <v>929</v>
      </c>
      <c r="K366" s="1" t="s">
        <v>50</v>
      </c>
      <c r="L366" s="1" t="s">
        <v>50</v>
      </c>
      <c r="M366" s="1" t="s">
        <v>100</v>
      </c>
      <c r="N366" s="1" t="s">
        <v>152</v>
      </c>
      <c r="O366" s="1" t="s">
        <v>779</v>
      </c>
      <c r="P366" s="1" t="s">
        <v>142</v>
      </c>
      <c r="Q366" s="1" t="s">
        <v>1661</v>
      </c>
      <c r="R366" s="1" t="s">
        <v>322</v>
      </c>
      <c r="S366" s="1" t="s">
        <v>1662</v>
      </c>
      <c r="T366" s="1" t="s">
        <v>1663</v>
      </c>
      <c r="U366" s="1" t="s">
        <v>59</v>
      </c>
      <c r="V366" s="1" t="s">
        <v>234</v>
      </c>
      <c r="W366" s="1" t="s">
        <v>419</v>
      </c>
      <c r="X366" s="1" t="s">
        <v>219</v>
      </c>
      <c r="Y366" s="1" t="s">
        <v>50</v>
      </c>
      <c r="Z366" s="1" t="s">
        <v>209</v>
      </c>
      <c r="AA366" s="1" t="s">
        <v>67</v>
      </c>
    </row>
    <row r="367" spans="1:27" x14ac:dyDescent="0.2">
      <c r="A367" s="2">
        <f t="shared" si="0"/>
        <v>365</v>
      </c>
      <c r="B367" s="1" t="s">
        <v>1659</v>
      </c>
      <c r="C367" s="1" t="s">
        <v>77</v>
      </c>
      <c r="D367" s="1" t="s">
        <v>580</v>
      </c>
      <c r="E367" s="1" t="s">
        <v>1664</v>
      </c>
      <c r="F367" s="1" t="s">
        <v>54</v>
      </c>
      <c r="G367" s="1" t="s">
        <v>73</v>
      </c>
      <c r="H367" s="1" t="s">
        <v>448</v>
      </c>
      <c r="I367" s="1" t="s">
        <v>1659</v>
      </c>
      <c r="J367" s="1" t="s">
        <v>929</v>
      </c>
      <c r="K367" s="1" t="s">
        <v>57</v>
      </c>
      <c r="L367" s="1" t="s">
        <v>52</v>
      </c>
      <c r="M367" s="1" t="s">
        <v>130</v>
      </c>
      <c r="N367" s="1" t="s">
        <v>101</v>
      </c>
      <c r="O367" s="1" t="s">
        <v>593</v>
      </c>
      <c r="P367" s="1" t="s">
        <v>582</v>
      </c>
      <c r="Q367" s="1" t="s">
        <v>1665</v>
      </c>
      <c r="R367" s="1" t="s">
        <v>1666</v>
      </c>
      <c r="S367" s="1" t="s">
        <v>1667</v>
      </c>
      <c r="T367" s="1" t="s">
        <v>1668</v>
      </c>
      <c r="U367" s="1" t="s">
        <v>987</v>
      </c>
      <c r="V367" s="1" t="s">
        <v>891</v>
      </c>
      <c r="W367" s="1" t="s">
        <v>1200</v>
      </c>
      <c r="X367" s="1" t="s">
        <v>425</v>
      </c>
      <c r="Y367" s="1" t="s">
        <v>59</v>
      </c>
      <c r="Z367" s="1" t="s">
        <v>543</v>
      </c>
      <c r="AA367" s="1" t="s">
        <v>67</v>
      </c>
    </row>
    <row r="368" spans="1:27" x14ac:dyDescent="0.2">
      <c r="A368" s="2">
        <f t="shared" ref="A368:A431" si="1">A367+1</f>
        <v>366</v>
      </c>
      <c r="B368" s="1" t="s">
        <v>1659</v>
      </c>
      <c r="C368" s="1" t="s">
        <v>80</v>
      </c>
      <c r="D368" s="1" t="s">
        <v>869</v>
      </c>
      <c r="E368" s="1" t="s">
        <v>1669</v>
      </c>
      <c r="F368" s="1" t="s">
        <v>54</v>
      </c>
      <c r="G368" s="1" t="s">
        <v>31</v>
      </c>
      <c r="H368" s="1" t="s">
        <v>151</v>
      </c>
      <c r="I368" s="1" t="s">
        <v>31</v>
      </c>
      <c r="J368" s="1" t="s">
        <v>31</v>
      </c>
      <c r="K368" s="1" t="s">
        <v>57</v>
      </c>
      <c r="L368" s="1" t="s">
        <v>57</v>
      </c>
      <c r="M368" s="1" t="s">
        <v>57</v>
      </c>
      <c r="N368" s="1" t="s">
        <v>31</v>
      </c>
      <c r="O368" s="1" t="s">
        <v>31</v>
      </c>
      <c r="P368" s="1" t="s">
        <v>31</v>
      </c>
      <c r="Q368" s="1" t="s">
        <v>31</v>
      </c>
      <c r="R368" s="1" t="s">
        <v>31</v>
      </c>
      <c r="S368" s="1" t="s">
        <v>31</v>
      </c>
      <c r="T368" s="1" t="s">
        <v>31</v>
      </c>
      <c r="U368" s="1" t="s">
        <v>31</v>
      </c>
      <c r="V368" s="1" t="s">
        <v>31</v>
      </c>
      <c r="W368" s="1" t="s">
        <v>31</v>
      </c>
      <c r="X368" s="1" t="s">
        <v>31</v>
      </c>
      <c r="Y368" s="1" t="s">
        <v>31</v>
      </c>
      <c r="Z368" s="1" t="s">
        <v>416</v>
      </c>
      <c r="AA368" s="1" t="s">
        <v>67</v>
      </c>
    </row>
    <row r="369" spans="1:27" x14ac:dyDescent="0.2">
      <c r="A369" s="2">
        <f t="shared" si="1"/>
        <v>367</v>
      </c>
      <c r="B369" s="1" t="s">
        <v>1659</v>
      </c>
      <c r="C369" s="1" t="s">
        <v>80</v>
      </c>
      <c r="D369" s="1" t="s">
        <v>682</v>
      </c>
      <c r="E369" s="1" t="s">
        <v>1670</v>
      </c>
      <c r="F369" s="1" t="s">
        <v>54</v>
      </c>
      <c r="G369" s="1" t="s">
        <v>55</v>
      </c>
      <c r="H369" s="1" t="s">
        <v>196</v>
      </c>
      <c r="I369" s="1" t="s">
        <v>1620</v>
      </c>
      <c r="J369" s="1" t="s">
        <v>1427</v>
      </c>
      <c r="K369" s="1" t="s">
        <v>57</v>
      </c>
      <c r="L369" s="1" t="s">
        <v>57</v>
      </c>
      <c r="M369" s="1" t="s">
        <v>57</v>
      </c>
      <c r="N369" s="1" t="s">
        <v>94</v>
      </c>
      <c r="O369" s="1" t="s">
        <v>440</v>
      </c>
      <c r="P369" s="1" t="s">
        <v>90</v>
      </c>
      <c r="Q369" s="1" t="s">
        <v>691</v>
      </c>
      <c r="R369" s="1" t="s">
        <v>423</v>
      </c>
      <c r="S369" s="1" t="s">
        <v>83</v>
      </c>
      <c r="T369" s="1" t="s">
        <v>1671</v>
      </c>
      <c r="U369" s="1" t="s">
        <v>90</v>
      </c>
      <c r="V369" s="1" t="s">
        <v>148</v>
      </c>
      <c r="W369" s="1" t="s">
        <v>126</v>
      </c>
      <c r="X369" s="1" t="s">
        <v>116</v>
      </c>
      <c r="Y369" s="1" t="s">
        <v>50</v>
      </c>
      <c r="Z369" s="1" t="s">
        <v>969</v>
      </c>
      <c r="AA369" s="1" t="s">
        <v>67</v>
      </c>
    </row>
    <row r="370" spans="1:27" x14ac:dyDescent="0.2">
      <c r="A370" s="2">
        <f t="shared" si="1"/>
        <v>368</v>
      </c>
      <c r="B370" s="1" t="s">
        <v>1659</v>
      </c>
      <c r="C370" s="1" t="s">
        <v>80</v>
      </c>
      <c r="D370" s="1" t="s">
        <v>412</v>
      </c>
      <c r="E370" s="1" t="s">
        <v>1672</v>
      </c>
      <c r="F370" s="1" t="s">
        <v>54</v>
      </c>
      <c r="G370" s="1" t="s">
        <v>55</v>
      </c>
      <c r="H370" s="1" t="s">
        <v>221</v>
      </c>
      <c r="I370" s="1" t="s">
        <v>1620</v>
      </c>
      <c r="J370" s="1" t="s">
        <v>1275</v>
      </c>
      <c r="K370" s="1" t="s">
        <v>57</v>
      </c>
      <c r="L370" s="1" t="s">
        <v>57</v>
      </c>
      <c r="M370" s="1" t="s">
        <v>80</v>
      </c>
      <c r="N370" s="1" t="s">
        <v>273</v>
      </c>
      <c r="O370" s="1" t="s">
        <v>491</v>
      </c>
      <c r="P370" s="1" t="s">
        <v>351</v>
      </c>
      <c r="Q370" s="1" t="s">
        <v>1673</v>
      </c>
      <c r="R370" s="1" t="s">
        <v>1674</v>
      </c>
      <c r="S370" s="1" t="s">
        <v>1675</v>
      </c>
      <c r="T370" s="1" t="s">
        <v>1676</v>
      </c>
      <c r="U370" s="1" t="s">
        <v>269</v>
      </c>
      <c r="V370" s="1" t="s">
        <v>486</v>
      </c>
      <c r="W370" s="1" t="s">
        <v>192</v>
      </c>
      <c r="X370" s="1" t="s">
        <v>972</v>
      </c>
      <c r="Y370" s="1" t="s">
        <v>58</v>
      </c>
      <c r="Z370" s="1" t="s">
        <v>1677</v>
      </c>
      <c r="AA370" s="1" t="s">
        <v>31</v>
      </c>
    </row>
    <row r="371" spans="1:27" x14ac:dyDescent="0.2">
      <c r="A371" s="2">
        <f t="shared" si="1"/>
        <v>369</v>
      </c>
      <c r="B371" s="1" t="s">
        <v>1659</v>
      </c>
      <c r="C371" s="1" t="s">
        <v>58</v>
      </c>
      <c r="D371" s="1" t="s">
        <v>759</v>
      </c>
      <c r="E371" s="1" t="s">
        <v>1678</v>
      </c>
      <c r="F371" s="1" t="s">
        <v>54</v>
      </c>
      <c r="G371" s="1" t="s">
        <v>31</v>
      </c>
      <c r="H371" s="1" t="s">
        <v>106</v>
      </c>
      <c r="I371" s="1" t="s">
        <v>31</v>
      </c>
      <c r="J371" s="1" t="s">
        <v>31</v>
      </c>
      <c r="K371" s="1" t="s">
        <v>57</v>
      </c>
      <c r="L371" s="1" t="s">
        <v>57</v>
      </c>
      <c r="M371" s="1" t="s">
        <v>57</v>
      </c>
      <c r="N371" s="1" t="s">
        <v>31</v>
      </c>
      <c r="O371" s="1" t="s">
        <v>31</v>
      </c>
      <c r="P371" s="1" t="s">
        <v>31</v>
      </c>
      <c r="Q371" s="1" t="s">
        <v>31</v>
      </c>
      <c r="R371" s="1" t="s">
        <v>31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31</v>
      </c>
      <c r="X371" s="1" t="s">
        <v>31</v>
      </c>
      <c r="Y371" s="1" t="s">
        <v>31</v>
      </c>
      <c r="Z371" s="1" t="s">
        <v>380</v>
      </c>
      <c r="AA371" s="1" t="s">
        <v>67</v>
      </c>
    </row>
    <row r="372" spans="1:27" x14ac:dyDescent="0.2">
      <c r="A372" s="2">
        <f t="shared" si="1"/>
        <v>370</v>
      </c>
      <c r="B372" s="1" t="s">
        <v>1659</v>
      </c>
      <c r="C372" s="1" t="s">
        <v>58</v>
      </c>
      <c r="D372" s="1" t="s">
        <v>593</v>
      </c>
      <c r="E372" s="1" t="s">
        <v>1679</v>
      </c>
      <c r="F372" s="1" t="s">
        <v>54</v>
      </c>
      <c r="G372" s="1" t="s">
        <v>55</v>
      </c>
      <c r="H372" s="1" t="s">
        <v>237</v>
      </c>
      <c r="I372" s="1" t="s">
        <v>1305</v>
      </c>
      <c r="J372" s="1" t="s">
        <v>1305</v>
      </c>
      <c r="K372" s="1" t="s">
        <v>57</v>
      </c>
      <c r="L372" s="1" t="s">
        <v>57</v>
      </c>
      <c r="M372" s="1" t="s">
        <v>57</v>
      </c>
      <c r="N372" s="1" t="s">
        <v>57</v>
      </c>
      <c r="O372" s="1" t="s">
        <v>50</v>
      </c>
      <c r="P372" s="1" t="s">
        <v>57</v>
      </c>
      <c r="Q372" s="1" t="s">
        <v>31</v>
      </c>
      <c r="R372" s="1" t="s">
        <v>94</v>
      </c>
      <c r="S372" s="1" t="s">
        <v>94</v>
      </c>
      <c r="T372" s="1" t="s">
        <v>265</v>
      </c>
      <c r="U372" s="1" t="s">
        <v>50</v>
      </c>
      <c r="V372" s="1" t="s">
        <v>57</v>
      </c>
      <c r="W372" s="1" t="s">
        <v>50</v>
      </c>
      <c r="X372" s="1" t="s">
        <v>208</v>
      </c>
      <c r="Y372" s="1" t="s">
        <v>57</v>
      </c>
      <c r="Z372" s="1" t="s">
        <v>618</v>
      </c>
      <c r="AA372" s="1" t="s">
        <v>67</v>
      </c>
    </row>
    <row r="373" spans="1:27" x14ac:dyDescent="0.2">
      <c r="A373" s="2">
        <f t="shared" si="1"/>
        <v>371</v>
      </c>
      <c r="B373" s="1" t="s">
        <v>1659</v>
      </c>
      <c r="C373" s="1" t="s">
        <v>68</v>
      </c>
      <c r="D373" s="1" t="s">
        <v>1304</v>
      </c>
      <c r="E373" s="1" t="s">
        <v>1680</v>
      </c>
      <c r="F373" s="1" t="s">
        <v>54</v>
      </c>
      <c r="G373" s="1" t="s">
        <v>31</v>
      </c>
      <c r="H373" s="1" t="s">
        <v>288</v>
      </c>
      <c r="I373" s="1" t="s">
        <v>31</v>
      </c>
      <c r="J373" s="1" t="s">
        <v>31</v>
      </c>
      <c r="K373" s="1" t="s">
        <v>57</v>
      </c>
      <c r="L373" s="1" t="s">
        <v>57</v>
      </c>
      <c r="M373" s="1" t="s">
        <v>57</v>
      </c>
      <c r="N373" s="1" t="s">
        <v>31</v>
      </c>
      <c r="O373" s="1" t="s">
        <v>31</v>
      </c>
      <c r="P373" s="1" t="s">
        <v>31</v>
      </c>
      <c r="Q373" s="1" t="s">
        <v>31</v>
      </c>
      <c r="R373" s="1" t="s">
        <v>31</v>
      </c>
      <c r="S373" s="1" t="s">
        <v>31</v>
      </c>
      <c r="T373" s="1" t="s">
        <v>31</v>
      </c>
      <c r="U373" s="1" t="s">
        <v>31</v>
      </c>
      <c r="V373" s="1" t="s">
        <v>31</v>
      </c>
      <c r="W373" s="1" t="s">
        <v>31</v>
      </c>
      <c r="X373" s="1" t="s">
        <v>31</v>
      </c>
      <c r="Y373" s="1" t="s">
        <v>31</v>
      </c>
      <c r="Z373" s="1" t="s">
        <v>499</v>
      </c>
      <c r="AA373" s="1" t="s">
        <v>67</v>
      </c>
    </row>
    <row r="374" spans="1:27" x14ac:dyDescent="0.2">
      <c r="A374" s="2">
        <f t="shared" si="1"/>
        <v>372</v>
      </c>
      <c r="B374" s="1" t="s">
        <v>1659</v>
      </c>
      <c r="C374" s="1" t="s">
        <v>68</v>
      </c>
      <c r="D374" s="1" t="s">
        <v>519</v>
      </c>
      <c r="E374" s="1" t="s">
        <v>1681</v>
      </c>
      <c r="F374" s="1" t="s">
        <v>54</v>
      </c>
      <c r="G374" s="1" t="s">
        <v>31</v>
      </c>
      <c r="H374" s="1" t="s">
        <v>267</v>
      </c>
      <c r="I374" s="1" t="s">
        <v>31</v>
      </c>
      <c r="J374" s="1" t="s">
        <v>31</v>
      </c>
      <c r="K374" s="1" t="s">
        <v>57</v>
      </c>
      <c r="L374" s="1" t="s">
        <v>57</v>
      </c>
      <c r="M374" s="1" t="s">
        <v>57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31</v>
      </c>
      <c r="S374" s="1" t="s">
        <v>31</v>
      </c>
      <c r="T374" s="1" t="s">
        <v>31</v>
      </c>
      <c r="U374" s="1" t="s">
        <v>31</v>
      </c>
      <c r="V374" s="1" t="s">
        <v>31</v>
      </c>
      <c r="W374" s="1" t="s">
        <v>31</v>
      </c>
      <c r="X374" s="1" t="s">
        <v>31</v>
      </c>
      <c r="Y374" s="1" t="s">
        <v>31</v>
      </c>
      <c r="Z374" s="1" t="s">
        <v>520</v>
      </c>
      <c r="AA374" s="1" t="s">
        <v>67</v>
      </c>
    </row>
    <row r="375" spans="1:27" x14ac:dyDescent="0.2">
      <c r="A375" s="2">
        <f t="shared" si="1"/>
        <v>373</v>
      </c>
      <c r="B375" s="1" t="s">
        <v>1659</v>
      </c>
      <c r="C375" s="1" t="s">
        <v>100</v>
      </c>
      <c r="D375" s="1" t="s">
        <v>1209</v>
      </c>
      <c r="E375" s="1" t="s">
        <v>1682</v>
      </c>
      <c r="F375" s="1" t="s">
        <v>54</v>
      </c>
      <c r="G375" s="1" t="s">
        <v>31</v>
      </c>
      <c r="H375" s="1" t="s">
        <v>133</v>
      </c>
      <c r="I375" s="1" t="s">
        <v>31</v>
      </c>
      <c r="J375" s="1" t="s">
        <v>31</v>
      </c>
      <c r="K375" s="1" t="s">
        <v>57</v>
      </c>
      <c r="L375" s="1" t="s">
        <v>57</v>
      </c>
      <c r="M375" s="1" t="s">
        <v>57</v>
      </c>
      <c r="N375" s="1" t="s">
        <v>31</v>
      </c>
      <c r="O375" s="1" t="s">
        <v>31</v>
      </c>
      <c r="P375" s="1" t="s">
        <v>31</v>
      </c>
      <c r="Q375" s="1" t="s">
        <v>31</v>
      </c>
      <c r="R375" s="1" t="s">
        <v>31</v>
      </c>
      <c r="S375" s="1" t="s">
        <v>31</v>
      </c>
      <c r="T375" s="1" t="s">
        <v>31</v>
      </c>
      <c r="U375" s="1" t="s">
        <v>31</v>
      </c>
      <c r="V375" s="1" t="s">
        <v>31</v>
      </c>
      <c r="W375" s="1" t="s">
        <v>31</v>
      </c>
      <c r="X375" s="1" t="s">
        <v>31</v>
      </c>
      <c r="Y375" s="1" t="s">
        <v>31</v>
      </c>
      <c r="Z375" s="1" t="s">
        <v>650</v>
      </c>
      <c r="AA375" s="1" t="s">
        <v>67</v>
      </c>
    </row>
    <row r="376" spans="1:27" x14ac:dyDescent="0.2">
      <c r="A376" s="2">
        <f t="shared" si="1"/>
        <v>374</v>
      </c>
      <c r="B376" s="1" t="s">
        <v>1659</v>
      </c>
      <c r="C376" s="1" t="s">
        <v>100</v>
      </c>
      <c r="D376" s="1" t="s">
        <v>807</v>
      </c>
      <c r="E376" s="1" t="s">
        <v>1683</v>
      </c>
      <c r="F376" s="1" t="s">
        <v>54</v>
      </c>
      <c r="G376" s="1" t="s">
        <v>31</v>
      </c>
      <c r="H376" s="1" t="s">
        <v>71</v>
      </c>
      <c r="I376" s="1" t="s">
        <v>31</v>
      </c>
      <c r="J376" s="1" t="s">
        <v>31</v>
      </c>
      <c r="K376" s="1" t="s">
        <v>57</v>
      </c>
      <c r="L376" s="1" t="s">
        <v>57</v>
      </c>
      <c r="M376" s="1" t="s">
        <v>57</v>
      </c>
      <c r="N376" s="1" t="s">
        <v>31</v>
      </c>
      <c r="O376" s="1" t="s">
        <v>31</v>
      </c>
      <c r="P376" s="1" t="s">
        <v>31</v>
      </c>
      <c r="Q376" s="1" t="s">
        <v>31</v>
      </c>
      <c r="R376" s="1" t="s">
        <v>31</v>
      </c>
      <c r="S376" s="1" t="s">
        <v>31</v>
      </c>
      <c r="T376" s="1" t="s">
        <v>31</v>
      </c>
      <c r="U376" s="1" t="s">
        <v>31</v>
      </c>
      <c r="V376" s="1" t="s">
        <v>31</v>
      </c>
      <c r="W376" s="1" t="s">
        <v>31</v>
      </c>
      <c r="X376" s="1" t="s">
        <v>31</v>
      </c>
      <c r="Y376" s="1" t="s">
        <v>31</v>
      </c>
      <c r="Z376" s="1" t="s">
        <v>250</v>
      </c>
      <c r="AA376" s="1" t="s">
        <v>67</v>
      </c>
    </row>
    <row r="377" spans="1:27" x14ac:dyDescent="0.2">
      <c r="A377" s="2">
        <f t="shared" si="1"/>
        <v>375</v>
      </c>
      <c r="B377" s="1" t="s">
        <v>1659</v>
      </c>
      <c r="C377" s="1" t="s">
        <v>100</v>
      </c>
      <c r="D377" s="1" t="s">
        <v>1414</v>
      </c>
      <c r="E377" s="1" t="s">
        <v>1684</v>
      </c>
      <c r="F377" s="1" t="s">
        <v>54</v>
      </c>
      <c r="G377" s="1" t="s">
        <v>31</v>
      </c>
      <c r="H377" s="1" t="s">
        <v>1444</v>
      </c>
      <c r="I377" s="1" t="s">
        <v>31</v>
      </c>
      <c r="J377" s="1" t="s">
        <v>31</v>
      </c>
      <c r="K377" s="1" t="s">
        <v>57</v>
      </c>
      <c r="L377" s="1" t="s">
        <v>57</v>
      </c>
      <c r="M377" s="1" t="s">
        <v>57</v>
      </c>
      <c r="N377" s="1" t="s">
        <v>31</v>
      </c>
      <c r="O377" s="1" t="s">
        <v>31</v>
      </c>
      <c r="P377" s="1" t="s">
        <v>31</v>
      </c>
      <c r="Q377" s="1" t="s">
        <v>31</v>
      </c>
      <c r="R377" s="1" t="s">
        <v>31</v>
      </c>
      <c r="S377" s="1" t="s">
        <v>31</v>
      </c>
      <c r="T377" s="1" t="s">
        <v>31</v>
      </c>
      <c r="U377" s="1" t="s">
        <v>31</v>
      </c>
      <c r="V377" s="1" t="s">
        <v>31</v>
      </c>
      <c r="W377" s="1" t="s">
        <v>31</v>
      </c>
      <c r="X377" s="1" t="s">
        <v>31</v>
      </c>
      <c r="Y377" s="1" t="s">
        <v>31</v>
      </c>
      <c r="Z377" s="1" t="s">
        <v>31</v>
      </c>
      <c r="AA377" s="1" t="s">
        <v>31</v>
      </c>
    </row>
    <row r="378" spans="1:27" x14ac:dyDescent="0.2">
      <c r="A378" s="2">
        <f t="shared" si="1"/>
        <v>376</v>
      </c>
      <c r="B378" s="1" t="s">
        <v>1659</v>
      </c>
      <c r="C378" s="1" t="s">
        <v>59</v>
      </c>
      <c r="D378" s="1" t="s">
        <v>1685</v>
      </c>
      <c r="E378" s="1" t="s">
        <v>1686</v>
      </c>
      <c r="F378" s="1" t="s">
        <v>54</v>
      </c>
      <c r="G378" s="1" t="s">
        <v>31</v>
      </c>
      <c r="H378" s="1" t="s">
        <v>93</v>
      </c>
      <c r="I378" s="1" t="s">
        <v>31</v>
      </c>
      <c r="J378" s="1" t="s">
        <v>31</v>
      </c>
      <c r="K378" s="1" t="s">
        <v>57</v>
      </c>
      <c r="L378" s="1" t="s">
        <v>57</v>
      </c>
      <c r="M378" s="1" t="s">
        <v>57</v>
      </c>
      <c r="N378" s="1" t="s">
        <v>31</v>
      </c>
      <c r="O378" s="1" t="s">
        <v>31</v>
      </c>
      <c r="P378" s="1" t="s">
        <v>31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31</v>
      </c>
      <c r="V378" s="1" t="s">
        <v>31</v>
      </c>
      <c r="W378" s="1" t="s">
        <v>31</v>
      </c>
      <c r="X378" s="1" t="s">
        <v>31</v>
      </c>
      <c r="Y378" s="1" t="s">
        <v>31</v>
      </c>
      <c r="Z378" s="1" t="s">
        <v>445</v>
      </c>
      <c r="AA378" s="1" t="s">
        <v>67</v>
      </c>
    </row>
    <row r="379" spans="1:27" x14ac:dyDescent="0.2">
      <c r="A379" s="2">
        <f t="shared" si="1"/>
        <v>377</v>
      </c>
      <c r="B379" s="1" t="s">
        <v>1687</v>
      </c>
      <c r="C379" s="1" t="s">
        <v>50</v>
      </c>
      <c r="D379" s="1" t="s">
        <v>50</v>
      </c>
      <c r="E379" s="1" t="s">
        <v>1688</v>
      </c>
      <c r="F379" s="1" t="s">
        <v>54</v>
      </c>
      <c r="G379" s="1" t="s">
        <v>55</v>
      </c>
      <c r="H379" s="1" t="s">
        <v>241</v>
      </c>
      <c r="I379" s="1" t="s">
        <v>1687</v>
      </c>
      <c r="J379" s="1" t="s">
        <v>754</v>
      </c>
      <c r="K379" s="1" t="s">
        <v>57</v>
      </c>
      <c r="L379" s="1" t="s">
        <v>52</v>
      </c>
      <c r="M379" s="1" t="s">
        <v>148</v>
      </c>
      <c r="N379" s="1" t="s">
        <v>679</v>
      </c>
      <c r="O379" s="1" t="s">
        <v>1227</v>
      </c>
      <c r="P379" s="1" t="s">
        <v>386</v>
      </c>
      <c r="Q379" s="1" t="s">
        <v>1689</v>
      </c>
      <c r="R379" s="1" t="s">
        <v>1690</v>
      </c>
      <c r="S379" s="1" t="s">
        <v>1691</v>
      </c>
      <c r="T379" s="1" t="s">
        <v>1692</v>
      </c>
      <c r="U379" s="1" t="s">
        <v>464</v>
      </c>
      <c r="V379" s="1" t="s">
        <v>1352</v>
      </c>
      <c r="W379" s="1" t="s">
        <v>1693</v>
      </c>
      <c r="X379" s="1" t="s">
        <v>1694</v>
      </c>
      <c r="Y379" s="1" t="s">
        <v>95</v>
      </c>
      <c r="Z379" s="1" t="s">
        <v>134</v>
      </c>
      <c r="AA379" s="1" t="s">
        <v>67</v>
      </c>
    </row>
    <row r="380" spans="1:27" x14ac:dyDescent="0.2">
      <c r="A380" s="2">
        <f t="shared" si="1"/>
        <v>378</v>
      </c>
      <c r="B380" s="1" t="s">
        <v>1687</v>
      </c>
      <c r="C380" s="1" t="s">
        <v>50</v>
      </c>
      <c r="D380" s="1" t="s">
        <v>80</v>
      </c>
      <c r="E380" s="1" t="s">
        <v>1695</v>
      </c>
      <c r="F380" s="1" t="s">
        <v>54</v>
      </c>
      <c r="G380" s="1" t="s">
        <v>55</v>
      </c>
      <c r="H380" s="1" t="s">
        <v>271</v>
      </c>
      <c r="I380" s="1" t="s">
        <v>1659</v>
      </c>
      <c r="J380" s="1" t="s">
        <v>1474</v>
      </c>
      <c r="K380" s="1" t="s">
        <v>57</v>
      </c>
      <c r="L380" s="1" t="s">
        <v>57</v>
      </c>
      <c r="M380" s="1" t="s">
        <v>57</v>
      </c>
      <c r="N380" s="1" t="s">
        <v>52</v>
      </c>
      <c r="O380" s="1" t="s">
        <v>73</v>
      </c>
      <c r="P380" s="1" t="s">
        <v>165</v>
      </c>
      <c r="Q380" s="1" t="s">
        <v>1696</v>
      </c>
      <c r="R380" s="1" t="s">
        <v>988</v>
      </c>
      <c r="S380" s="1" t="s">
        <v>1544</v>
      </c>
      <c r="T380" s="1" t="s">
        <v>1697</v>
      </c>
      <c r="U380" s="1" t="s">
        <v>58</v>
      </c>
      <c r="V380" s="1" t="s">
        <v>85</v>
      </c>
      <c r="W380" s="1" t="s">
        <v>277</v>
      </c>
      <c r="X380" s="1" t="s">
        <v>265</v>
      </c>
      <c r="Y380" s="1" t="s">
        <v>57</v>
      </c>
      <c r="Z380" s="1" t="s">
        <v>268</v>
      </c>
      <c r="AA380" s="1" t="s">
        <v>67</v>
      </c>
    </row>
    <row r="381" spans="1:27" x14ac:dyDescent="0.2">
      <c r="A381" s="2">
        <f t="shared" si="1"/>
        <v>379</v>
      </c>
      <c r="B381" s="1" t="s">
        <v>1687</v>
      </c>
      <c r="C381" s="1" t="s">
        <v>50</v>
      </c>
      <c r="D381" s="1" t="s">
        <v>142</v>
      </c>
      <c r="E381" s="1" t="s">
        <v>1698</v>
      </c>
      <c r="F381" s="1" t="s">
        <v>54</v>
      </c>
      <c r="G381" s="1" t="s">
        <v>73</v>
      </c>
      <c r="H381" s="1" t="s">
        <v>443</v>
      </c>
      <c r="I381" s="1" t="s">
        <v>1687</v>
      </c>
      <c r="J381" s="1" t="s">
        <v>1181</v>
      </c>
      <c r="K381" s="1" t="s">
        <v>57</v>
      </c>
      <c r="L381" s="1" t="s">
        <v>50</v>
      </c>
      <c r="M381" s="1" t="s">
        <v>58</v>
      </c>
      <c r="N381" s="1" t="s">
        <v>91</v>
      </c>
      <c r="O381" s="1" t="s">
        <v>409</v>
      </c>
      <c r="P381" s="1" t="s">
        <v>654</v>
      </c>
      <c r="Q381" s="1" t="s">
        <v>1699</v>
      </c>
      <c r="R381" s="1" t="s">
        <v>1700</v>
      </c>
      <c r="S381" s="1" t="s">
        <v>1701</v>
      </c>
      <c r="T381" s="1" t="s">
        <v>1702</v>
      </c>
      <c r="U381" s="1" t="s">
        <v>112</v>
      </c>
      <c r="V381" s="1" t="s">
        <v>509</v>
      </c>
      <c r="W381" s="1" t="s">
        <v>369</v>
      </c>
      <c r="X381" s="1" t="s">
        <v>1703</v>
      </c>
      <c r="Y381" s="1" t="s">
        <v>52</v>
      </c>
      <c r="Z381" s="1" t="s">
        <v>263</v>
      </c>
      <c r="AA381" s="1" t="s">
        <v>67</v>
      </c>
    </row>
    <row r="382" spans="1:27" x14ac:dyDescent="0.2">
      <c r="A382" s="2">
        <f t="shared" si="1"/>
        <v>380</v>
      </c>
      <c r="B382" s="1" t="s">
        <v>1687</v>
      </c>
      <c r="C382" s="1" t="s">
        <v>50</v>
      </c>
      <c r="D382" s="1" t="s">
        <v>115</v>
      </c>
      <c r="E382" s="1" t="s">
        <v>1704</v>
      </c>
      <c r="F382" s="1" t="s">
        <v>54</v>
      </c>
      <c r="G382" s="1" t="s">
        <v>55</v>
      </c>
      <c r="H382" s="1" t="s">
        <v>56</v>
      </c>
      <c r="I382" s="1" t="s">
        <v>1687</v>
      </c>
      <c r="J382" s="1" t="s">
        <v>357</v>
      </c>
      <c r="K382" s="1" t="s">
        <v>57</v>
      </c>
      <c r="L382" s="1" t="s">
        <v>50</v>
      </c>
      <c r="M382" s="1" t="s">
        <v>68</v>
      </c>
      <c r="N382" s="1" t="s">
        <v>589</v>
      </c>
      <c r="O382" s="1" t="s">
        <v>735</v>
      </c>
      <c r="P382" s="1" t="s">
        <v>248</v>
      </c>
      <c r="Q382" s="1" t="s">
        <v>1705</v>
      </c>
      <c r="R382" s="1" t="s">
        <v>1706</v>
      </c>
      <c r="S382" s="1" t="s">
        <v>1707</v>
      </c>
      <c r="T382" s="1" t="s">
        <v>1708</v>
      </c>
      <c r="U382" s="1" t="s">
        <v>801</v>
      </c>
      <c r="V382" s="1" t="s">
        <v>751</v>
      </c>
      <c r="W382" s="1" t="s">
        <v>1709</v>
      </c>
      <c r="X382" s="1" t="s">
        <v>1710</v>
      </c>
      <c r="Y382" s="1" t="s">
        <v>194</v>
      </c>
      <c r="Z382" s="1" t="s">
        <v>226</v>
      </c>
      <c r="AA382" s="1" t="s">
        <v>67</v>
      </c>
    </row>
    <row r="383" spans="1:27" x14ac:dyDescent="0.2">
      <c r="A383" s="2">
        <f t="shared" si="1"/>
        <v>381</v>
      </c>
      <c r="B383" s="1" t="s">
        <v>1687</v>
      </c>
      <c r="C383" s="1" t="s">
        <v>77</v>
      </c>
      <c r="D383" s="1" t="s">
        <v>314</v>
      </c>
      <c r="E383" s="1" t="s">
        <v>1711</v>
      </c>
      <c r="F383" s="1" t="s">
        <v>54</v>
      </c>
      <c r="G383" s="1" t="s">
        <v>55</v>
      </c>
      <c r="H383" s="1" t="s">
        <v>79</v>
      </c>
      <c r="I383" s="1" t="s">
        <v>1659</v>
      </c>
      <c r="J383" s="1" t="s">
        <v>1391</v>
      </c>
      <c r="K383" s="1" t="s">
        <v>57</v>
      </c>
      <c r="L383" s="1" t="s">
        <v>57</v>
      </c>
      <c r="M383" s="1" t="s">
        <v>57</v>
      </c>
      <c r="N383" s="1" t="s">
        <v>95</v>
      </c>
      <c r="O383" s="1" t="s">
        <v>202</v>
      </c>
      <c r="P383" s="1" t="s">
        <v>85</v>
      </c>
      <c r="Q383" s="1" t="s">
        <v>1712</v>
      </c>
      <c r="R383" s="1" t="s">
        <v>1713</v>
      </c>
      <c r="S383" s="1" t="s">
        <v>401</v>
      </c>
      <c r="T383" s="1" t="s">
        <v>1714</v>
      </c>
      <c r="U383" s="1" t="s">
        <v>70</v>
      </c>
      <c r="V383" s="1" t="s">
        <v>264</v>
      </c>
      <c r="W383" s="1" t="s">
        <v>351</v>
      </c>
      <c r="X383" s="1" t="s">
        <v>794</v>
      </c>
      <c r="Y383" s="1" t="s">
        <v>90</v>
      </c>
      <c r="Z383" s="1" t="s">
        <v>285</v>
      </c>
      <c r="AA383" s="1" t="s">
        <v>67</v>
      </c>
    </row>
    <row r="384" spans="1:27" x14ac:dyDescent="0.2">
      <c r="A384" s="2">
        <f t="shared" si="1"/>
        <v>382</v>
      </c>
      <c r="B384" s="1" t="s">
        <v>1687</v>
      </c>
      <c r="C384" s="1" t="s">
        <v>90</v>
      </c>
      <c r="D384" s="1" t="s">
        <v>491</v>
      </c>
      <c r="E384" s="1" t="s">
        <v>1715</v>
      </c>
      <c r="F384" s="1" t="s">
        <v>54</v>
      </c>
      <c r="G384" s="1" t="s">
        <v>55</v>
      </c>
      <c r="H384" s="1" t="s">
        <v>431</v>
      </c>
      <c r="I384" s="1" t="s">
        <v>1687</v>
      </c>
      <c r="J384" s="1" t="s">
        <v>1529</v>
      </c>
      <c r="K384" s="1" t="s">
        <v>57</v>
      </c>
      <c r="L384" s="1" t="s">
        <v>57</v>
      </c>
      <c r="M384" s="1" t="s">
        <v>57</v>
      </c>
      <c r="N384" s="1" t="s">
        <v>77</v>
      </c>
      <c r="O384" s="1" t="s">
        <v>95</v>
      </c>
      <c r="P384" s="1" t="s">
        <v>90</v>
      </c>
      <c r="Q384" s="1" t="s">
        <v>1716</v>
      </c>
      <c r="R384" s="1" t="s">
        <v>265</v>
      </c>
      <c r="S384" s="1" t="s">
        <v>857</v>
      </c>
      <c r="T384" s="1" t="s">
        <v>1133</v>
      </c>
      <c r="U384" s="1" t="s">
        <v>90</v>
      </c>
      <c r="V384" s="1" t="s">
        <v>94</v>
      </c>
      <c r="W384" s="1" t="s">
        <v>90</v>
      </c>
      <c r="X384" s="1" t="s">
        <v>208</v>
      </c>
      <c r="Y384" s="1" t="s">
        <v>57</v>
      </c>
      <c r="Z384" s="1" t="s">
        <v>117</v>
      </c>
      <c r="AA384" s="1" t="s">
        <v>67</v>
      </c>
    </row>
    <row r="385" spans="1:27" x14ac:dyDescent="0.2">
      <c r="A385" s="2">
        <f t="shared" si="1"/>
        <v>383</v>
      </c>
      <c r="B385" s="1" t="s">
        <v>1687</v>
      </c>
      <c r="C385" s="1" t="s">
        <v>90</v>
      </c>
      <c r="D385" s="1" t="s">
        <v>409</v>
      </c>
      <c r="E385" s="1" t="s">
        <v>1717</v>
      </c>
      <c r="F385" s="1" t="s">
        <v>54</v>
      </c>
      <c r="G385" s="1" t="s">
        <v>70</v>
      </c>
      <c r="H385" s="1" t="s">
        <v>174</v>
      </c>
      <c r="I385" s="1" t="s">
        <v>1687</v>
      </c>
      <c r="J385" s="1" t="s">
        <v>929</v>
      </c>
      <c r="K385" s="1" t="s">
        <v>52</v>
      </c>
      <c r="L385" s="1" t="s">
        <v>90</v>
      </c>
      <c r="M385" s="1" t="s">
        <v>86</v>
      </c>
      <c r="N385" s="1" t="s">
        <v>515</v>
      </c>
      <c r="O385" s="1" t="s">
        <v>937</v>
      </c>
      <c r="P385" s="1" t="s">
        <v>455</v>
      </c>
      <c r="Q385" s="1" t="s">
        <v>1718</v>
      </c>
      <c r="R385" s="1" t="s">
        <v>1719</v>
      </c>
      <c r="S385" s="1" t="s">
        <v>1720</v>
      </c>
      <c r="T385" s="1" t="s">
        <v>1721</v>
      </c>
      <c r="U385" s="1" t="s">
        <v>593</v>
      </c>
      <c r="V385" s="1" t="s">
        <v>108</v>
      </c>
      <c r="W385" s="1" t="s">
        <v>1722</v>
      </c>
      <c r="X385" s="1" t="s">
        <v>1723</v>
      </c>
      <c r="Y385" s="1" t="s">
        <v>70</v>
      </c>
      <c r="Z385" s="1" t="s">
        <v>716</v>
      </c>
      <c r="AA385" s="1" t="s">
        <v>31</v>
      </c>
    </row>
    <row r="386" spans="1:27" x14ac:dyDescent="0.2">
      <c r="A386" s="2">
        <f t="shared" si="1"/>
        <v>384</v>
      </c>
      <c r="B386" s="1" t="s">
        <v>1687</v>
      </c>
      <c r="C386" s="1" t="s">
        <v>90</v>
      </c>
      <c r="D386" s="1" t="s">
        <v>157</v>
      </c>
      <c r="E386" s="1" t="s">
        <v>1724</v>
      </c>
      <c r="F386" s="1" t="s">
        <v>54</v>
      </c>
      <c r="G386" s="1" t="s">
        <v>73</v>
      </c>
      <c r="H386" s="1" t="s">
        <v>1444</v>
      </c>
      <c r="I386" s="1" t="s">
        <v>1659</v>
      </c>
      <c r="J386" s="1" t="s">
        <v>993</v>
      </c>
      <c r="K386" s="1" t="s">
        <v>57</v>
      </c>
      <c r="L386" s="1" t="s">
        <v>50</v>
      </c>
      <c r="M386" s="1" t="s">
        <v>90</v>
      </c>
      <c r="N386" s="1" t="s">
        <v>246</v>
      </c>
      <c r="O386" s="1" t="s">
        <v>286</v>
      </c>
      <c r="P386" s="1" t="s">
        <v>509</v>
      </c>
      <c r="Q386" s="1" t="s">
        <v>1725</v>
      </c>
      <c r="R386" s="1" t="s">
        <v>1726</v>
      </c>
      <c r="S386" s="1" t="s">
        <v>1727</v>
      </c>
      <c r="T386" s="1" t="s">
        <v>1728</v>
      </c>
      <c r="U386" s="1" t="s">
        <v>286</v>
      </c>
      <c r="V386" s="1" t="s">
        <v>417</v>
      </c>
      <c r="W386" s="1" t="s">
        <v>988</v>
      </c>
      <c r="X386" s="1" t="s">
        <v>1729</v>
      </c>
      <c r="Y386" s="1" t="s">
        <v>94</v>
      </c>
      <c r="Z386" s="1" t="s">
        <v>103</v>
      </c>
      <c r="AA386" s="1" t="s">
        <v>67</v>
      </c>
    </row>
    <row r="387" spans="1:27" x14ac:dyDescent="0.2">
      <c r="A387" s="2">
        <f t="shared" si="1"/>
        <v>385</v>
      </c>
      <c r="B387" s="1" t="s">
        <v>1687</v>
      </c>
      <c r="C387" s="1" t="s">
        <v>58</v>
      </c>
      <c r="D387" s="1" t="s">
        <v>593</v>
      </c>
      <c r="E387" s="1" t="s">
        <v>1730</v>
      </c>
      <c r="F387" s="1" t="s">
        <v>54</v>
      </c>
      <c r="G387" s="1" t="s">
        <v>55</v>
      </c>
      <c r="H387" s="1" t="s">
        <v>196</v>
      </c>
      <c r="I387" s="1" t="s">
        <v>1687</v>
      </c>
      <c r="J387" s="1" t="s">
        <v>1659</v>
      </c>
      <c r="K387" s="1" t="s">
        <v>57</v>
      </c>
      <c r="L387" s="1" t="s">
        <v>57</v>
      </c>
      <c r="M387" s="1" t="s">
        <v>57</v>
      </c>
      <c r="N387" s="1" t="s">
        <v>52</v>
      </c>
      <c r="O387" s="1" t="s">
        <v>80</v>
      </c>
      <c r="P387" s="1" t="s">
        <v>90</v>
      </c>
      <c r="Q387" s="1" t="s">
        <v>1716</v>
      </c>
      <c r="R387" s="1" t="s">
        <v>389</v>
      </c>
      <c r="S387" s="1" t="s">
        <v>471</v>
      </c>
      <c r="T387" s="1" t="s">
        <v>1731</v>
      </c>
      <c r="U387" s="1" t="s">
        <v>58</v>
      </c>
      <c r="V387" s="1" t="s">
        <v>80</v>
      </c>
      <c r="W387" s="1" t="s">
        <v>100</v>
      </c>
      <c r="X387" s="1" t="s">
        <v>254</v>
      </c>
      <c r="Y387" s="1" t="s">
        <v>57</v>
      </c>
      <c r="Z387" s="1" t="s">
        <v>341</v>
      </c>
      <c r="AA387" s="1" t="s">
        <v>67</v>
      </c>
    </row>
    <row r="388" spans="1:27" x14ac:dyDescent="0.2">
      <c r="A388" s="2">
        <f t="shared" si="1"/>
        <v>386</v>
      </c>
      <c r="B388" s="1" t="s">
        <v>1687</v>
      </c>
      <c r="C388" s="1" t="s">
        <v>58</v>
      </c>
      <c r="D388" s="1" t="s">
        <v>740</v>
      </c>
      <c r="E388" s="1" t="s">
        <v>1732</v>
      </c>
      <c r="F388" s="1" t="s">
        <v>54</v>
      </c>
      <c r="G388" s="1" t="s">
        <v>73</v>
      </c>
      <c r="H388" s="1" t="s">
        <v>71</v>
      </c>
      <c r="I388" s="1" t="s">
        <v>1687</v>
      </c>
      <c r="J388" s="1" t="s">
        <v>1687</v>
      </c>
      <c r="K388" s="1" t="s">
        <v>57</v>
      </c>
      <c r="L388" s="1" t="s">
        <v>57</v>
      </c>
      <c r="M388" s="1" t="s">
        <v>57</v>
      </c>
      <c r="N388" s="1" t="s">
        <v>57</v>
      </c>
      <c r="O388" s="1" t="s">
        <v>50</v>
      </c>
      <c r="P388" s="1" t="s">
        <v>50</v>
      </c>
      <c r="Q388" s="1" t="s">
        <v>213</v>
      </c>
      <c r="R388" s="1" t="s">
        <v>57</v>
      </c>
      <c r="S388" s="1" t="s">
        <v>50</v>
      </c>
      <c r="T388" s="1" t="s">
        <v>57</v>
      </c>
      <c r="U388" s="1" t="s">
        <v>57</v>
      </c>
      <c r="V388" s="1" t="s">
        <v>57</v>
      </c>
      <c r="W388" s="1" t="s">
        <v>50</v>
      </c>
      <c r="X388" s="1" t="s">
        <v>57</v>
      </c>
      <c r="Y388" s="1" t="s">
        <v>57</v>
      </c>
      <c r="Z388" s="1" t="s">
        <v>1733</v>
      </c>
      <c r="AA388" s="1" t="s">
        <v>31</v>
      </c>
    </row>
    <row r="389" spans="1:27" x14ac:dyDescent="0.2">
      <c r="A389" s="2">
        <f t="shared" si="1"/>
        <v>387</v>
      </c>
      <c r="B389" s="1" t="s">
        <v>1687</v>
      </c>
      <c r="C389" s="1" t="s">
        <v>86</v>
      </c>
      <c r="D389" s="1" t="s">
        <v>473</v>
      </c>
      <c r="E389" s="1" t="s">
        <v>1734</v>
      </c>
      <c r="F389" s="1" t="s">
        <v>54</v>
      </c>
      <c r="G389" s="1" t="s">
        <v>73</v>
      </c>
      <c r="H389" s="1" t="s">
        <v>490</v>
      </c>
      <c r="I389" s="1" t="s">
        <v>1687</v>
      </c>
      <c r="J389" s="1" t="s">
        <v>1687</v>
      </c>
      <c r="K389" s="1" t="s">
        <v>57</v>
      </c>
      <c r="L389" s="1" t="s">
        <v>57</v>
      </c>
      <c r="M389" s="1" t="s">
        <v>57</v>
      </c>
      <c r="N389" s="1" t="s">
        <v>50</v>
      </c>
      <c r="O389" s="1" t="s">
        <v>52</v>
      </c>
      <c r="P389" s="1" t="s">
        <v>50</v>
      </c>
      <c r="Q389" s="1" t="s">
        <v>213</v>
      </c>
      <c r="R389" s="1" t="s">
        <v>100</v>
      </c>
      <c r="S389" s="1" t="s">
        <v>210</v>
      </c>
      <c r="T389" s="1" t="s">
        <v>302</v>
      </c>
      <c r="U389" s="1" t="s">
        <v>50</v>
      </c>
      <c r="V389" s="1" t="s">
        <v>52</v>
      </c>
      <c r="W389" s="1" t="s">
        <v>86</v>
      </c>
      <c r="X389" s="1" t="s">
        <v>272</v>
      </c>
      <c r="Y389" s="1" t="s">
        <v>50</v>
      </c>
      <c r="Z389" s="1" t="s">
        <v>793</v>
      </c>
      <c r="AA389" s="1" t="s">
        <v>67</v>
      </c>
    </row>
    <row r="390" spans="1:27" x14ac:dyDescent="0.2">
      <c r="A390" s="2">
        <f t="shared" si="1"/>
        <v>388</v>
      </c>
      <c r="B390" s="1" t="s">
        <v>1687</v>
      </c>
      <c r="C390" s="1" t="s">
        <v>130</v>
      </c>
      <c r="D390" s="1" t="s">
        <v>1037</v>
      </c>
      <c r="E390" s="1" t="s">
        <v>1735</v>
      </c>
      <c r="F390" s="1" t="s">
        <v>54</v>
      </c>
      <c r="G390" s="1" t="s">
        <v>31</v>
      </c>
      <c r="H390" s="1" t="s">
        <v>151</v>
      </c>
      <c r="I390" s="1" t="s">
        <v>31</v>
      </c>
      <c r="J390" s="1" t="s">
        <v>31</v>
      </c>
      <c r="K390" s="1" t="s">
        <v>57</v>
      </c>
      <c r="L390" s="1" t="s">
        <v>57</v>
      </c>
      <c r="M390" s="1" t="s">
        <v>57</v>
      </c>
      <c r="N390" s="1" t="s">
        <v>31</v>
      </c>
      <c r="O390" s="1" t="s">
        <v>31</v>
      </c>
      <c r="P390" s="1" t="s">
        <v>31</v>
      </c>
      <c r="Q390" s="1" t="s">
        <v>31</v>
      </c>
      <c r="R390" s="1" t="s">
        <v>31</v>
      </c>
      <c r="S390" s="1" t="s">
        <v>31</v>
      </c>
      <c r="T390" s="1" t="s">
        <v>31</v>
      </c>
      <c r="U390" s="1" t="s">
        <v>31</v>
      </c>
      <c r="V390" s="1" t="s">
        <v>31</v>
      </c>
      <c r="W390" s="1" t="s">
        <v>31</v>
      </c>
      <c r="X390" s="1" t="s">
        <v>31</v>
      </c>
      <c r="Y390" s="1" t="s">
        <v>31</v>
      </c>
      <c r="Z390" s="1" t="s">
        <v>1490</v>
      </c>
      <c r="AA390" s="1" t="s">
        <v>31</v>
      </c>
    </row>
    <row r="391" spans="1:27" x14ac:dyDescent="0.2">
      <c r="A391" s="2">
        <f t="shared" si="1"/>
        <v>389</v>
      </c>
      <c r="B391" s="1" t="s">
        <v>1687</v>
      </c>
      <c r="C391" s="1" t="s">
        <v>68</v>
      </c>
      <c r="D391" s="1" t="s">
        <v>97</v>
      </c>
      <c r="E391" s="1" t="s">
        <v>1736</v>
      </c>
      <c r="F391" s="1" t="s">
        <v>54</v>
      </c>
      <c r="G391" s="1" t="s">
        <v>55</v>
      </c>
      <c r="H391" s="1" t="s">
        <v>288</v>
      </c>
      <c r="I391" s="1" t="s">
        <v>1687</v>
      </c>
      <c r="J391" s="1" t="s">
        <v>1305</v>
      </c>
      <c r="K391" s="1" t="s">
        <v>57</v>
      </c>
      <c r="L391" s="1" t="s">
        <v>50</v>
      </c>
      <c r="M391" s="1" t="s">
        <v>90</v>
      </c>
      <c r="N391" s="1" t="s">
        <v>293</v>
      </c>
      <c r="O391" s="1" t="s">
        <v>313</v>
      </c>
      <c r="P391" s="1" t="s">
        <v>440</v>
      </c>
      <c r="Q391" s="1" t="s">
        <v>511</v>
      </c>
      <c r="R391" s="1" t="s">
        <v>1737</v>
      </c>
      <c r="S391" s="1" t="s">
        <v>1738</v>
      </c>
      <c r="T391" s="1" t="s">
        <v>1739</v>
      </c>
      <c r="U391" s="1" t="s">
        <v>472</v>
      </c>
      <c r="V391" s="1" t="s">
        <v>149</v>
      </c>
      <c r="W391" s="1" t="s">
        <v>65</v>
      </c>
      <c r="X391" s="1" t="s">
        <v>1740</v>
      </c>
      <c r="Y391" s="1" t="s">
        <v>59</v>
      </c>
      <c r="Z391" s="1" t="s">
        <v>969</v>
      </c>
      <c r="AA391" s="1" t="s">
        <v>67</v>
      </c>
    </row>
    <row r="392" spans="1:27" x14ac:dyDescent="0.2">
      <c r="A392" s="2">
        <f t="shared" si="1"/>
        <v>390</v>
      </c>
      <c r="B392" s="1" t="s">
        <v>1687</v>
      </c>
      <c r="C392" s="1" t="s">
        <v>68</v>
      </c>
      <c r="D392" s="1" t="s">
        <v>464</v>
      </c>
      <c r="E392" s="1" t="s">
        <v>1741</v>
      </c>
      <c r="F392" s="1" t="s">
        <v>54</v>
      </c>
      <c r="G392" s="1" t="s">
        <v>31</v>
      </c>
      <c r="H392" s="1" t="s">
        <v>110</v>
      </c>
      <c r="I392" s="1" t="s">
        <v>31</v>
      </c>
      <c r="J392" s="1" t="s">
        <v>31</v>
      </c>
      <c r="K392" s="1" t="s">
        <v>57</v>
      </c>
      <c r="L392" s="1" t="s">
        <v>57</v>
      </c>
      <c r="M392" s="1" t="s">
        <v>57</v>
      </c>
      <c r="N392" s="1" t="s">
        <v>31</v>
      </c>
      <c r="O392" s="1" t="s">
        <v>31</v>
      </c>
      <c r="P392" s="1" t="s">
        <v>31</v>
      </c>
      <c r="Q392" s="1" t="s">
        <v>31</v>
      </c>
      <c r="R392" s="1" t="s">
        <v>31</v>
      </c>
      <c r="S392" s="1" t="s">
        <v>31</v>
      </c>
      <c r="T392" s="1" t="s">
        <v>31</v>
      </c>
      <c r="U392" s="1" t="s">
        <v>31</v>
      </c>
      <c r="V392" s="1" t="s">
        <v>31</v>
      </c>
      <c r="W392" s="1" t="s">
        <v>31</v>
      </c>
      <c r="X392" s="1" t="s">
        <v>31</v>
      </c>
      <c r="Y392" s="1" t="s">
        <v>31</v>
      </c>
      <c r="Z392" s="1" t="s">
        <v>218</v>
      </c>
      <c r="AA392" s="1" t="s">
        <v>67</v>
      </c>
    </row>
    <row r="393" spans="1:27" x14ac:dyDescent="0.2">
      <c r="A393" s="2">
        <f t="shared" si="1"/>
        <v>391</v>
      </c>
      <c r="B393" s="1" t="s">
        <v>1687</v>
      </c>
      <c r="C393" s="1" t="s">
        <v>100</v>
      </c>
      <c r="D393" s="1" t="s">
        <v>1473</v>
      </c>
      <c r="E393" s="1" t="s">
        <v>1742</v>
      </c>
      <c r="F393" s="1" t="s">
        <v>54</v>
      </c>
      <c r="G393" s="1" t="s">
        <v>73</v>
      </c>
      <c r="H393" s="1" t="s">
        <v>325</v>
      </c>
      <c r="I393" s="1" t="s">
        <v>1687</v>
      </c>
      <c r="J393" s="1" t="s">
        <v>1659</v>
      </c>
      <c r="K393" s="1" t="s">
        <v>57</v>
      </c>
      <c r="L393" s="1" t="s">
        <v>57</v>
      </c>
      <c r="M393" s="1" t="s">
        <v>57</v>
      </c>
      <c r="N393" s="1" t="s">
        <v>77</v>
      </c>
      <c r="O393" s="1" t="s">
        <v>210</v>
      </c>
      <c r="P393" s="1" t="s">
        <v>77</v>
      </c>
      <c r="Q393" s="1" t="s">
        <v>364</v>
      </c>
      <c r="R393" s="1" t="s">
        <v>307</v>
      </c>
      <c r="S393" s="1" t="s">
        <v>118</v>
      </c>
      <c r="T393" s="1" t="s">
        <v>164</v>
      </c>
      <c r="U393" s="1" t="s">
        <v>77</v>
      </c>
      <c r="V393" s="1" t="s">
        <v>130</v>
      </c>
      <c r="W393" s="1" t="s">
        <v>55</v>
      </c>
      <c r="X393" s="1" t="s">
        <v>272</v>
      </c>
      <c r="Y393" s="1" t="s">
        <v>52</v>
      </c>
      <c r="Z393" s="1" t="s">
        <v>1743</v>
      </c>
      <c r="AA393" s="1" t="s">
        <v>31</v>
      </c>
    </row>
    <row r="394" spans="1:27" x14ac:dyDescent="0.2">
      <c r="A394" s="2">
        <f t="shared" si="1"/>
        <v>392</v>
      </c>
      <c r="B394" s="1" t="s">
        <v>1687</v>
      </c>
      <c r="C394" s="1" t="s">
        <v>100</v>
      </c>
      <c r="D394" s="1" t="s">
        <v>1575</v>
      </c>
      <c r="E394" s="1" t="s">
        <v>1744</v>
      </c>
      <c r="F394" s="1" t="s">
        <v>54</v>
      </c>
      <c r="G394" s="1" t="s">
        <v>73</v>
      </c>
      <c r="H394" s="1" t="s">
        <v>106</v>
      </c>
      <c r="I394" s="1" t="s">
        <v>1687</v>
      </c>
      <c r="J394" s="1" t="s">
        <v>1687</v>
      </c>
      <c r="K394" s="1" t="s">
        <v>57</v>
      </c>
      <c r="L394" s="1" t="s">
        <v>57</v>
      </c>
      <c r="M394" s="1" t="s">
        <v>57</v>
      </c>
      <c r="N394" s="1" t="s">
        <v>50</v>
      </c>
      <c r="O394" s="1" t="s">
        <v>77</v>
      </c>
      <c r="P394" s="1" t="s">
        <v>52</v>
      </c>
      <c r="Q394" s="1" t="s">
        <v>125</v>
      </c>
      <c r="R394" s="1" t="s">
        <v>68</v>
      </c>
      <c r="S394" s="1" t="s">
        <v>70</v>
      </c>
      <c r="T394" s="1" t="s">
        <v>738</v>
      </c>
      <c r="U394" s="1" t="s">
        <v>57</v>
      </c>
      <c r="V394" s="1" t="s">
        <v>57</v>
      </c>
      <c r="W394" s="1" t="s">
        <v>165</v>
      </c>
      <c r="X394" s="1" t="s">
        <v>450</v>
      </c>
      <c r="Y394" s="1" t="s">
        <v>57</v>
      </c>
      <c r="Z394" s="1" t="s">
        <v>1745</v>
      </c>
      <c r="AA394" s="1" t="s">
        <v>31</v>
      </c>
    </row>
    <row r="395" spans="1:27" x14ac:dyDescent="0.2">
      <c r="A395" s="2">
        <f t="shared" si="1"/>
        <v>393</v>
      </c>
      <c r="B395" s="1" t="s">
        <v>1687</v>
      </c>
      <c r="C395" s="1" t="s">
        <v>59</v>
      </c>
      <c r="D395" s="1" t="s">
        <v>874</v>
      </c>
      <c r="E395" s="1" t="s">
        <v>1746</v>
      </c>
      <c r="F395" s="1" t="s">
        <v>54</v>
      </c>
      <c r="G395" s="1" t="s">
        <v>31</v>
      </c>
      <c r="H395" s="1" t="s">
        <v>241</v>
      </c>
      <c r="I395" s="1" t="s">
        <v>31</v>
      </c>
      <c r="J395" s="1" t="s">
        <v>31</v>
      </c>
      <c r="K395" s="1" t="s">
        <v>57</v>
      </c>
      <c r="L395" s="1" t="s">
        <v>57</v>
      </c>
      <c r="M395" s="1" t="s">
        <v>57</v>
      </c>
      <c r="N395" s="1" t="s">
        <v>31</v>
      </c>
      <c r="O395" s="1" t="s">
        <v>31</v>
      </c>
      <c r="P395" s="1" t="s">
        <v>31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31</v>
      </c>
      <c r="V395" s="1" t="s">
        <v>31</v>
      </c>
      <c r="W395" s="1" t="s">
        <v>31</v>
      </c>
      <c r="X395" s="1" t="s">
        <v>31</v>
      </c>
      <c r="Y395" s="1" t="s">
        <v>31</v>
      </c>
      <c r="Z395" s="1" t="s">
        <v>368</v>
      </c>
      <c r="AA395" s="1" t="s">
        <v>67</v>
      </c>
    </row>
    <row r="396" spans="1:27" x14ac:dyDescent="0.2">
      <c r="A396" s="2">
        <f t="shared" si="1"/>
        <v>394</v>
      </c>
      <c r="B396" s="1" t="s">
        <v>1687</v>
      </c>
      <c r="C396" s="1" t="s">
        <v>59</v>
      </c>
      <c r="D396" s="1" t="s">
        <v>1747</v>
      </c>
      <c r="E396" s="1" t="s">
        <v>1748</v>
      </c>
      <c r="F396" s="1" t="s">
        <v>54</v>
      </c>
      <c r="G396" s="1" t="s">
        <v>31</v>
      </c>
      <c r="H396" s="1" t="s">
        <v>237</v>
      </c>
      <c r="I396" s="1" t="s">
        <v>31</v>
      </c>
      <c r="J396" s="1" t="s">
        <v>31</v>
      </c>
      <c r="K396" s="1" t="s">
        <v>57</v>
      </c>
      <c r="L396" s="1" t="s">
        <v>57</v>
      </c>
      <c r="M396" s="1" t="s">
        <v>57</v>
      </c>
      <c r="N396" s="1" t="s">
        <v>31</v>
      </c>
      <c r="O396" s="1" t="s">
        <v>31</v>
      </c>
      <c r="P396" s="1" t="s">
        <v>31</v>
      </c>
      <c r="Q396" s="1" t="s">
        <v>31</v>
      </c>
      <c r="R396" s="1" t="s">
        <v>31</v>
      </c>
      <c r="S396" s="1" t="s">
        <v>31</v>
      </c>
      <c r="T396" s="1" t="s">
        <v>31</v>
      </c>
      <c r="U396" s="1" t="s">
        <v>31</v>
      </c>
      <c r="V396" s="1" t="s">
        <v>31</v>
      </c>
      <c r="W396" s="1" t="s">
        <v>31</v>
      </c>
      <c r="X396" s="1" t="s">
        <v>31</v>
      </c>
      <c r="Y396" s="1" t="s">
        <v>31</v>
      </c>
      <c r="Z396" s="1" t="s">
        <v>209</v>
      </c>
      <c r="AA396" s="1" t="s">
        <v>67</v>
      </c>
    </row>
    <row r="397" spans="1:27" x14ac:dyDescent="0.2">
      <c r="A397" s="2">
        <f t="shared" si="1"/>
        <v>395</v>
      </c>
      <c r="B397" s="1" t="s">
        <v>1687</v>
      </c>
      <c r="C397" s="1" t="s">
        <v>59</v>
      </c>
      <c r="D397" s="1" t="s">
        <v>1626</v>
      </c>
      <c r="E397" s="1" t="s">
        <v>1749</v>
      </c>
      <c r="F397" s="1" t="s">
        <v>54</v>
      </c>
      <c r="G397" s="1" t="s">
        <v>31</v>
      </c>
      <c r="H397" s="1" t="s">
        <v>170</v>
      </c>
      <c r="I397" s="1" t="s">
        <v>31</v>
      </c>
      <c r="J397" s="1" t="s">
        <v>31</v>
      </c>
      <c r="K397" s="1" t="s">
        <v>57</v>
      </c>
      <c r="L397" s="1" t="s">
        <v>57</v>
      </c>
      <c r="M397" s="1" t="s">
        <v>57</v>
      </c>
      <c r="N397" s="1" t="s">
        <v>31</v>
      </c>
      <c r="O397" s="1" t="s">
        <v>31</v>
      </c>
      <c r="P397" s="1" t="s">
        <v>31</v>
      </c>
      <c r="Q397" s="1" t="s">
        <v>31</v>
      </c>
      <c r="R397" s="1" t="s">
        <v>31</v>
      </c>
      <c r="S397" s="1" t="s">
        <v>31</v>
      </c>
      <c r="T397" s="1" t="s">
        <v>31</v>
      </c>
      <c r="U397" s="1" t="s">
        <v>31</v>
      </c>
      <c r="V397" s="1" t="s">
        <v>31</v>
      </c>
      <c r="W397" s="1" t="s">
        <v>31</v>
      </c>
      <c r="X397" s="1" t="s">
        <v>31</v>
      </c>
      <c r="Y397" s="1" t="s">
        <v>31</v>
      </c>
      <c r="Z397" s="1" t="s">
        <v>745</v>
      </c>
      <c r="AA397" s="1" t="s">
        <v>67</v>
      </c>
    </row>
    <row r="398" spans="1:27" x14ac:dyDescent="0.2">
      <c r="A398" s="2">
        <f t="shared" si="1"/>
        <v>396</v>
      </c>
      <c r="B398" s="1" t="s">
        <v>1750</v>
      </c>
      <c r="C398" s="1" t="s">
        <v>50</v>
      </c>
      <c r="D398" s="1" t="s">
        <v>77</v>
      </c>
      <c r="E398" s="1" t="s">
        <v>1751</v>
      </c>
      <c r="F398" s="1" t="s">
        <v>54</v>
      </c>
      <c r="G398" s="1" t="s">
        <v>55</v>
      </c>
      <c r="H398" s="1" t="s">
        <v>79</v>
      </c>
      <c r="I398" s="1" t="s">
        <v>1750</v>
      </c>
      <c r="J398" s="1" t="s">
        <v>1275</v>
      </c>
      <c r="K398" s="1" t="s">
        <v>57</v>
      </c>
      <c r="L398" s="1" t="s">
        <v>50</v>
      </c>
      <c r="M398" s="1" t="s">
        <v>68</v>
      </c>
      <c r="N398" s="1" t="s">
        <v>104</v>
      </c>
      <c r="O398" s="1" t="s">
        <v>535</v>
      </c>
      <c r="P398" s="1" t="s">
        <v>815</v>
      </c>
      <c r="Q398" s="1" t="s">
        <v>1752</v>
      </c>
      <c r="R398" s="1" t="s">
        <v>1753</v>
      </c>
      <c r="S398" s="1" t="s">
        <v>1754</v>
      </c>
      <c r="T398" s="1" t="s">
        <v>1755</v>
      </c>
      <c r="U398" s="1" t="s">
        <v>1107</v>
      </c>
      <c r="V398" s="1" t="s">
        <v>759</v>
      </c>
      <c r="W398" s="1" t="s">
        <v>1080</v>
      </c>
      <c r="X398" s="1" t="s">
        <v>1756</v>
      </c>
      <c r="Y398" s="1" t="s">
        <v>90</v>
      </c>
      <c r="Z398" s="1" t="s">
        <v>698</v>
      </c>
      <c r="AA398" s="1" t="s">
        <v>67</v>
      </c>
    </row>
    <row r="399" spans="1:27" x14ac:dyDescent="0.2">
      <c r="A399" s="2">
        <f t="shared" si="1"/>
        <v>397</v>
      </c>
      <c r="B399" s="1" t="s">
        <v>1750</v>
      </c>
      <c r="C399" s="1" t="s">
        <v>50</v>
      </c>
      <c r="D399" s="1" t="s">
        <v>59</v>
      </c>
      <c r="E399" s="1" t="s">
        <v>1757</v>
      </c>
      <c r="F399" s="1" t="s">
        <v>54</v>
      </c>
      <c r="G399" s="1" t="s">
        <v>55</v>
      </c>
      <c r="H399" s="1" t="s">
        <v>133</v>
      </c>
      <c r="I399" s="1" t="s">
        <v>1750</v>
      </c>
      <c r="J399" s="1" t="s">
        <v>1529</v>
      </c>
      <c r="K399" s="1" t="s">
        <v>57</v>
      </c>
      <c r="L399" s="1" t="s">
        <v>57</v>
      </c>
      <c r="M399" s="1" t="s">
        <v>50</v>
      </c>
      <c r="N399" s="1" t="s">
        <v>100</v>
      </c>
      <c r="O399" s="1" t="s">
        <v>251</v>
      </c>
      <c r="P399" s="1" t="s">
        <v>70</v>
      </c>
      <c r="Q399" s="1" t="s">
        <v>1245</v>
      </c>
      <c r="R399" s="1" t="s">
        <v>1758</v>
      </c>
      <c r="S399" s="1" t="s">
        <v>1759</v>
      </c>
      <c r="T399" s="1" t="s">
        <v>1760</v>
      </c>
      <c r="U399" s="1" t="s">
        <v>85</v>
      </c>
      <c r="V399" s="1" t="s">
        <v>264</v>
      </c>
      <c r="W399" s="1" t="s">
        <v>260</v>
      </c>
      <c r="X399" s="1" t="s">
        <v>491</v>
      </c>
      <c r="Y399" s="1" t="s">
        <v>57</v>
      </c>
      <c r="Z399" s="1" t="s">
        <v>117</v>
      </c>
      <c r="AA399" s="1" t="s">
        <v>67</v>
      </c>
    </row>
    <row r="400" spans="1:27" x14ac:dyDescent="0.2">
      <c r="A400" s="2">
        <f t="shared" si="1"/>
        <v>398</v>
      </c>
      <c r="B400" s="1" t="s">
        <v>1750</v>
      </c>
      <c r="C400" s="1" t="s">
        <v>52</v>
      </c>
      <c r="D400" s="1" t="s">
        <v>389</v>
      </c>
      <c r="E400" s="1" t="s">
        <v>1761</v>
      </c>
      <c r="F400" s="1" t="s">
        <v>54</v>
      </c>
      <c r="G400" s="1" t="s">
        <v>55</v>
      </c>
      <c r="H400" s="1" t="s">
        <v>448</v>
      </c>
      <c r="I400" s="1" t="s">
        <v>1750</v>
      </c>
      <c r="J400" s="1" t="s">
        <v>1332</v>
      </c>
      <c r="K400" s="1" t="s">
        <v>57</v>
      </c>
      <c r="L400" s="1" t="s">
        <v>57</v>
      </c>
      <c r="M400" s="1" t="s">
        <v>77</v>
      </c>
      <c r="N400" s="1" t="s">
        <v>55</v>
      </c>
      <c r="O400" s="1" t="s">
        <v>149</v>
      </c>
      <c r="P400" s="1" t="s">
        <v>127</v>
      </c>
      <c r="Q400" s="1" t="s">
        <v>1762</v>
      </c>
      <c r="R400" s="1" t="s">
        <v>1097</v>
      </c>
      <c r="S400" s="1" t="s">
        <v>1763</v>
      </c>
      <c r="T400" s="1" t="s">
        <v>1764</v>
      </c>
      <c r="U400" s="1" t="s">
        <v>254</v>
      </c>
      <c r="V400" s="1" t="s">
        <v>246</v>
      </c>
      <c r="W400" s="1" t="s">
        <v>679</v>
      </c>
      <c r="X400" s="1" t="s">
        <v>740</v>
      </c>
      <c r="Y400" s="1" t="s">
        <v>77</v>
      </c>
      <c r="Z400" s="1" t="s">
        <v>1076</v>
      </c>
      <c r="AA400" s="1" t="s">
        <v>67</v>
      </c>
    </row>
    <row r="401" spans="1:27" x14ac:dyDescent="0.2">
      <c r="A401" s="2">
        <f t="shared" si="1"/>
        <v>399</v>
      </c>
      <c r="B401" s="1" t="s">
        <v>1750</v>
      </c>
      <c r="C401" s="1" t="s">
        <v>77</v>
      </c>
      <c r="D401" s="1" t="s">
        <v>149</v>
      </c>
      <c r="E401" s="1" t="s">
        <v>1765</v>
      </c>
      <c r="F401" s="1" t="s">
        <v>54</v>
      </c>
      <c r="G401" s="1" t="s">
        <v>126</v>
      </c>
      <c r="H401" s="1" t="s">
        <v>120</v>
      </c>
      <c r="I401" s="1" t="s">
        <v>1750</v>
      </c>
      <c r="J401" s="1" t="s">
        <v>357</v>
      </c>
      <c r="K401" s="1" t="s">
        <v>57</v>
      </c>
      <c r="L401" s="1" t="s">
        <v>57</v>
      </c>
      <c r="M401" s="1" t="s">
        <v>90</v>
      </c>
      <c r="N401" s="1" t="s">
        <v>64</v>
      </c>
      <c r="O401" s="1" t="s">
        <v>515</v>
      </c>
      <c r="P401" s="1" t="s">
        <v>265</v>
      </c>
      <c r="Q401" s="1" t="s">
        <v>1766</v>
      </c>
      <c r="R401" s="1" t="s">
        <v>1767</v>
      </c>
      <c r="S401" s="1" t="s">
        <v>1199</v>
      </c>
      <c r="T401" s="1" t="s">
        <v>1768</v>
      </c>
      <c r="U401" s="1" t="s">
        <v>351</v>
      </c>
      <c r="V401" s="1" t="s">
        <v>589</v>
      </c>
      <c r="W401" s="1" t="s">
        <v>224</v>
      </c>
      <c r="X401" s="1" t="s">
        <v>1520</v>
      </c>
      <c r="Y401" s="1" t="s">
        <v>86</v>
      </c>
      <c r="Z401" s="1" t="s">
        <v>1677</v>
      </c>
      <c r="AA401" s="1" t="s">
        <v>67</v>
      </c>
    </row>
    <row r="402" spans="1:27" x14ac:dyDescent="0.2">
      <c r="A402" s="2">
        <f t="shared" si="1"/>
        <v>400</v>
      </c>
      <c r="B402" s="1" t="s">
        <v>1750</v>
      </c>
      <c r="C402" s="1" t="s">
        <v>77</v>
      </c>
      <c r="D402" s="1" t="s">
        <v>544</v>
      </c>
      <c r="E402" s="1" t="s">
        <v>1769</v>
      </c>
      <c r="F402" s="1" t="s">
        <v>54</v>
      </c>
      <c r="G402" s="1" t="s">
        <v>73</v>
      </c>
      <c r="H402" s="1" t="s">
        <v>1499</v>
      </c>
      <c r="I402" s="1" t="s">
        <v>1687</v>
      </c>
      <c r="J402" s="1" t="s">
        <v>1332</v>
      </c>
      <c r="K402" s="1" t="s">
        <v>57</v>
      </c>
      <c r="L402" s="1" t="s">
        <v>57</v>
      </c>
      <c r="M402" s="1" t="s">
        <v>52</v>
      </c>
      <c r="N402" s="1" t="s">
        <v>165</v>
      </c>
      <c r="O402" s="1" t="s">
        <v>306</v>
      </c>
      <c r="P402" s="1" t="s">
        <v>234</v>
      </c>
      <c r="Q402" s="1" t="s">
        <v>626</v>
      </c>
      <c r="R402" s="1" t="s">
        <v>1358</v>
      </c>
      <c r="S402" s="1" t="s">
        <v>1770</v>
      </c>
      <c r="T402" s="1" t="s">
        <v>1771</v>
      </c>
      <c r="U402" s="1" t="s">
        <v>73</v>
      </c>
      <c r="V402" s="1" t="s">
        <v>74</v>
      </c>
      <c r="W402" s="1" t="s">
        <v>508</v>
      </c>
      <c r="X402" s="1" t="s">
        <v>706</v>
      </c>
      <c r="Y402" s="1" t="s">
        <v>50</v>
      </c>
      <c r="Z402" s="1" t="s">
        <v>543</v>
      </c>
      <c r="AA402" s="1" t="s">
        <v>67</v>
      </c>
    </row>
    <row r="403" spans="1:27" x14ac:dyDescent="0.2">
      <c r="A403" s="2">
        <f t="shared" si="1"/>
        <v>401</v>
      </c>
      <c r="B403" s="1" t="s">
        <v>1750</v>
      </c>
      <c r="C403" s="1" t="s">
        <v>77</v>
      </c>
      <c r="D403" s="1" t="s">
        <v>552</v>
      </c>
      <c r="E403" s="1" t="s">
        <v>1772</v>
      </c>
      <c r="F403" s="1" t="s">
        <v>54</v>
      </c>
      <c r="G403" s="1" t="s">
        <v>31</v>
      </c>
      <c r="H403" s="1" t="s">
        <v>288</v>
      </c>
      <c r="I403" s="1" t="s">
        <v>31</v>
      </c>
      <c r="J403" s="1" t="s">
        <v>31</v>
      </c>
      <c r="K403" s="1" t="s">
        <v>57</v>
      </c>
      <c r="L403" s="1" t="s">
        <v>57</v>
      </c>
      <c r="M403" s="1" t="s">
        <v>57</v>
      </c>
      <c r="N403" s="1" t="s">
        <v>31</v>
      </c>
      <c r="O403" s="1" t="s">
        <v>31</v>
      </c>
      <c r="P403" s="1" t="s">
        <v>31</v>
      </c>
      <c r="Q403" s="1" t="s">
        <v>31</v>
      </c>
      <c r="R403" s="1" t="s">
        <v>31</v>
      </c>
      <c r="S403" s="1" t="s">
        <v>31</v>
      </c>
      <c r="T403" s="1" t="s">
        <v>31</v>
      </c>
      <c r="U403" s="1" t="s">
        <v>31</v>
      </c>
      <c r="V403" s="1" t="s">
        <v>31</v>
      </c>
      <c r="W403" s="1" t="s">
        <v>31</v>
      </c>
      <c r="X403" s="1" t="s">
        <v>31</v>
      </c>
      <c r="Y403" s="1" t="s">
        <v>31</v>
      </c>
      <c r="Z403" s="1" t="s">
        <v>775</v>
      </c>
      <c r="AA403" s="1" t="s">
        <v>67</v>
      </c>
    </row>
    <row r="404" spans="1:27" x14ac:dyDescent="0.2">
      <c r="A404" s="2">
        <f t="shared" si="1"/>
        <v>402</v>
      </c>
      <c r="B404" s="1" t="s">
        <v>1750</v>
      </c>
      <c r="C404" s="1" t="s">
        <v>90</v>
      </c>
      <c r="D404" s="1" t="s">
        <v>515</v>
      </c>
      <c r="E404" s="1" t="s">
        <v>1773</v>
      </c>
      <c r="F404" s="1" t="s">
        <v>54</v>
      </c>
      <c r="G404" s="1" t="s">
        <v>55</v>
      </c>
      <c r="H404" s="1" t="s">
        <v>363</v>
      </c>
      <c r="I404" s="1" t="s">
        <v>1750</v>
      </c>
      <c r="J404" s="1" t="s">
        <v>1750</v>
      </c>
      <c r="K404" s="1" t="s">
        <v>57</v>
      </c>
      <c r="L404" s="1" t="s">
        <v>57</v>
      </c>
      <c r="M404" s="1" t="s">
        <v>57</v>
      </c>
      <c r="N404" s="1" t="s">
        <v>57</v>
      </c>
      <c r="O404" s="1" t="s">
        <v>50</v>
      </c>
      <c r="P404" s="1" t="s">
        <v>57</v>
      </c>
      <c r="Q404" s="1" t="s">
        <v>31</v>
      </c>
      <c r="R404" s="1" t="s">
        <v>77</v>
      </c>
      <c r="S404" s="1" t="s">
        <v>77</v>
      </c>
      <c r="T404" s="1" t="s">
        <v>277</v>
      </c>
      <c r="U404" s="1" t="s">
        <v>57</v>
      </c>
      <c r="V404" s="1" t="s">
        <v>57</v>
      </c>
      <c r="W404" s="1" t="s">
        <v>50</v>
      </c>
      <c r="X404" s="1" t="s">
        <v>90</v>
      </c>
      <c r="Y404" s="1" t="s">
        <v>57</v>
      </c>
      <c r="Z404" s="1" t="s">
        <v>1639</v>
      </c>
      <c r="AA404" s="1" t="s">
        <v>67</v>
      </c>
    </row>
    <row r="405" spans="1:27" x14ac:dyDescent="0.2">
      <c r="A405" s="2">
        <f t="shared" si="1"/>
        <v>403</v>
      </c>
      <c r="B405" s="1" t="s">
        <v>1750</v>
      </c>
      <c r="C405" s="1" t="s">
        <v>80</v>
      </c>
      <c r="D405" s="1" t="s">
        <v>891</v>
      </c>
      <c r="E405" s="1" t="s">
        <v>1774</v>
      </c>
      <c r="F405" s="1" t="s">
        <v>54</v>
      </c>
      <c r="G405" s="1" t="s">
        <v>55</v>
      </c>
      <c r="H405" s="1" t="s">
        <v>221</v>
      </c>
      <c r="I405" s="1" t="s">
        <v>1659</v>
      </c>
      <c r="J405" s="1" t="s">
        <v>532</v>
      </c>
      <c r="K405" s="1" t="s">
        <v>57</v>
      </c>
      <c r="L405" s="1" t="s">
        <v>52</v>
      </c>
      <c r="M405" s="1" t="s">
        <v>94</v>
      </c>
      <c r="N405" s="1" t="s">
        <v>436</v>
      </c>
      <c r="O405" s="1" t="s">
        <v>108</v>
      </c>
      <c r="P405" s="1" t="s">
        <v>589</v>
      </c>
      <c r="Q405" s="1" t="s">
        <v>1775</v>
      </c>
      <c r="R405" s="1" t="s">
        <v>1776</v>
      </c>
      <c r="S405" s="1" t="s">
        <v>1777</v>
      </c>
      <c r="T405" s="1" t="s">
        <v>1778</v>
      </c>
      <c r="U405" s="1" t="s">
        <v>420</v>
      </c>
      <c r="V405" s="1" t="s">
        <v>491</v>
      </c>
      <c r="W405" s="1" t="s">
        <v>791</v>
      </c>
      <c r="X405" s="1" t="s">
        <v>945</v>
      </c>
      <c r="Y405" s="1" t="s">
        <v>86</v>
      </c>
      <c r="Z405" s="1" t="s">
        <v>753</v>
      </c>
      <c r="AA405" s="1" t="s">
        <v>67</v>
      </c>
    </row>
    <row r="406" spans="1:27" x14ac:dyDescent="0.2">
      <c r="A406" s="2">
        <f t="shared" si="1"/>
        <v>404</v>
      </c>
      <c r="B406" s="1" t="s">
        <v>1750</v>
      </c>
      <c r="C406" s="1" t="s">
        <v>80</v>
      </c>
      <c r="D406" s="1" t="s">
        <v>192</v>
      </c>
      <c r="E406" s="1" t="s">
        <v>1779</v>
      </c>
      <c r="F406" s="1" t="s">
        <v>54</v>
      </c>
      <c r="G406" s="1" t="s">
        <v>55</v>
      </c>
      <c r="H406" s="1" t="s">
        <v>196</v>
      </c>
      <c r="I406" s="1" t="s">
        <v>1620</v>
      </c>
      <c r="J406" s="1" t="s">
        <v>1305</v>
      </c>
      <c r="K406" s="1" t="s">
        <v>57</v>
      </c>
      <c r="L406" s="1" t="s">
        <v>57</v>
      </c>
      <c r="M406" s="1" t="s">
        <v>50</v>
      </c>
      <c r="N406" s="1" t="s">
        <v>52</v>
      </c>
      <c r="O406" s="1" t="s">
        <v>210</v>
      </c>
      <c r="P406" s="1" t="s">
        <v>59</v>
      </c>
      <c r="Q406" s="1" t="s">
        <v>796</v>
      </c>
      <c r="R406" s="1" t="s">
        <v>939</v>
      </c>
      <c r="S406" s="1" t="s">
        <v>1075</v>
      </c>
      <c r="T406" s="1" t="s">
        <v>1780</v>
      </c>
      <c r="U406" s="1" t="s">
        <v>68</v>
      </c>
      <c r="V406" s="1" t="s">
        <v>73</v>
      </c>
      <c r="W406" s="1" t="s">
        <v>264</v>
      </c>
      <c r="X406" s="1" t="s">
        <v>423</v>
      </c>
      <c r="Y406" s="1" t="s">
        <v>57</v>
      </c>
      <c r="Z406" s="1" t="s">
        <v>1548</v>
      </c>
      <c r="AA406" s="1" t="s">
        <v>67</v>
      </c>
    </row>
    <row r="407" spans="1:27" x14ac:dyDescent="0.2">
      <c r="A407" s="2">
        <f t="shared" si="1"/>
        <v>405</v>
      </c>
      <c r="B407" s="1" t="s">
        <v>1750</v>
      </c>
      <c r="C407" s="1" t="s">
        <v>58</v>
      </c>
      <c r="D407" s="1" t="s">
        <v>686</v>
      </c>
      <c r="E407" s="1" t="s">
        <v>1781</v>
      </c>
      <c r="F407" s="1" t="s">
        <v>54</v>
      </c>
      <c r="G407" s="1" t="s">
        <v>73</v>
      </c>
      <c r="H407" s="1" t="s">
        <v>93</v>
      </c>
      <c r="I407" s="1" t="s">
        <v>1659</v>
      </c>
      <c r="J407" s="1" t="s">
        <v>1659</v>
      </c>
      <c r="K407" s="1" t="s">
        <v>57</v>
      </c>
      <c r="L407" s="1" t="s">
        <v>57</v>
      </c>
      <c r="M407" s="1" t="s">
        <v>57</v>
      </c>
      <c r="N407" s="1" t="s">
        <v>57</v>
      </c>
      <c r="O407" s="1" t="s">
        <v>50</v>
      </c>
      <c r="P407" s="1" t="s">
        <v>57</v>
      </c>
      <c r="Q407" s="1" t="s">
        <v>31</v>
      </c>
      <c r="R407" s="1" t="s">
        <v>31</v>
      </c>
      <c r="S407" s="1" t="s">
        <v>31</v>
      </c>
      <c r="T407" s="1" t="s">
        <v>31</v>
      </c>
      <c r="U407" s="1" t="s">
        <v>31</v>
      </c>
      <c r="V407" s="1" t="s">
        <v>31</v>
      </c>
      <c r="W407" s="1" t="s">
        <v>50</v>
      </c>
      <c r="X407" s="1" t="s">
        <v>94</v>
      </c>
      <c r="Y407" s="1" t="s">
        <v>57</v>
      </c>
      <c r="Z407" s="1" t="s">
        <v>1782</v>
      </c>
      <c r="AA407" s="1" t="s">
        <v>67</v>
      </c>
    </row>
    <row r="408" spans="1:27" x14ac:dyDescent="0.2">
      <c r="A408" s="2">
        <f t="shared" si="1"/>
        <v>406</v>
      </c>
      <c r="B408" s="1" t="s">
        <v>1750</v>
      </c>
      <c r="C408" s="1" t="s">
        <v>68</v>
      </c>
      <c r="D408" s="1" t="s">
        <v>519</v>
      </c>
      <c r="E408" s="1" t="s">
        <v>1783</v>
      </c>
      <c r="F408" s="1" t="s">
        <v>54</v>
      </c>
      <c r="G408" s="1" t="s">
        <v>31</v>
      </c>
      <c r="H408" s="1" t="s">
        <v>237</v>
      </c>
      <c r="I408" s="1" t="s">
        <v>31</v>
      </c>
      <c r="J408" s="1" t="s">
        <v>31</v>
      </c>
      <c r="K408" s="1" t="s">
        <v>57</v>
      </c>
      <c r="L408" s="1" t="s">
        <v>57</v>
      </c>
      <c r="M408" s="1" t="s">
        <v>57</v>
      </c>
      <c r="N408" s="1" t="s">
        <v>31</v>
      </c>
      <c r="O408" s="1" t="s">
        <v>31</v>
      </c>
      <c r="P408" s="1" t="s">
        <v>31</v>
      </c>
      <c r="Q408" s="1" t="s">
        <v>31</v>
      </c>
      <c r="R408" s="1" t="s">
        <v>31</v>
      </c>
      <c r="S408" s="1" t="s">
        <v>31</v>
      </c>
      <c r="T408" s="1" t="s">
        <v>31</v>
      </c>
      <c r="U408" s="1" t="s">
        <v>31</v>
      </c>
      <c r="V408" s="1" t="s">
        <v>31</v>
      </c>
      <c r="W408" s="1" t="s">
        <v>31</v>
      </c>
      <c r="X408" s="1" t="s">
        <v>31</v>
      </c>
      <c r="Y408" s="1" t="s">
        <v>31</v>
      </c>
      <c r="Z408" s="1" t="s">
        <v>375</v>
      </c>
      <c r="AA408" s="1" t="s">
        <v>67</v>
      </c>
    </row>
    <row r="409" spans="1:27" x14ac:dyDescent="0.2">
      <c r="A409" s="2">
        <f t="shared" si="1"/>
        <v>407</v>
      </c>
      <c r="B409" s="1" t="s">
        <v>1750</v>
      </c>
      <c r="C409" s="1" t="s">
        <v>100</v>
      </c>
      <c r="D409" s="1" t="s">
        <v>1404</v>
      </c>
      <c r="E409" s="1" t="s">
        <v>1784</v>
      </c>
      <c r="F409" s="1" t="s">
        <v>54</v>
      </c>
      <c r="G409" s="1" t="s">
        <v>31</v>
      </c>
      <c r="H409" s="1" t="s">
        <v>443</v>
      </c>
      <c r="I409" s="1" t="s">
        <v>31</v>
      </c>
      <c r="J409" s="1" t="s">
        <v>31</v>
      </c>
      <c r="K409" s="1" t="s">
        <v>57</v>
      </c>
      <c r="L409" s="1" t="s">
        <v>57</v>
      </c>
      <c r="M409" s="1" t="s">
        <v>57</v>
      </c>
      <c r="N409" s="1" t="s">
        <v>31</v>
      </c>
      <c r="O409" s="1" t="s">
        <v>31</v>
      </c>
      <c r="P409" s="1" t="s">
        <v>31</v>
      </c>
      <c r="Q409" s="1" t="s">
        <v>31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31</v>
      </c>
      <c r="Z409" s="1" t="s">
        <v>1785</v>
      </c>
      <c r="AA409" s="1" t="s">
        <v>31</v>
      </c>
    </row>
    <row r="410" spans="1:27" x14ac:dyDescent="0.2">
      <c r="A410" s="2">
        <f t="shared" si="1"/>
        <v>408</v>
      </c>
      <c r="B410" s="1" t="s">
        <v>1750</v>
      </c>
      <c r="C410" s="1" t="s">
        <v>100</v>
      </c>
      <c r="D410" s="1" t="s">
        <v>1455</v>
      </c>
      <c r="E410" s="1" t="s">
        <v>1786</v>
      </c>
      <c r="F410" s="1" t="s">
        <v>54</v>
      </c>
      <c r="G410" s="1" t="s">
        <v>73</v>
      </c>
      <c r="H410" s="1" t="s">
        <v>490</v>
      </c>
      <c r="I410" s="1" t="s">
        <v>1687</v>
      </c>
      <c r="J410" s="1" t="s">
        <v>1687</v>
      </c>
      <c r="K410" s="1" t="s">
        <v>57</v>
      </c>
      <c r="L410" s="1" t="s">
        <v>57</v>
      </c>
      <c r="M410" s="1" t="s">
        <v>57</v>
      </c>
      <c r="N410" s="1" t="s">
        <v>50</v>
      </c>
      <c r="O410" s="1" t="s">
        <v>52</v>
      </c>
      <c r="P410" s="1" t="s">
        <v>52</v>
      </c>
      <c r="Q410" s="1" t="s">
        <v>718</v>
      </c>
      <c r="R410" s="1" t="s">
        <v>74</v>
      </c>
      <c r="S410" s="1" t="s">
        <v>456</v>
      </c>
      <c r="T410" s="1" t="s">
        <v>1787</v>
      </c>
      <c r="U410" s="1" t="s">
        <v>50</v>
      </c>
      <c r="V410" s="1" t="s">
        <v>90</v>
      </c>
      <c r="W410" s="1" t="s">
        <v>94</v>
      </c>
      <c r="X410" s="1" t="s">
        <v>94</v>
      </c>
      <c r="Y410" s="1" t="s">
        <v>57</v>
      </c>
      <c r="Z410" s="1" t="s">
        <v>295</v>
      </c>
      <c r="AA410" s="1" t="s">
        <v>67</v>
      </c>
    </row>
    <row r="411" spans="1:27" x14ac:dyDescent="0.2">
      <c r="A411" s="2">
        <f t="shared" si="1"/>
        <v>409</v>
      </c>
      <c r="B411" s="1" t="s">
        <v>1750</v>
      </c>
      <c r="C411" s="1" t="s">
        <v>59</v>
      </c>
      <c r="D411" s="1" t="s">
        <v>1615</v>
      </c>
      <c r="E411" s="1" t="s">
        <v>1788</v>
      </c>
      <c r="F411" s="1" t="s">
        <v>54</v>
      </c>
      <c r="G411" s="1" t="s">
        <v>55</v>
      </c>
      <c r="H411" s="1" t="s">
        <v>271</v>
      </c>
      <c r="I411" s="1" t="s">
        <v>1750</v>
      </c>
      <c r="J411" s="1" t="s">
        <v>1750</v>
      </c>
      <c r="K411" s="1" t="s">
        <v>57</v>
      </c>
      <c r="L411" s="1" t="s">
        <v>57</v>
      </c>
      <c r="M411" s="1" t="s">
        <v>57</v>
      </c>
      <c r="N411" s="1" t="s">
        <v>57</v>
      </c>
      <c r="O411" s="1" t="s">
        <v>165</v>
      </c>
      <c r="P411" s="1" t="s">
        <v>57</v>
      </c>
      <c r="Q411" s="1" t="s">
        <v>31</v>
      </c>
      <c r="R411" s="1" t="s">
        <v>31</v>
      </c>
      <c r="S411" s="1" t="s">
        <v>31</v>
      </c>
      <c r="T411" s="1" t="s">
        <v>31</v>
      </c>
      <c r="U411" s="1" t="s">
        <v>31</v>
      </c>
      <c r="V411" s="1" t="s">
        <v>31</v>
      </c>
      <c r="W411" s="1" t="s">
        <v>50</v>
      </c>
      <c r="X411" s="1" t="s">
        <v>57</v>
      </c>
      <c r="Y411" s="1" t="s">
        <v>57</v>
      </c>
      <c r="Z411" s="1" t="s">
        <v>138</v>
      </c>
      <c r="AA411" s="1" t="s">
        <v>67</v>
      </c>
    </row>
    <row r="412" spans="1:27" x14ac:dyDescent="0.2">
      <c r="A412" s="2">
        <f t="shared" si="1"/>
        <v>410</v>
      </c>
      <c r="B412" s="1" t="s">
        <v>1750</v>
      </c>
      <c r="C412" s="1" t="s">
        <v>59</v>
      </c>
      <c r="D412" s="1" t="s">
        <v>874</v>
      </c>
      <c r="E412" s="1" t="s">
        <v>1789</v>
      </c>
      <c r="F412" s="1" t="s">
        <v>54</v>
      </c>
      <c r="G412" s="1" t="s">
        <v>73</v>
      </c>
      <c r="H412" s="1" t="s">
        <v>124</v>
      </c>
      <c r="I412" s="1" t="s">
        <v>1687</v>
      </c>
      <c r="J412" s="1" t="s">
        <v>1687</v>
      </c>
      <c r="K412" s="1" t="s">
        <v>57</v>
      </c>
      <c r="L412" s="1" t="s">
        <v>57</v>
      </c>
      <c r="M412" s="1" t="s">
        <v>57</v>
      </c>
      <c r="N412" s="1" t="s">
        <v>50</v>
      </c>
      <c r="O412" s="1" t="s">
        <v>50</v>
      </c>
      <c r="P412" s="1" t="s">
        <v>50</v>
      </c>
      <c r="Q412" s="1" t="s">
        <v>72</v>
      </c>
      <c r="R412" s="1" t="s">
        <v>210</v>
      </c>
      <c r="S412" s="1" t="s">
        <v>334</v>
      </c>
      <c r="T412" s="1" t="s">
        <v>355</v>
      </c>
      <c r="U412" s="1" t="s">
        <v>57</v>
      </c>
      <c r="V412" s="1" t="s">
        <v>77</v>
      </c>
      <c r="W412" s="1" t="s">
        <v>52</v>
      </c>
      <c r="X412" s="1" t="s">
        <v>90</v>
      </c>
      <c r="Y412" s="1" t="s">
        <v>57</v>
      </c>
      <c r="Z412" s="1" t="s">
        <v>847</v>
      </c>
      <c r="AA412" s="1" t="s">
        <v>67</v>
      </c>
    </row>
    <row r="413" spans="1:27" x14ac:dyDescent="0.2">
      <c r="A413" s="2">
        <f t="shared" si="1"/>
        <v>411</v>
      </c>
      <c r="B413" s="1" t="s">
        <v>1750</v>
      </c>
      <c r="C413" s="1" t="s">
        <v>59</v>
      </c>
      <c r="D413" s="1" t="s">
        <v>1524</v>
      </c>
      <c r="E413" s="1" t="s">
        <v>1790</v>
      </c>
      <c r="F413" s="1" t="s">
        <v>54</v>
      </c>
      <c r="G413" s="1" t="s">
        <v>55</v>
      </c>
      <c r="H413" s="1" t="s">
        <v>363</v>
      </c>
      <c r="I413" s="1" t="s">
        <v>1687</v>
      </c>
      <c r="J413" s="1" t="s">
        <v>1687</v>
      </c>
      <c r="K413" s="1" t="s">
        <v>57</v>
      </c>
      <c r="L413" s="1" t="s">
        <v>57</v>
      </c>
      <c r="M413" s="1" t="s">
        <v>57</v>
      </c>
      <c r="N413" s="1" t="s">
        <v>57</v>
      </c>
      <c r="O413" s="1" t="s">
        <v>50</v>
      </c>
      <c r="P413" s="1" t="s">
        <v>50</v>
      </c>
      <c r="Q413" s="1" t="s">
        <v>213</v>
      </c>
      <c r="R413" s="1" t="s">
        <v>80</v>
      </c>
      <c r="S413" s="1" t="s">
        <v>194</v>
      </c>
      <c r="T413" s="1" t="s">
        <v>101</v>
      </c>
      <c r="U413" s="1" t="s">
        <v>52</v>
      </c>
      <c r="V413" s="1" t="s">
        <v>77</v>
      </c>
      <c r="W413" s="1" t="s">
        <v>50</v>
      </c>
      <c r="X413" s="1" t="s">
        <v>275</v>
      </c>
      <c r="Y413" s="1" t="s">
        <v>57</v>
      </c>
      <c r="Z413" s="1" t="s">
        <v>223</v>
      </c>
      <c r="AA413" s="1" t="s">
        <v>67</v>
      </c>
    </row>
    <row r="414" spans="1:27" x14ac:dyDescent="0.2">
      <c r="A414" s="2">
        <f t="shared" si="1"/>
        <v>412</v>
      </c>
      <c r="B414" s="1" t="s">
        <v>1791</v>
      </c>
      <c r="C414" s="1" t="s">
        <v>52</v>
      </c>
      <c r="D414" s="1" t="s">
        <v>342</v>
      </c>
      <c r="E414" s="1" t="s">
        <v>1792</v>
      </c>
      <c r="F414" s="1" t="s">
        <v>54</v>
      </c>
      <c r="G414" s="1" t="s">
        <v>73</v>
      </c>
      <c r="H414" s="1" t="s">
        <v>151</v>
      </c>
      <c r="I414" s="1" t="s">
        <v>1791</v>
      </c>
      <c r="J414" s="1" t="s">
        <v>532</v>
      </c>
      <c r="K414" s="1" t="s">
        <v>50</v>
      </c>
      <c r="L414" s="1" t="s">
        <v>90</v>
      </c>
      <c r="M414" s="1" t="s">
        <v>58</v>
      </c>
      <c r="N414" s="1" t="s">
        <v>588</v>
      </c>
      <c r="O414" s="1" t="s">
        <v>496</v>
      </c>
      <c r="P414" s="1" t="s">
        <v>118</v>
      </c>
      <c r="Q414" s="1" t="s">
        <v>1793</v>
      </c>
      <c r="R414" s="1" t="s">
        <v>1794</v>
      </c>
      <c r="S414" s="1" t="s">
        <v>1795</v>
      </c>
      <c r="T414" s="1" t="s">
        <v>1796</v>
      </c>
      <c r="U414" s="1" t="s">
        <v>231</v>
      </c>
      <c r="V414" s="1" t="s">
        <v>222</v>
      </c>
      <c r="W414" s="1" t="s">
        <v>1797</v>
      </c>
      <c r="X414" s="1" t="s">
        <v>1798</v>
      </c>
      <c r="Y414" s="1" t="s">
        <v>74</v>
      </c>
      <c r="Z414" s="1" t="s">
        <v>1799</v>
      </c>
      <c r="AA414" s="1" t="s">
        <v>67</v>
      </c>
    </row>
    <row r="415" spans="1:27" x14ac:dyDescent="0.2">
      <c r="A415" s="2">
        <f t="shared" si="1"/>
        <v>413</v>
      </c>
      <c r="B415" s="1" t="s">
        <v>1791</v>
      </c>
      <c r="C415" s="1" t="s">
        <v>77</v>
      </c>
      <c r="D415" s="1" t="s">
        <v>440</v>
      </c>
      <c r="E415" s="1" t="s">
        <v>1800</v>
      </c>
      <c r="F415" s="1" t="s">
        <v>54</v>
      </c>
      <c r="G415" s="1" t="s">
        <v>55</v>
      </c>
      <c r="H415" s="1" t="s">
        <v>124</v>
      </c>
      <c r="I415" s="1" t="s">
        <v>1791</v>
      </c>
      <c r="J415" s="1" t="s">
        <v>1233</v>
      </c>
      <c r="K415" s="1" t="s">
        <v>57</v>
      </c>
      <c r="L415" s="1" t="s">
        <v>57</v>
      </c>
      <c r="M415" s="1" t="s">
        <v>50</v>
      </c>
      <c r="N415" s="1" t="s">
        <v>95</v>
      </c>
      <c r="O415" s="1" t="s">
        <v>630</v>
      </c>
      <c r="P415" s="1" t="s">
        <v>210</v>
      </c>
      <c r="Q415" s="1" t="s">
        <v>1801</v>
      </c>
      <c r="R415" s="1" t="s">
        <v>627</v>
      </c>
      <c r="S415" s="1" t="s">
        <v>1802</v>
      </c>
      <c r="T415" s="1" t="s">
        <v>1803</v>
      </c>
      <c r="U415" s="1" t="s">
        <v>306</v>
      </c>
      <c r="V415" s="1" t="s">
        <v>87</v>
      </c>
      <c r="W415" s="1" t="s">
        <v>172</v>
      </c>
      <c r="X415" s="1" t="s">
        <v>589</v>
      </c>
      <c r="Y415" s="1" t="s">
        <v>57</v>
      </c>
      <c r="Z415" s="1" t="s">
        <v>1548</v>
      </c>
      <c r="AA415" s="1" t="s">
        <v>67</v>
      </c>
    </row>
    <row r="416" spans="1:27" x14ac:dyDescent="0.2">
      <c r="A416" s="2">
        <f t="shared" si="1"/>
        <v>414</v>
      </c>
      <c r="B416" s="1" t="s">
        <v>1791</v>
      </c>
      <c r="C416" s="1" t="s">
        <v>80</v>
      </c>
      <c r="D416" s="1" t="s">
        <v>857</v>
      </c>
      <c r="E416" s="1" t="s">
        <v>1804</v>
      </c>
      <c r="F416" s="1" t="s">
        <v>54</v>
      </c>
      <c r="G416" s="1" t="s">
        <v>55</v>
      </c>
      <c r="H416" s="1" t="s">
        <v>325</v>
      </c>
      <c r="I416" s="1" t="s">
        <v>1791</v>
      </c>
      <c r="J416" s="1" t="s">
        <v>1181</v>
      </c>
      <c r="K416" s="1" t="s">
        <v>57</v>
      </c>
      <c r="L416" s="1" t="s">
        <v>50</v>
      </c>
      <c r="M416" s="1" t="s">
        <v>52</v>
      </c>
      <c r="N416" s="1" t="s">
        <v>197</v>
      </c>
      <c r="O416" s="1" t="s">
        <v>491</v>
      </c>
      <c r="P416" s="1" t="s">
        <v>254</v>
      </c>
      <c r="Q416" s="1" t="s">
        <v>1805</v>
      </c>
      <c r="R416" s="1" t="s">
        <v>1806</v>
      </c>
      <c r="S416" s="1" t="s">
        <v>1807</v>
      </c>
      <c r="T416" s="1" t="s">
        <v>1808</v>
      </c>
      <c r="U416" s="1" t="s">
        <v>307</v>
      </c>
      <c r="V416" s="1" t="s">
        <v>254</v>
      </c>
      <c r="W416" s="1" t="s">
        <v>660</v>
      </c>
      <c r="X416" s="1" t="s">
        <v>1080</v>
      </c>
      <c r="Y416" s="1" t="s">
        <v>58</v>
      </c>
      <c r="Z416" s="1" t="s">
        <v>295</v>
      </c>
      <c r="AA416" s="1" t="s">
        <v>67</v>
      </c>
    </row>
    <row r="417" spans="1:27" x14ac:dyDescent="0.2">
      <c r="A417" s="2">
        <f t="shared" si="1"/>
        <v>415</v>
      </c>
      <c r="B417" s="1" t="s">
        <v>1791</v>
      </c>
      <c r="C417" s="1" t="s">
        <v>80</v>
      </c>
      <c r="D417" s="1" t="s">
        <v>867</v>
      </c>
      <c r="E417" s="1" t="s">
        <v>1809</v>
      </c>
      <c r="F417" s="1" t="s">
        <v>54</v>
      </c>
      <c r="G417" s="1" t="s">
        <v>55</v>
      </c>
      <c r="H417" s="1" t="s">
        <v>1444</v>
      </c>
      <c r="I417" s="1" t="s">
        <v>1791</v>
      </c>
      <c r="J417" s="1" t="s">
        <v>1529</v>
      </c>
      <c r="K417" s="1" t="s">
        <v>57</v>
      </c>
      <c r="L417" s="1" t="s">
        <v>57</v>
      </c>
      <c r="M417" s="1" t="s">
        <v>50</v>
      </c>
      <c r="N417" s="1" t="s">
        <v>94</v>
      </c>
      <c r="O417" s="1" t="s">
        <v>55</v>
      </c>
      <c r="P417" s="1" t="s">
        <v>148</v>
      </c>
      <c r="Q417" s="1" t="s">
        <v>1810</v>
      </c>
      <c r="R417" s="1" t="s">
        <v>83</v>
      </c>
      <c r="S417" s="1" t="s">
        <v>1811</v>
      </c>
      <c r="T417" s="1" t="s">
        <v>1812</v>
      </c>
      <c r="U417" s="1" t="s">
        <v>100</v>
      </c>
      <c r="V417" s="1" t="s">
        <v>85</v>
      </c>
      <c r="W417" s="1" t="s">
        <v>74</v>
      </c>
      <c r="X417" s="1" t="s">
        <v>172</v>
      </c>
      <c r="Y417" s="1" t="s">
        <v>57</v>
      </c>
      <c r="Z417" s="1" t="s">
        <v>480</v>
      </c>
      <c r="AA417" s="1" t="s">
        <v>67</v>
      </c>
    </row>
    <row r="418" spans="1:27" x14ac:dyDescent="0.2">
      <c r="A418" s="2">
        <f t="shared" si="1"/>
        <v>416</v>
      </c>
      <c r="B418" s="1" t="s">
        <v>1791</v>
      </c>
      <c r="C418" s="1" t="s">
        <v>80</v>
      </c>
      <c r="D418" s="1" t="s">
        <v>643</v>
      </c>
      <c r="E418" s="1" t="s">
        <v>1813</v>
      </c>
      <c r="F418" s="1" t="s">
        <v>54</v>
      </c>
      <c r="G418" s="1" t="s">
        <v>31</v>
      </c>
      <c r="H418" s="1" t="s">
        <v>110</v>
      </c>
      <c r="I418" s="1" t="s">
        <v>31</v>
      </c>
      <c r="J418" s="1" t="s">
        <v>31</v>
      </c>
      <c r="K418" s="1" t="s">
        <v>57</v>
      </c>
      <c r="L418" s="1" t="s">
        <v>57</v>
      </c>
      <c r="M418" s="1" t="s">
        <v>57</v>
      </c>
      <c r="N418" s="1" t="s">
        <v>31</v>
      </c>
      <c r="O418" s="1" t="s">
        <v>31</v>
      </c>
      <c r="P418" s="1" t="s">
        <v>31</v>
      </c>
      <c r="Q418" s="1" t="s">
        <v>31</v>
      </c>
      <c r="R418" s="1" t="s">
        <v>31</v>
      </c>
      <c r="S418" s="1" t="s">
        <v>31</v>
      </c>
      <c r="T418" s="1" t="s">
        <v>31</v>
      </c>
      <c r="U418" s="1" t="s">
        <v>31</v>
      </c>
      <c r="V418" s="1" t="s">
        <v>31</v>
      </c>
      <c r="W418" s="1" t="s">
        <v>31</v>
      </c>
      <c r="X418" s="1" t="s">
        <v>31</v>
      </c>
      <c r="Y418" s="1" t="s">
        <v>31</v>
      </c>
      <c r="Z418" s="1" t="s">
        <v>1082</v>
      </c>
      <c r="AA418" s="1" t="s">
        <v>67</v>
      </c>
    </row>
    <row r="419" spans="1:27" x14ac:dyDescent="0.2">
      <c r="A419" s="2">
        <f t="shared" si="1"/>
        <v>417</v>
      </c>
      <c r="B419" s="1" t="s">
        <v>1791</v>
      </c>
      <c r="C419" s="1" t="s">
        <v>130</v>
      </c>
      <c r="D419" s="1" t="s">
        <v>1037</v>
      </c>
      <c r="E419" s="1" t="s">
        <v>1814</v>
      </c>
      <c r="F419" s="1" t="s">
        <v>54</v>
      </c>
      <c r="G419" s="1" t="s">
        <v>31</v>
      </c>
      <c r="H419" s="1" t="s">
        <v>241</v>
      </c>
      <c r="I419" s="1" t="s">
        <v>31</v>
      </c>
      <c r="J419" s="1" t="s">
        <v>31</v>
      </c>
      <c r="K419" s="1" t="s">
        <v>57</v>
      </c>
      <c r="L419" s="1" t="s">
        <v>57</v>
      </c>
      <c r="M419" s="1" t="s">
        <v>57</v>
      </c>
      <c r="N419" s="1" t="s">
        <v>31</v>
      </c>
      <c r="O419" s="1" t="s">
        <v>31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 t="s">
        <v>31</v>
      </c>
      <c r="V419" s="1" t="s">
        <v>31</v>
      </c>
      <c r="W419" s="1" t="s">
        <v>31</v>
      </c>
      <c r="X419" s="1" t="s">
        <v>31</v>
      </c>
      <c r="Y419" s="1" t="s">
        <v>31</v>
      </c>
      <c r="Z419" s="1" t="s">
        <v>1815</v>
      </c>
      <c r="AA419" s="1" t="s">
        <v>31</v>
      </c>
    </row>
    <row r="420" spans="1:27" x14ac:dyDescent="0.2">
      <c r="A420" s="2">
        <f t="shared" si="1"/>
        <v>418</v>
      </c>
      <c r="B420" s="1" t="s">
        <v>1791</v>
      </c>
      <c r="C420" s="1" t="s">
        <v>130</v>
      </c>
      <c r="D420" s="1" t="s">
        <v>433</v>
      </c>
      <c r="E420" s="1" t="s">
        <v>1816</v>
      </c>
      <c r="F420" s="1" t="s">
        <v>54</v>
      </c>
      <c r="G420" s="1" t="s">
        <v>31</v>
      </c>
      <c r="H420" s="1" t="s">
        <v>431</v>
      </c>
      <c r="I420" s="1" t="s">
        <v>31</v>
      </c>
      <c r="J420" s="1" t="s">
        <v>31</v>
      </c>
      <c r="K420" s="1" t="s">
        <v>57</v>
      </c>
      <c r="L420" s="1" t="s">
        <v>57</v>
      </c>
      <c r="M420" s="1" t="s">
        <v>57</v>
      </c>
      <c r="N420" s="1" t="s">
        <v>31</v>
      </c>
      <c r="O420" s="1" t="s">
        <v>31</v>
      </c>
      <c r="P420" s="1" t="s">
        <v>31</v>
      </c>
      <c r="Q420" s="1" t="s">
        <v>31</v>
      </c>
      <c r="R420" s="1" t="s">
        <v>31</v>
      </c>
      <c r="S420" s="1" t="s">
        <v>31</v>
      </c>
      <c r="T420" s="1" t="s">
        <v>31</v>
      </c>
      <c r="U420" s="1" t="s">
        <v>31</v>
      </c>
      <c r="V420" s="1" t="s">
        <v>31</v>
      </c>
      <c r="W420" s="1" t="s">
        <v>31</v>
      </c>
      <c r="X420" s="1" t="s">
        <v>31</v>
      </c>
      <c r="Y420" s="1" t="s">
        <v>31</v>
      </c>
      <c r="Z420" s="1" t="s">
        <v>1387</v>
      </c>
      <c r="AA420" s="1" t="s">
        <v>67</v>
      </c>
    </row>
    <row r="421" spans="1:27" x14ac:dyDescent="0.2">
      <c r="A421" s="2">
        <f t="shared" si="1"/>
        <v>419</v>
      </c>
      <c r="B421" s="1" t="s">
        <v>1791</v>
      </c>
      <c r="C421" s="1" t="s">
        <v>68</v>
      </c>
      <c r="D421" s="1" t="s">
        <v>88</v>
      </c>
      <c r="E421" s="1" t="s">
        <v>1817</v>
      </c>
      <c r="F421" s="1" t="s">
        <v>54</v>
      </c>
      <c r="G421" s="1" t="s">
        <v>31</v>
      </c>
      <c r="H421" s="1" t="s">
        <v>137</v>
      </c>
      <c r="I421" s="1" t="s">
        <v>31</v>
      </c>
      <c r="J421" s="1" t="s">
        <v>31</v>
      </c>
      <c r="K421" s="1" t="s">
        <v>57</v>
      </c>
      <c r="L421" s="1" t="s">
        <v>57</v>
      </c>
      <c r="M421" s="1" t="s">
        <v>57</v>
      </c>
      <c r="N421" s="1" t="s">
        <v>31</v>
      </c>
      <c r="O421" s="1" t="s">
        <v>31</v>
      </c>
      <c r="P421" s="1" t="s">
        <v>31</v>
      </c>
      <c r="Q421" s="1" t="s">
        <v>31</v>
      </c>
      <c r="R421" s="1" t="s">
        <v>31</v>
      </c>
      <c r="S421" s="1" t="s">
        <v>31</v>
      </c>
      <c r="T421" s="1" t="s">
        <v>31</v>
      </c>
      <c r="U421" s="1" t="s">
        <v>31</v>
      </c>
      <c r="V421" s="1" t="s">
        <v>31</v>
      </c>
      <c r="W421" s="1" t="s">
        <v>31</v>
      </c>
      <c r="X421" s="1" t="s">
        <v>31</v>
      </c>
      <c r="Y421" s="1" t="s">
        <v>31</v>
      </c>
      <c r="Z421" s="1" t="s">
        <v>1364</v>
      </c>
      <c r="AA421" s="1" t="s">
        <v>67</v>
      </c>
    </row>
    <row r="422" spans="1:27" x14ac:dyDescent="0.2">
      <c r="A422" s="2">
        <f t="shared" si="1"/>
        <v>420</v>
      </c>
      <c r="B422" s="1" t="s">
        <v>1791</v>
      </c>
      <c r="C422" s="1" t="s">
        <v>68</v>
      </c>
      <c r="D422" s="1" t="s">
        <v>1388</v>
      </c>
      <c r="E422" s="1" t="s">
        <v>1818</v>
      </c>
      <c r="F422" s="1" t="s">
        <v>54</v>
      </c>
      <c r="G422" s="1" t="s">
        <v>31</v>
      </c>
      <c r="H422" s="1" t="s">
        <v>490</v>
      </c>
      <c r="I422" s="1" t="s">
        <v>31</v>
      </c>
      <c r="J422" s="1" t="s">
        <v>31</v>
      </c>
      <c r="K422" s="1" t="s">
        <v>57</v>
      </c>
      <c r="L422" s="1" t="s">
        <v>57</v>
      </c>
      <c r="M422" s="1" t="s">
        <v>57</v>
      </c>
      <c r="N422" s="1" t="s">
        <v>31</v>
      </c>
      <c r="O422" s="1" t="s">
        <v>31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31</v>
      </c>
      <c r="V422" s="1" t="s">
        <v>31</v>
      </c>
      <c r="W422" s="1" t="s">
        <v>31</v>
      </c>
      <c r="X422" s="1" t="s">
        <v>31</v>
      </c>
      <c r="Y422" s="1" t="s">
        <v>31</v>
      </c>
      <c r="Z422" s="1" t="s">
        <v>507</v>
      </c>
      <c r="AA422" s="1" t="s">
        <v>67</v>
      </c>
    </row>
    <row r="423" spans="1:27" x14ac:dyDescent="0.2">
      <c r="A423" s="2">
        <f t="shared" si="1"/>
        <v>421</v>
      </c>
      <c r="B423" s="1" t="s">
        <v>1791</v>
      </c>
      <c r="C423" s="1" t="s">
        <v>100</v>
      </c>
      <c r="D423" s="1" t="s">
        <v>1421</v>
      </c>
      <c r="E423" s="1" t="s">
        <v>1819</v>
      </c>
      <c r="F423" s="1" t="s">
        <v>54</v>
      </c>
      <c r="G423" s="1" t="s">
        <v>73</v>
      </c>
      <c r="H423" s="1" t="s">
        <v>1499</v>
      </c>
      <c r="I423" s="1" t="s">
        <v>1750</v>
      </c>
      <c r="J423" s="1" t="s">
        <v>858</v>
      </c>
      <c r="K423" s="1" t="s">
        <v>57</v>
      </c>
      <c r="L423" s="1" t="s">
        <v>50</v>
      </c>
      <c r="M423" s="1" t="s">
        <v>90</v>
      </c>
      <c r="N423" s="1" t="s">
        <v>168</v>
      </c>
      <c r="O423" s="1" t="s">
        <v>654</v>
      </c>
      <c r="P423" s="1" t="s">
        <v>472</v>
      </c>
      <c r="Q423" s="1" t="s">
        <v>1820</v>
      </c>
      <c r="R423" s="1" t="s">
        <v>1821</v>
      </c>
      <c r="S423" s="1" t="s">
        <v>1822</v>
      </c>
      <c r="T423" s="1" t="s">
        <v>1823</v>
      </c>
      <c r="U423" s="1" t="s">
        <v>365</v>
      </c>
      <c r="V423" s="1" t="s">
        <v>456</v>
      </c>
      <c r="W423" s="1" t="s">
        <v>1824</v>
      </c>
      <c r="X423" s="1" t="s">
        <v>1825</v>
      </c>
      <c r="Y423" s="1" t="s">
        <v>68</v>
      </c>
      <c r="Z423" s="1" t="s">
        <v>709</v>
      </c>
      <c r="AA423" s="1" t="s">
        <v>67</v>
      </c>
    </row>
    <row r="424" spans="1:27" x14ac:dyDescent="0.2">
      <c r="A424" s="2">
        <f t="shared" si="1"/>
        <v>422</v>
      </c>
      <c r="B424" s="1" t="s">
        <v>1791</v>
      </c>
      <c r="C424" s="1" t="s">
        <v>100</v>
      </c>
      <c r="D424" s="1" t="s">
        <v>999</v>
      </c>
      <c r="E424" s="1" t="s">
        <v>1826</v>
      </c>
      <c r="F424" s="1" t="s">
        <v>54</v>
      </c>
      <c r="G424" s="1" t="s">
        <v>55</v>
      </c>
      <c r="H424" s="1" t="s">
        <v>288</v>
      </c>
      <c r="I424" s="1" t="s">
        <v>1750</v>
      </c>
      <c r="J424" s="1" t="s">
        <v>1750</v>
      </c>
      <c r="K424" s="1" t="s">
        <v>57</v>
      </c>
      <c r="L424" s="1" t="s">
        <v>57</v>
      </c>
      <c r="M424" s="1" t="s">
        <v>57</v>
      </c>
      <c r="N424" s="1" t="s">
        <v>57</v>
      </c>
      <c r="O424" s="1" t="s">
        <v>77</v>
      </c>
      <c r="P424" s="1" t="s">
        <v>57</v>
      </c>
      <c r="Q424" s="1" t="s">
        <v>31</v>
      </c>
      <c r="R424" s="1" t="s">
        <v>31</v>
      </c>
      <c r="S424" s="1" t="s">
        <v>31</v>
      </c>
      <c r="T424" s="1" t="s">
        <v>31</v>
      </c>
      <c r="U424" s="1" t="s">
        <v>31</v>
      </c>
      <c r="V424" s="1" t="s">
        <v>31</v>
      </c>
      <c r="W424" s="1" t="s">
        <v>31</v>
      </c>
      <c r="X424" s="1" t="s">
        <v>31</v>
      </c>
      <c r="Y424" s="1" t="s">
        <v>31</v>
      </c>
      <c r="Z424" s="1" t="s">
        <v>1827</v>
      </c>
      <c r="AA424" s="1" t="s">
        <v>31</v>
      </c>
    </row>
    <row r="425" spans="1:27" x14ac:dyDescent="0.2">
      <c r="A425" s="2">
        <f t="shared" si="1"/>
        <v>423</v>
      </c>
      <c r="B425" s="1" t="s">
        <v>1828</v>
      </c>
      <c r="C425" s="1" t="s">
        <v>52</v>
      </c>
      <c r="D425" s="1" t="s">
        <v>334</v>
      </c>
      <c r="E425" s="1" t="s">
        <v>1829</v>
      </c>
      <c r="F425" s="1" t="s">
        <v>54</v>
      </c>
      <c r="G425" s="1" t="s">
        <v>55</v>
      </c>
      <c r="H425" s="1" t="s">
        <v>363</v>
      </c>
      <c r="I425" s="1" t="s">
        <v>1828</v>
      </c>
      <c r="J425" s="1" t="s">
        <v>1275</v>
      </c>
      <c r="K425" s="1" t="s">
        <v>50</v>
      </c>
      <c r="L425" s="1" t="s">
        <v>90</v>
      </c>
      <c r="M425" s="1" t="s">
        <v>59</v>
      </c>
      <c r="N425" s="1" t="s">
        <v>471</v>
      </c>
      <c r="O425" s="1" t="s">
        <v>219</v>
      </c>
      <c r="P425" s="1" t="s">
        <v>613</v>
      </c>
      <c r="Q425" s="1" t="s">
        <v>1830</v>
      </c>
      <c r="R425" s="1" t="s">
        <v>1831</v>
      </c>
      <c r="S425" s="1" t="s">
        <v>1832</v>
      </c>
      <c r="T425" s="1" t="s">
        <v>1833</v>
      </c>
      <c r="U425" s="1" t="s">
        <v>1285</v>
      </c>
      <c r="V425" s="1" t="s">
        <v>1036</v>
      </c>
      <c r="W425" s="1" t="s">
        <v>1834</v>
      </c>
      <c r="X425" s="1" t="s">
        <v>1835</v>
      </c>
      <c r="Y425" s="1" t="s">
        <v>58</v>
      </c>
      <c r="Z425" s="1" t="s">
        <v>1548</v>
      </c>
      <c r="AA425" s="1" t="s">
        <v>67</v>
      </c>
    </row>
    <row r="426" spans="1:27" x14ac:dyDescent="0.2">
      <c r="A426" s="2">
        <f t="shared" si="1"/>
        <v>424</v>
      </c>
      <c r="B426" s="1" t="s">
        <v>1828</v>
      </c>
      <c r="C426" s="1" t="s">
        <v>77</v>
      </c>
      <c r="D426" s="1" t="s">
        <v>449</v>
      </c>
      <c r="E426" s="1" t="s">
        <v>1836</v>
      </c>
      <c r="F426" s="1" t="s">
        <v>54</v>
      </c>
      <c r="G426" s="1" t="s">
        <v>55</v>
      </c>
      <c r="H426" s="1" t="s">
        <v>106</v>
      </c>
      <c r="I426" s="1" t="s">
        <v>1791</v>
      </c>
      <c r="J426" s="1" t="s">
        <v>1275</v>
      </c>
      <c r="K426" s="1" t="s">
        <v>57</v>
      </c>
      <c r="L426" s="1" t="s">
        <v>50</v>
      </c>
      <c r="M426" s="1" t="s">
        <v>80</v>
      </c>
      <c r="N426" s="1" t="s">
        <v>436</v>
      </c>
      <c r="O426" s="1" t="s">
        <v>582</v>
      </c>
      <c r="P426" s="1" t="s">
        <v>619</v>
      </c>
      <c r="Q426" s="1" t="s">
        <v>1837</v>
      </c>
      <c r="R426" s="1" t="s">
        <v>1838</v>
      </c>
      <c r="S426" s="1" t="s">
        <v>1839</v>
      </c>
      <c r="T426" s="1" t="s">
        <v>1840</v>
      </c>
      <c r="U426" s="1" t="s">
        <v>330</v>
      </c>
      <c r="V426" s="1" t="s">
        <v>544</v>
      </c>
      <c r="W426" s="1" t="s">
        <v>1524</v>
      </c>
      <c r="X426" s="1" t="s">
        <v>1841</v>
      </c>
      <c r="Y426" s="1" t="s">
        <v>175</v>
      </c>
      <c r="Z426" s="1" t="s">
        <v>402</v>
      </c>
      <c r="AA426" s="1" t="s">
        <v>67</v>
      </c>
    </row>
    <row r="427" spans="1:27" x14ac:dyDescent="0.2">
      <c r="A427" s="2">
        <f t="shared" si="1"/>
        <v>425</v>
      </c>
      <c r="B427" s="1" t="s">
        <v>1828</v>
      </c>
      <c r="C427" s="1" t="s">
        <v>77</v>
      </c>
      <c r="D427" s="1" t="s">
        <v>600</v>
      </c>
      <c r="E427" s="1" t="s">
        <v>1842</v>
      </c>
      <c r="F427" s="1" t="s">
        <v>54</v>
      </c>
      <c r="G427" s="1" t="s">
        <v>55</v>
      </c>
      <c r="H427" s="1" t="s">
        <v>271</v>
      </c>
      <c r="I427" s="1" t="s">
        <v>1828</v>
      </c>
      <c r="J427" s="1" t="s">
        <v>1791</v>
      </c>
      <c r="K427" s="1" t="s">
        <v>57</v>
      </c>
      <c r="L427" s="1" t="s">
        <v>57</v>
      </c>
      <c r="M427" s="1" t="s">
        <v>57</v>
      </c>
      <c r="N427" s="1" t="s">
        <v>57</v>
      </c>
      <c r="O427" s="1" t="s">
        <v>80</v>
      </c>
      <c r="P427" s="1" t="s">
        <v>57</v>
      </c>
      <c r="Q427" s="1" t="s">
        <v>31</v>
      </c>
      <c r="R427" s="1" t="s">
        <v>57</v>
      </c>
      <c r="S427" s="1" t="s">
        <v>90</v>
      </c>
      <c r="T427" s="1" t="s">
        <v>57</v>
      </c>
      <c r="U427" s="1" t="s">
        <v>57</v>
      </c>
      <c r="V427" s="1" t="s">
        <v>57</v>
      </c>
      <c r="W427" s="1" t="s">
        <v>77</v>
      </c>
      <c r="X427" s="1" t="s">
        <v>94</v>
      </c>
      <c r="Y427" s="1" t="s">
        <v>57</v>
      </c>
      <c r="Z427" s="1" t="s">
        <v>632</v>
      </c>
      <c r="AA427" s="1" t="s">
        <v>67</v>
      </c>
    </row>
    <row r="428" spans="1:27" x14ac:dyDescent="0.2">
      <c r="A428" s="2">
        <f t="shared" si="1"/>
        <v>426</v>
      </c>
      <c r="B428" s="1" t="s">
        <v>1828</v>
      </c>
      <c r="C428" s="1" t="s">
        <v>77</v>
      </c>
      <c r="D428" s="1" t="s">
        <v>619</v>
      </c>
      <c r="E428" s="1" t="s">
        <v>1843</v>
      </c>
      <c r="F428" s="1" t="s">
        <v>54</v>
      </c>
      <c r="G428" s="1" t="s">
        <v>55</v>
      </c>
      <c r="H428" s="1" t="s">
        <v>221</v>
      </c>
      <c r="I428" s="1" t="s">
        <v>1791</v>
      </c>
      <c r="J428" s="1" t="s">
        <v>1391</v>
      </c>
      <c r="K428" s="1" t="s">
        <v>57</v>
      </c>
      <c r="L428" s="1" t="s">
        <v>50</v>
      </c>
      <c r="M428" s="1" t="s">
        <v>86</v>
      </c>
      <c r="N428" s="1" t="s">
        <v>307</v>
      </c>
      <c r="O428" s="1" t="s">
        <v>630</v>
      </c>
      <c r="P428" s="1" t="s">
        <v>515</v>
      </c>
      <c r="Q428" s="1" t="s">
        <v>1844</v>
      </c>
      <c r="R428" s="1" t="s">
        <v>1845</v>
      </c>
      <c r="S428" s="1" t="s">
        <v>1846</v>
      </c>
      <c r="T428" s="1" t="s">
        <v>1847</v>
      </c>
      <c r="U428" s="1" t="s">
        <v>203</v>
      </c>
      <c r="V428" s="1" t="s">
        <v>423</v>
      </c>
      <c r="W428" s="1" t="s">
        <v>1264</v>
      </c>
      <c r="X428" s="1" t="s">
        <v>1848</v>
      </c>
      <c r="Y428" s="1" t="s">
        <v>94</v>
      </c>
      <c r="Z428" s="1" t="s">
        <v>295</v>
      </c>
      <c r="AA428" s="1" t="s">
        <v>67</v>
      </c>
    </row>
    <row r="429" spans="1:27" x14ac:dyDescent="0.2">
      <c r="A429" s="2">
        <f t="shared" si="1"/>
        <v>427</v>
      </c>
      <c r="B429" s="1" t="s">
        <v>1828</v>
      </c>
      <c r="C429" s="1" t="s">
        <v>94</v>
      </c>
      <c r="D429" s="1" t="s">
        <v>738</v>
      </c>
      <c r="E429" s="1" t="s">
        <v>1849</v>
      </c>
      <c r="F429" s="1" t="s">
        <v>54</v>
      </c>
      <c r="G429" s="1" t="s">
        <v>73</v>
      </c>
      <c r="H429" s="1" t="s">
        <v>196</v>
      </c>
      <c r="I429" s="1" t="s">
        <v>1828</v>
      </c>
      <c r="J429" s="1" t="s">
        <v>1569</v>
      </c>
      <c r="K429" s="1" t="s">
        <v>57</v>
      </c>
      <c r="L429" s="1" t="s">
        <v>57</v>
      </c>
      <c r="M429" s="1" t="s">
        <v>52</v>
      </c>
      <c r="N429" s="1" t="s">
        <v>126</v>
      </c>
      <c r="O429" s="1" t="s">
        <v>508</v>
      </c>
      <c r="P429" s="1" t="s">
        <v>277</v>
      </c>
      <c r="Q429" s="1" t="s">
        <v>1850</v>
      </c>
      <c r="R429" s="1" t="s">
        <v>1851</v>
      </c>
      <c r="S429" s="1" t="s">
        <v>1852</v>
      </c>
      <c r="T429" s="1" t="s">
        <v>1853</v>
      </c>
      <c r="U429" s="1" t="s">
        <v>152</v>
      </c>
      <c r="V429" s="1" t="s">
        <v>293</v>
      </c>
      <c r="W429" s="1" t="s">
        <v>857</v>
      </c>
      <c r="X429" s="1" t="s">
        <v>1854</v>
      </c>
      <c r="Y429" s="1" t="s">
        <v>80</v>
      </c>
      <c r="Z429" s="1" t="s">
        <v>543</v>
      </c>
      <c r="AA429" s="1" t="s">
        <v>67</v>
      </c>
    </row>
    <row r="430" spans="1:27" x14ac:dyDescent="0.2">
      <c r="A430" s="2">
        <f t="shared" si="1"/>
        <v>428</v>
      </c>
      <c r="B430" s="1" t="s">
        <v>1828</v>
      </c>
      <c r="C430" s="1" t="s">
        <v>94</v>
      </c>
      <c r="D430" s="1" t="s">
        <v>845</v>
      </c>
      <c r="E430" s="1" t="s">
        <v>1855</v>
      </c>
      <c r="F430" s="1" t="s">
        <v>54</v>
      </c>
      <c r="G430" s="1" t="s">
        <v>73</v>
      </c>
      <c r="H430" s="1" t="s">
        <v>237</v>
      </c>
      <c r="I430" s="1" t="s">
        <v>1828</v>
      </c>
      <c r="J430" s="1" t="s">
        <v>1687</v>
      </c>
      <c r="K430" s="1" t="s">
        <v>57</v>
      </c>
      <c r="L430" s="1" t="s">
        <v>57</v>
      </c>
      <c r="M430" s="1" t="s">
        <v>57</v>
      </c>
      <c r="N430" s="1" t="s">
        <v>57</v>
      </c>
      <c r="O430" s="1" t="s">
        <v>94</v>
      </c>
      <c r="P430" s="1" t="s">
        <v>57</v>
      </c>
      <c r="Q430" s="1" t="s">
        <v>31</v>
      </c>
      <c r="R430" s="1" t="s">
        <v>50</v>
      </c>
      <c r="S430" s="1" t="s">
        <v>80</v>
      </c>
      <c r="T430" s="1" t="s">
        <v>147</v>
      </c>
      <c r="U430" s="1" t="s">
        <v>57</v>
      </c>
      <c r="V430" s="1" t="s">
        <v>50</v>
      </c>
      <c r="W430" s="1" t="s">
        <v>52</v>
      </c>
      <c r="X430" s="1" t="s">
        <v>444</v>
      </c>
      <c r="Y430" s="1" t="s">
        <v>57</v>
      </c>
      <c r="Z430" s="1" t="s">
        <v>332</v>
      </c>
      <c r="AA430" s="1" t="s">
        <v>67</v>
      </c>
    </row>
    <row r="431" spans="1:27" x14ac:dyDescent="0.2">
      <c r="A431" s="2">
        <f t="shared" si="1"/>
        <v>429</v>
      </c>
      <c r="B431" s="1" t="s">
        <v>1828</v>
      </c>
      <c r="C431" s="1" t="s">
        <v>80</v>
      </c>
      <c r="D431" s="1" t="s">
        <v>696</v>
      </c>
      <c r="E431" s="1" t="s">
        <v>1856</v>
      </c>
      <c r="F431" s="1" t="s">
        <v>54</v>
      </c>
      <c r="G431" s="1" t="s">
        <v>73</v>
      </c>
      <c r="H431" s="1" t="s">
        <v>443</v>
      </c>
      <c r="I431" s="1" t="s">
        <v>1687</v>
      </c>
      <c r="J431" s="1" t="s">
        <v>1687</v>
      </c>
      <c r="K431" s="1" t="s">
        <v>57</v>
      </c>
      <c r="L431" s="1" t="s">
        <v>57</v>
      </c>
      <c r="M431" s="1" t="s">
        <v>57</v>
      </c>
      <c r="N431" s="1" t="s">
        <v>57</v>
      </c>
      <c r="O431" s="1" t="s">
        <v>50</v>
      </c>
      <c r="P431" s="1" t="s">
        <v>57</v>
      </c>
      <c r="Q431" s="1" t="s">
        <v>31</v>
      </c>
      <c r="R431" s="1" t="s">
        <v>52</v>
      </c>
      <c r="S431" s="1" t="s">
        <v>80</v>
      </c>
      <c r="T431" s="1" t="s">
        <v>234</v>
      </c>
      <c r="U431" s="1" t="s">
        <v>57</v>
      </c>
      <c r="V431" s="1" t="s">
        <v>50</v>
      </c>
      <c r="W431" s="1" t="s">
        <v>52</v>
      </c>
      <c r="X431" s="1" t="s">
        <v>175</v>
      </c>
      <c r="Y431" s="1" t="s">
        <v>57</v>
      </c>
      <c r="Z431" s="1" t="s">
        <v>445</v>
      </c>
      <c r="AA431" s="1" t="s">
        <v>67</v>
      </c>
    </row>
    <row r="432" spans="1:27" x14ac:dyDescent="0.2">
      <c r="A432" s="2">
        <f t="shared" ref="A432:A495" si="2">A431+1</f>
        <v>430</v>
      </c>
      <c r="B432" s="1" t="s">
        <v>1828</v>
      </c>
      <c r="C432" s="1" t="s">
        <v>80</v>
      </c>
      <c r="D432" s="1" t="s">
        <v>815</v>
      </c>
      <c r="E432" s="1" t="s">
        <v>1857</v>
      </c>
      <c r="F432" s="1" t="s">
        <v>54</v>
      </c>
      <c r="G432" s="1" t="s">
        <v>55</v>
      </c>
      <c r="H432" s="1" t="s">
        <v>288</v>
      </c>
      <c r="I432" s="1" t="s">
        <v>1828</v>
      </c>
      <c r="J432" s="1" t="s">
        <v>1659</v>
      </c>
      <c r="K432" s="1" t="s">
        <v>57</v>
      </c>
      <c r="L432" s="1" t="s">
        <v>57</v>
      </c>
      <c r="M432" s="1" t="s">
        <v>52</v>
      </c>
      <c r="N432" s="1" t="s">
        <v>148</v>
      </c>
      <c r="O432" s="1" t="s">
        <v>321</v>
      </c>
      <c r="P432" s="1" t="s">
        <v>197</v>
      </c>
      <c r="Q432" s="1" t="s">
        <v>1858</v>
      </c>
      <c r="R432" s="1" t="s">
        <v>639</v>
      </c>
      <c r="S432" s="1" t="s">
        <v>1859</v>
      </c>
      <c r="T432" s="1" t="s">
        <v>1860</v>
      </c>
      <c r="U432" s="1" t="s">
        <v>272</v>
      </c>
      <c r="V432" s="1" t="s">
        <v>440</v>
      </c>
      <c r="W432" s="1" t="s">
        <v>166</v>
      </c>
      <c r="X432" s="1" t="s">
        <v>613</v>
      </c>
      <c r="Y432" s="1" t="s">
        <v>77</v>
      </c>
      <c r="Z432" s="1" t="s">
        <v>499</v>
      </c>
      <c r="AA432" s="1" t="s">
        <v>67</v>
      </c>
    </row>
    <row r="433" spans="1:27" x14ac:dyDescent="0.2">
      <c r="A433" s="2">
        <f t="shared" si="2"/>
        <v>431</v>
      </c>
      <c r="B433" s="1" t="s">
        <v>1828</v>
      </c>
      <c r="C433" s="1" t="s">
        <v>80</v>
      </c>
      <c r="D433" s="1" t="s">
        <v>535</v>
      </c>
      <c r="E433" s="1" t="s">
        <v>1861</v>
      </c>
      <c r="F433" s="1" t="s">
        <v>54</v>
      </c>
      <c r="G433" s="1" t="s">
        <v>73</v>
      </c>
      <c r="H433" s="1" t="s">
        <v>93</v>
      </c>
      <c r="I433" s="1" t="s">
        <v>1687</v>
      </c>
      <c r="J433" s="1" t="s">
        <v>1687</v>
      </c>
      <c r="K433" s="1" t="s">
        <v>57</v>
      </c>
      <c r="L433" s="1" t="s">
        <v>57</v>
      </c>
      <c r="M433" s="1" t="s">
        <v>57</v>
      </c>
      <c r="N433" s="1" t="s">
        <v>57</v>
      </c>
      <c r="O433" s="1" t="s">
        <v>50</v>
      </c>
      <c r="P433" s="1" t="s">
        <v>57</v>
      </c>
      <c r="Q433" s="1" t="s">
        <v>31</v>
      </c>
      <c r="R433" s="1" t="s">
        <v>77</v>
      </c>
      <c r="S433" s="1" t="s">
        <v>94</v>
      </c>
      <c r="T433" s="1" t="s">
        <v>389</v>
      </c>
      <c r="U433" s="1" t="s">
        <v>57</v>
      </c>
      <c r="V433" s="1" t="s">
        <v>57</v>
      </c>
      <c r="W433" s="1" t="s">
        <v>52</v>
      </c>
      <c r="X433" s="1" t="s">
        <v>50</v>
      </c>
      <c r="Y433" s="1" t="s">
        <v>57</v>
      </c>
      <c r="Z433" s="1" t="s">
        <v>268</v>
      </c>
      <c r="AA433" s="1" t="s">
        <v>67</v>
      </c>
    </row>
    <row r="434" spans="1:27" x14ac:dyDescent="0.2">
      <c r="A434" s="2">
        <f t="shared" si="2"/>
        <v>432</v>
      </c>
      <c r="B434" s="1" t="s">
        <v>1828</v>
      </c>
      <c r="C434" s="1" t="s">
        <v>80</v>
      </c>
      <c r="D434" s="1" t="s">
        <v>590</v>
      </c>
      <c r="E434" s="1" t="s">
        <v>1862</v>
      </c>
      <c r="F434" s="1" t="s">
        <v>54</v>
      </c>
      <c r="G434" s="1" t="s">
        <v>73</v>
      </c>
      <c r="H434" s="1" t="s">
        <v>133</v>
      </c>
      <c r="I434" s="1" t="s">
        <v>1828</v>
      </c>
      <c r="J434" s="1" t="s">
        <v>1659</v>
      </c>
      <c r="K434" s="1" t="s">
        <v>57</v>
      </c>
      <c r="L434" s="1" t="s">
        <v>57</v>
      </c>
      <c r="M434" s="1" t="s">
        <v>57</v>
      </c>
      <c r="N434" s="1" t="s">
        <v>50</v>
      </c>
      <c r="O434" s="1" t="s">
        <v>94</v>
      </c>
      <c r="P434" s="1" t="s">
        <v>50</v>
      </c>
      <c r="Q434" s="1" t="s">
        <v>213</v>
      </c>
      <c r="R434" s="1" t="s">
        <v>142</v>
      </c>
      <c r="S434" s="1" t="s">
        <v>74</v>
      </c>
      <c r="T434" s="1" t="s">
        <v>1135</v>
      </c>
      <c r="U434" s="1" t="s">
        <v>57</v>
      </c>
      <c r="V434" s="1" t="s">
        <v>57</v>
      </c>
      <c r="W434" s="1" t="s">
        <v>86</v>
      </c>
      <c r="X434" s="1" t="s">
        <v>147</v>
      </c>
      <c r="Y434" s="1" t="s">
        <v>57</v>
      </c>
      <c r="Z434" s="1" t="s">
        <v>1863</v>
      </c>
      <c r="AA434" s="1" t="s">
        <v>67</v>
      </c>
    </row>
    <row r="435" spans="1:27" x14ac:dyDescent="0.2">
      <c r="A435" s="2">
        <f t="shared" si="2"/>
        <v>433</v>
      </c>
      <c r="B435" s="1" t="s">
        <v>1828</v>
      </c>
      <c r="C435" s="1" t="s">
        <v>58</v>
      </c>
      <c r="D435" s="1" t="s">
        <v>224</v>
      </c>
      <c r="E435" s="1" t="s">
        <v>1864</v>
      </c>
      <c r="F435" s="1" t="s">
        <v>54</v>
      </c>
      <c r="G435" s="1" t="s">
        <v>73</v>
      </c>
      <c r="H435" s="1" t="s">
        <v>120</v>
      </c>
      <c r="I435" s="1" t="s">
        <v>1828</v>
      </c>
      <c r="J435" s="1" t="s">
        <v>1569</v>
      </c>
      <c r="K435" s="1" t="s">
        <v>57</v>
      </c>
      <c r="L435" s="1" t="s">
        <v>57</v>
      </c>
      <c r="M435" s="1" t="s">
        <v>50</v>
      </c>
      <c r="N435" s="1" t="s">
        <v>86</v>
      </c>
      <c r="O435" s="1" t="s">
        <v>202</v>
      </c>
      <c r="P435" s="1" t="s">
        <v>142</v>
      </c>
      <c r="Q435" s="1" t="s">
        <v>1041</v>
      </c>
      <c r="R435" s="1" t="s">
        <v>113</v>
      </c>
      <c r="S435" s="1" t="s">
        <v>926</v>
      </c>
      <c r="T435" s="1" t="s">
        <v>1865</v>
      </c>
      <c r="U435" s="1" t="s">
        <v>85</v>
      </c>
      <c r="V435" s="1" t="s">
        <v>234</v>
      </c>
      <c r="W435" s="1" t="s">
        <v>376</v>
      </c>
      <c r="X435" s="1" t="s">
        <v>987</v>
      </c>
      <c r="Y435" s="1" t="s">
        <v>52</v>
      </c>
      <c r="Z435" s="1" t="s">
        <v>698</v>
      </c>
      <c r="AA435" s="1" t="s">
        <v>67</v>
      </c>
    </row>
    <row r="436" spans="1:27" x14ac:dyDescent="0.2">
      <c r="A436" s="2">
        <f t="shared" si="2"/>
        <v>434</v>
      </c>
      <c r="B436" s="1" t="s">
        <v>1828</v>
      </c>
      <c r="C436" s="1" t="s">
        <v>130</v>
      </c>
      <c r="D436" s="1" t="s">
        <v>1272</v>
      </c>
      <c r="E436" s="1" t="s">
        <v>1866</v>
      </c>
      <c r="F436" s="1" t="s">
        <v>54</v>
      </c>
      <c r="G436" s="1" t="s">
        <v>31</v>
      </c>
      <c r="H436" s="1" t="s">
        <v>56</v>
      </c>
      <c r="I436" s="1" t="s">
        <v>31</v>
      </c>
      <c r="J436" s="1" t="s">
        <v>31</v>
      </c>
      <c r="K436" s="1" t="s">
        <v>57</v>
      </c>
      <c r="L436" s="1" t="s">
        <v>57</v>
      </c>
      <c r="M436" s="1" t="s">
        <v>57</v>
      </c>
      <c r="N436" s="1" t="s">
        <v>31</v>
      </c>
      <c r="O436" s="1" t="s">
        <v>31</v>
      </c>
      <c r="P436" s="1" t="s">
        <v>31</v>
      </c>
      <c r="Q436" s="1" t="s">
        <v>31</v>
      </c>
      <c r="R436" s="1" t="s">
        <v>31</v>
      </c>
      <c r="S436" s="1" t="s">
        <v>31</v>
      </c>
      <c r="T436" s="1" t="s">
        <v>31</v>
      </c>
      <c r="U436" s="1" t="s">
        <v>31</v>
      </c>
      <c r="V436" s="1" t="s">
        <v>31</v>
      </c>
      <c r="W436" s="1" t="s">
        <v>31</v>
      </c>
      <c r="X436" s="1" t="s">
        <v>31</v>
      </c>
      <c r="Y436" s="1" t="s">
        <v>31</v>
      </c>
      <c r="Z436" s="1" t="s">
        <v>1867</v>
      </c>
      <c r="AA436" s="1" t="s">
        <v>31</v>
      </c>
    </row>
    <row r="437" spans="1:27" x14ac:dyDescent="0.2">
      <c r="A437" s="2">
        <f t="shared" si="2"/>
        <v>435</v>
      </c>
      <c r="B437" s="1" t="s">
        <v>1828</v>
      </c>
      <c r="C437" s="1" t="s">
        <v>100</v>
      </c>
      <c r="D437" s="1" t="s">
        <v>1209</v>
      </c>
      <c r="E437" s="1" t="s">
        <v>1868</v>
      </c>
      <c r="F437" s="1" t="s">
        <v>54</v>
      </c>
      <c r="G437" s="1" t="s">
        <v>73</v>
      </c>
      <c r="H437" s="1" t="s">
        <v>241</v>
      </c>
      <c r="I437" s="1" t="s">
        <v>1828</v>
      </c>
      <c r="J437" s="1" t="s">
        <v>1529</v>
      </c>
      <c r="K437" s="1" t="s">
        <v>57</v>
      </c>
      <c r="L437" s="1" t="s">
        <v>57</v>
      </c>
      <c r="M437" s="1" t="s">
        <v>57</v>
      </c>
      <c r="N437" s="1" t="s">
        <v>90</v>
      </c>
      <c r="O437" s="1" t="s">
        <v>234</v>
      </c>
      <c r="P437" s="1" t="s">
        <v>77</v>
      </c>
      <c r="Q437" s="1" t="s">
        <v>1125</v>
      </c>
      <c r="R437" s="1" t="s">
        <v>423</v>
      </c>
      <c r="S437" s="1" t="s">
        <v>848</v>
      </c>
      <c r="T437" s="1" t="s">
        <v>1869</v>
      </c>
      <c r="U437" s="1" t="s">
        <v>86</v>
      </c>
      <c r="V437" s="1" t="s">
        <v>58</v>
      </c>
      <c r="W437" s="1" t="s">
        <v>165</v>
      </c>
      <c r="X437" s="1" t="s">
        <v>699</v>
      </c>
      <c r="Y437" s="1" t="s">
        <v>50</v>
      </c>
      <c r="Z437" s="1" t="s">
        <v>103</v>
      </c>
      <c r="AA437" s="1" t="s">
        <v>67</v>
      </c>
    </row>
    <row r="438" spans="1:27" x14ac:dyDescent="0.2">
      <c r="A438" s="2">
        <f t="shared" si="2"/>
        <v>436</v>
      </c>
      <c r="B438" s="1" t="s">
        <v>1828</v>
      </c>
      <c r="C438" s="1" t="s">
        <v>100</v>
      </c>
      <c r="D438" s="1" t="s">
        <v>762</v>
      </c>
      <c r="E438" s="1" t="s">
        <v>1870</v>
      </c>
      <c r="F438" s="1" t="s">
        <v>54</v>
      </c>
      <c r="G438" s="1" t="s">
        <v>73</v>
      </c>
      <c r="H438" s="1" t="s">
        <v>271</v>
      </c>
      <c r="I438" s="1" t="s">
        <v>1687</v>
      </c>
      <c r="J438" s="1" t="s">
        <v>1620</v>
      </c>
      <c r="K438" s="1" t="s">
        <v>57</v>
      </c>
      <c r="L438" s="1" t="s">
        <v>57</v>
      </c>
      <c r="M438" s="1" t="s">
        <v>57</v>
      </c>
      <c r="N438" s="1" t="s">
        <v>77</v>
      </c>
      <c r="O438" s="1" t="s">
        <v>58</v>
      </c>
      <c r="P438" s="1" t="s">
        <v>90</v>
      </c>
      <c r="Q438" s="1" t="s">
        <v>161</v>
      </c>
      <c r="R438" s="1" t="s">
        <v>456</v>
      </c>
      <c r="S438" s="1" t="s">
        <v>222</v>
      </c>
      <c r="T438" s="1" t="s">
        <v>1871</v>
      </c>
      <c r="U438" s="1" t="s">
        <v>77</v>
      </c>
      <c r="V438" s="1" t="s">
        <v>80</v>
      </c>
      <c r="W438" s="1" t="s">
        <v>85</v>
      </c>
      <c r="X438" s="1" t="s">
        <v>215</v>
      </c>
      <c r="Y438" s="1" t="s">
        <v>52</v>
      </c>
      <c r="Z438" s="1" t="s">
        <v>1872</v>
      </c>
      <c r="AA438" s="1" t="s">
        <v>31</v>
      </c>
    </row>
    <row r="439" spans="1:27" x14ac:dyDescent="0.2">
      <c r="A439" s="2">
        <f t="shared" si="2"/>
        <v>437</v>
      </c>
      <c r="B439" s="1" t="s">
        <v>1828</v>
      </c>
      <c r="C439" s="1" t="s">
        <v>59</v>
      </c>
      <c r="D439" s="1" t="s">
        <v>1540</v>
      </c>
      <c r="E439" s="1" t="s">
        <v>1873</v>
      </c>
      <c r="F439" s="1" t="s">
        <v>54</v>
      </c>
      <c r="G439" s="1" t="s">
        <v>31</v>
      </c>
      <c r="H439" s="1" t="s">
        <v>1444</v>
      </c>
      <c r="I439" s="1" t="s">
        <v>31</v>
      </c>
      <c r="J439" s="1" t="s">
        <v>31</v>
      </c>
      <c r="K439" s="1" t="s">
        <v>57</v>
      </c>
      <c r="L439" s="1" t="s">
        <v>57</v>
      </c>
      <c r="M439" s="1" t="s">
        <v>57</v>
      </c>
      <c r="N439" s="1" t="s">
        <v>31</v>
      </c>
      <c r="O439" s="1" t="s">
        <v>31</v>
      </c>
      <c r="P439" s="1" t="s">
        <v>31</v>
      </c>
      <c r="Q439" s="1" t="s">
        <v>31</v>
      </c>
      <c r="R439" s="1" t="s">
        <v>31</v>
      </c>
      <c r="S439" s="1" t="s">
        <v>31</v>
      </c>
      <c r="T439" s="1" t="s">
        <v>31</v>
      </c>
      <c r="U439" s="1" t="s">
        <v>31</v>
      </c>
      <c r="V439" s="1" t="s">
        <v>31</v>
      </c>
      <c r="W439" s="1" t="s">
        <v>31</v>
      </c>
      <c r="X439" s="1" t="s">
        <v>31</v>
      </c>
      <c r="Y439" s="1" t="s">
        <v>31</v>
      </c>
      <c r="Z439" s="1" t="s">
        <v>1297</v>
      </c>
      <c r="AA439" s="1" t="s">
        <v>31</v>
      </c>
    </row>
    <row r="440" spans="1:27" x14ac:dyDescent="0.2">
      <c r="A440" s="2">
        <f t="shared" si="2"/>
        <v>438</v>
      </c>
      <c r="B440" s="1" t="s">
        <v>1874</v>
      </c>
      <c r="C440" s="1" t="s">
        <v>50</v>
      </c>
      <c r="D440" s="1" t="s">
        <v>50</v>
      </c>
      <c r="E440" s="1" t="s">
        <v>1875</v>
      </c>
      <c r="F440" s="1" t="s">
        <v>54</v>
      </c>
      <c r="G440" s="1" t="s">
        <v>55</v>
      </c>
      <c r="H440" s="1" t="s">
        <v>382</v>
      </c>
      <c r="I440" s="1" t="s">
        <v>1874</v>
      </c>
      <c r="J440" s="1" t="s">
        <v>1233</v>
      </c>
      <c r="K440" s="1" t="s">
        <v>57</v>
      </c>
      <c r="L440" s="1" t="s">
        <v>130</v>
      </c>
      <c r="M440" s="1" t="s">
        <v>165</v>
      </c>
      <c r="N440" s="1" t="s">
        <v>845</v>
      </c>
      <c r="O440" s="1" t="s">
        <v>433</v>
      </c>
      <c r="P440" s="1" t="s">
        <v>1218</v>
      </c>
      <c r="Q440" s="1" t="s">
        <v>1876</v>
      </c>
      <c r="R440" s="1" t="s">
        <v>1877</v>
      </c>
      <c r="S440" s="1" t="s">
        <v>1878</v>
      </c>
      <c r="T440" s="1" t="s">
        <v>1879</v>
      </c>
      <c r="U440" s="1" t="s">
        <v>1156</v>
      </c>
      <c r="V440" s="1" t="s">
        <v>1195</v>
      </c>
      <c r="W440" s="1" t="s">
        <v>1880</v>
      </c>
      <c r="X440" s="1" t="s">
        <v>1881</v>
      </c>
      <c r="Y440" s="1" t="s">
        <v>147</v>
      </c>
      <c r="Z440" s="1" t="s">
        <v>218</v>
      </c>
      <c r="AA440" s="1" t="s">
        <v>67</v>
      </c>
    </row>
    <row r="441" spans="1:27" x14ac:dyDescent="0.2">
      <c r="A441" s="2">
        <f t="shared" si="2"/>
        <v>439</v>
      </c>
      <c r="B441" s="1" t="s">
        <v>1874</v>
      </c>
      <c r="C441" s="1" t="s">
        <v>50</v>
      </c>
      <c r="D441" s="1" t="s">
        <v>58</v>
      </c>
      <c r="E441" s="1" t="s">
        <v>1882</v>
      </c>
      <c r="F441" s="1" t="s">
        <v>54</v>
      </c>
      <c r="G441" s="1" t="s">
        <v>73</v>
      </c>
      <c r="H441" s="1" t="s">
        <v>71</v>
      </c>
      <c r="I441" s="1" t="s">
        <v>1874</v>
      </c>
      <c r="J441" s="1" t="s">
        <v>1620</v>
      </c>
      <c r="K441" s="1" t="s">
        <v>57</v>
      </c>
      <c r="L441" s="1" t="s">
        <v>57</v>
      </c>
      <c r="M441" s="1" t="s">
        <v>57</v>
      </c>
      <c r="N441" s="1" t="s">
        <v>59</v>
      </c>
      <c r="O441" s="1" t="s">
        <v>321</v>
      </c>
      <c r="P441" s="1" t="s">
        <v>152</v>
      </c>
      <c r="Q441" s="1" t="s">
        <v>1883</v>
      </c>
      <c r="R441" s="1" t="s">
        <v>1505</v>
      </c>
      <c r="S441" s="1" t="s">
        <v>1311</v>
      </c>
      <c r="T441" s="1" t="s">
        <v>1884</v>
      </c>
      <c r="U441" s="1" t="s">
        <v>152</v>
      </c>
      <c r="V441" s="1" t="s">
        <v>334</v>
      </c>
      <c r="W441" s="1" t="s">
        <v>351</v>
      </c>
      <c r="X441" s="1" t="s">
        <v>1657</v>
      </c>
      <c r="Y441" s="1" t="s">
        <v>52</v>
      </c>
      <c r="Z441" s="1" t="s">
        <v>171</v>
      </c>
      <c r="AA441" s="1" t="s">
        <v>67</v>
      </c>
    </row>
    <row r="442" spans="1:27" x14ac:dyDescent="0.2">
      <c r="A442" s="2">
        <f t="shared" si="2"/>
        <v>440</v>
      </c>
      <c r="B442" s="1" t="s">
        <v>1874</v>
      </c>
      <c r="C442" s="1" t="s">
        <v>50</v>
      </c>
      <c r="D442" s="1" t="s">
        <v>148</v>
      </c>
      <c r="E442" s="1" t="s">
        <v>1885</v>
      </c>
      <c r="F442" s="1" t="s">
        <v>54</v>
      </c>
      <c r="G442" s="1" t="s">
        <v>55</v>
      </c>
      <c r="H442" s="1" t="s">
        <v>124</v>
      </c>
      <c r="I442" s="1" t="s">
        <v>1750</v>
      </c>
      <c r="J442" s="1" t="s">
        <v>1305</v>
      </c>
      <c r="K442" s="1" t="s">
        <v>50</v>
      </c>
      <c r="L442" s="1" t="s">
        <v>94</v>
      </c>
      <c r="M442" s="1" t="s">
        <v>100</v>
      </c>
      <c r="N442" s="1" t="s">
        <v>278</v>
      </c>
      <c r="O442" s="1" t="s">
        <v>590</v>
      </c>
      <c r="P442" s="1" t="s">
        <v>590</v>
      </c>
      <c r="Q442" s="1" t="s">
        <v>1886</v>
      </c>
      <c r="R442" s="1" t="s">
        <v>1359</v>
      </c>
      <c r="S442" s="1" t="s">
        <v>1887</v>
      </c>
      <c r="T442" s="1" t="s">
        <v>1888</v>
      </c>
      <c r="U442" s="1" t="s">
        <v>437</v>
      </c>
      <c r="V442" s="1" t="s">
        <v>759</v>
      </c>
      <c r="W442" s="1" t="s">
        <v>1889</v>
      </c>
      <c r="X442" s="1" t="s">
        <v>565</v>
      </c>
      <c r="Y442" s="1" t="s">
        <v>58</v>
      </c>
      <c r="Z442" s="1" t="s">
        <v>134</v>
      </c>
      <c r="AA442" s="1" t="s">
        <v>67</v>
      </c>
    </row>
    <row r="443" spans="1:27" x14ac:dyDescent="0.2">
      <c r="A443" s="2">
        <f t="shared" si="2"/>
        <v>441</v>
      </c>
      <c r="B443" s="1" t="s">
        <v>1874</v>
      </c>
      <c r="C443" s="1" t="s">
        <v>50</v>
      </c>
      <c r="D443" s="1" t="s">
        <v>95</v>
      </c>
      <c r="E443" s="1" t="s">
        <v>1890</v>
      </c>
      <c r="F443" s="1" t="s">
        <v>54</v>
      </c>
      <c r="G443" s="1" t="s">
        <v>55</v>
      </c>
      <c r="H443" s="1" t="s">
        <v>174</v>
      </c>
      <c r="I443" s="1" t="s">
        <v>1874</v>
      </c>
      <c r="J443" s="1" t="s">
        <v>1569</v>
      </c>
      <c r="K443" s="1" t="s">
        <v>57</v>
      </c>
      <c r="L443" s="1" t="s">
        <v>57</v>
      </c>
      <c r="M443" s="1" t="s">
        <v>77</v>
      </c>
      <c r="N443" s="1" t="s">
        <v>87</v>
      </c>
      <c r="O443" s="1" t="s">
        <v>313</v>
      </c>
      <c r="P443" s="1" t="s">
        <v>168</v>
      </c>
      <c r="Q443" s="1" t="s">
        <v>1891</v>
      </c>
      <c r="R443" s="1" t="s">
        <v>1892</v>
      </c>
      <c r="S443" s="1" t="s">
        <v>1893</v>
      </c>
      <c r="T443" s="1" t="s">
        <v>1894</v>
      </c>
      <c r="U443" s="1" t="s">
        <v>308</v>
      </c>
      <c r="V443" s="1" t="s">
        <v>168</v>
      </c>
      <c r="W443" s="1" t="s">
        <v>222</v>
      </c>
      <c r="X443" s="1" t="s">
        <v>1895</v>
      </c>
      <c r="Y443" s="1" t="s">
        <v>80</v>
      </c>
      <c r="Z443" s="1" t="s">
        <v>1076</v>
      </c>
      <c r="AA443" s="1" t="s">
        <v>67</v>
      </c>
    </row>
    <row r="444" spans="1:27" x14ac:dyDescent="0.2">
      <c r="A444" s="2">
        <f t="shared" si="2"/>
        <v>442</v>
      </c>
      <c r="B444" s="1" t="s">
        <v>1874</v>
      </c>
      <c r="C444" s="1" t="s">
        <v>50</v>
      </c>
      <c r="D444" s="1" t="s">
        <v>126</v>
      </c>
      <c r="E444" s="1" t="s">
        <v>1896</v>
      </c>
      <c r="F444" s="1" t="s">
        <v>54</v>
      </c>
      <c r="G444" s="1" t="s">
        <v>73</v>
      </c>
      <c r="H444" s="1" t="s">
        <v>170</v>
      </c>
      <c r="I444" s="1" t="s">
        <v>1828</v>
      </c>
      <c r="J444" s="1" t="s">
        <v>1427</v>
      </c>
      <c r="K444" s="1" t="s">
        <v>57</v>
      </c>
      <c r="L444" s="1" t="s">
        <v>52</v>
      </c>
      <c r="M444" s="1" t="s">
        <v>58</v>
      </c>
      <c r="N444" s="1" t="s">
        <v>552</v>
      </c>
      <c r="O444" s="1" t="s">
        <v>801</v>
      </c>
      <c r="P444" s="1" t="s">
        <v>157</v>
      </c>
      <c r="Q444" s="1" t="s">
        <v>1897</v>
      </c>
      <c r="R444" s="1" t="s">
        <v>1898</v>
      </c>
      <c r="S444" s="1" t="s">
        <v>1899</v>
      </c>
      <c r="T444" s="1" t="s">
        <v>1900</v>
      </c>
      <c r="U444" s="1" t="s">
        <v>163</v>
      </c>
      <c r="V444" s="1" t="s">
        <v>409</v>
      </c>
      <c r="W444" s="1" t="s">
        <v>686</v>
      </c>
      <c r="X444" s="1" t="s">
        <v>1901</v>
      </c>
      <c r="Y444" s="1" t="s">
        <v>57</v>
      </c>
      <c r="Z444" s="1" t="s">
        <v>1082</v>
      </c>
      <c r="AA444" s="1" t="s">
        <v>31</v>
      </c>
    </row>
    <row r="445" spans="1:27" x14ac:dyDescent="0.2">
      <c r="A445" s="2">
        <f t="shared" si="2"/>
        <v>443</v>
      </c>
      <c r="B445" s="1" t="s">
        <v>1874</v>
      </c>
      <c r="C445" s="1" t="s">
        <v>50</v>
      </c>
      <c r="D445" s="1" t="s">
        <v>251</v>
      </c>
      <c r="E445" s="1" t="s">
        <v>1902</v>
      </c>
      <c r="F445" s="1" t="s">
        <v>54</v>
      </c>
      <c r="G445" s="1" t="s">
        <v>70</v>
      </c>
      <c r="H445" s="1" t="s">
        <v>237</v>
      </c>
      <c r="I445" s="1" t="s">
        <v>1874</v>
      </c>
      <c r="J445" s="1" t="s">
        <v>1181</v>
      </c>
      <c r="K445" s="1" t="s">
        <v>77</v>
      </c>
      <c r="L445" s="1" t="s">
        <v>130</v>
      </c>
      <c r="M445" s="1" t="s">
        <v>165</v>
      </c>
      <c r="N445" s="1" t="s">
        <v>884</v>
      </c>
      <c r="O445" s="1" t="s">
        <v>1264</v>
      </c>
      <c r="P445" s="1" t="s">
        <v>882</v>
      </c>
      <c r="Q445" s="1" t="s">
        <v>1903</v>
      </c>
      <c r="R445" s="1" t="s">
        <v>542</v>
      </c>
      <c r="S445" s="1" t="s">
        <v>1904</v>
      </c>
      <c r="T445" s="1" t="s">
        <v>1905</v>
      </c>
      <c r="U445" s="1" t="s">
        <v>631</v>
      </c>
      <c r="V445" s="1" t="s">
        <v>128</v>
      </c>
      <c r="W445" s="1" t="s">
        <v>1000</v>
      </c>
      <c r="X445" s="1" t="s">
        <v>104</v>
      </c>
      <c r="Y445" s="1" t="s">
        <v>130</v>
      </c>
      <c r="Z445" s="1" t="s">
        <v>129</v>
      </c>
      <c r="AA445" s="1" t="s">
        <v>67</v>
      </c>
    </row>
    <row r="446" spans="1:27" x14ac:dyDescent="0.2">
      <c r="A446" s="2">
        <f t="shared" si="2"/>
        <v>444</v>
      </c>
      <c r="B446" s="1" t="s">
        <v>1874</v>
      </c>
      <c r="C446" s="1" t="s">
        <v>94</v>
      </c>
      <c r="D446" s="1" t="s">
        <v>727</v>
      </c>
      <c r="E446" s="1" t="s">
        <v>1906</v>
      </c>
      <c r="F446" s="1" t="s">
        <v>54</v>
      </c>
      <c r="G446" s="1" t="s">
        <v>55</v>
      </c>
      <c r="H446" s="1" t="s">
        <v>363</v>
      </c>
      <c r="I446" s="1" t="s">
        <v>1874</v>
      </c>
      <c r="J446" s="1" t="s">
        <v>1687</v>
      </c>
      <c r="K446" s="1" t="s">
        <v>57</v>
      </c>
      <c r="L446" s="1" t="s">
        <v>57</v>
      </c>
      <c r="M446" s="1" t="s">
        <v>57</v>
      </c>
      <c r="N446" s="1" t="s">
        <v>52</v>
      </c>
      <c r="O446" s="1" t="s">
        <v>90</v>
      </c>
      <c r="P446" s="1" t="s">
        <v>52</v>
      </c>
      <c r="Q446" s="1" t="s">
        <v>125</v>
      </c>
      <c r="R446" s="1" t="s">
        <v>126</v>
      </c>
      <c r="S446" s="1" t="s">
        <v>259</v>
      </c>
      <c r="T446" s="1" t="s">
        <v>1021</v>
      </c>
      <c r="U446" s="1" t="s">
        <v>50</v>
      </c>
      <c r="V446" s="1" t="s">
        <v>77</v>
      </c>
      <c r="W446" s="1" t="s">
        <v>59</v>
      </c>
      <c r="X446" s="1" t="s">
        <v>293</v>
      </c>
      <c r="Y446" s="1" t="s">
        <v>57</v>
      </c>
      <c r="Z446" s="1" t="s">
        <v>347</v>
      </c>
      <c r="AA446" s="1" t="s">
        <v>31</v>
      </c>
    </row>
    <row r="447" spans="1:27" x14ac:dyDescent="0.2">
      <c r="A447" s="2">
        <f t="shared" si="2"/>
        <v>445</v>
      </c>
      <c r="B447" s="1" t="s">
        <v>1874</v>
      </c>
      <c r="C447" s="1" t="s">
        <v>80</v>
      </c>
      <c r="D447" s="1" t="s">
        <v>211</v>
      </c>
      <c r="E447" s="1" t="s">
        <v>1907</v>
      </c>
      <c r="F447" s="1" t="s">
        <v>54</v>
      </c>
      <c r="G447" s="1" t="s">
        <v>73</v>
      </c>
      <c r="H447" s="1" t="s">
        <v>196</v>
      </c>
      <c r="I447" s="1" t="s">
        <v>1750</v>
      </c>
      <c r="J447" s="1" t="s">
        <v>1687</v>
      </c>
      <c r="K447" s="1" t="s">
        <v>57</v>
      </c>
      <c r="L447" s="1" t="s">
        <v>57</v>
      </c>
      <c r="M447" s="1" t="s">
        <v>57</v>
      </c>
      <c r="N447" s="1" t="s">
        <v>50</v>
      </c>
      <c r="O447" s="1" t="s">
        <v>80</v>
      </c>
      <c r="P447" s="1" t="s">
        <v>50</v>
      </c>
      <c r="Q447" s="1" t="s">
        <v>213</v>
      </c>
      <c r="R447" s="1" t="s">
        <v>59</v>
      </c>
      <c r="S447" s="1" t="s">
        <v>73</v>
      </c>
      <c r="T447" s="1" t="s">
        <v>1119</v>
      </c>
      <c r="U447" s="1" t="s">
        <v>77</v>
      </c>
      <c r="V447" s="1" t="s">
        <v>77</v>
      </c>
      <c r="W447" s="1" t="s">
        <v>68</v>
      </c>
      <c r="X447" s="1" t="s">
        <v>403</v>
      </c>
      <c r="Y447" s="1" t="s">
        <v>57</v>
      </c>
      <c r="Z447" s="1" t="s">
        <v>1088</v>
      </c>
      <c r="AA447" s="1" t="s">
        <v>67</v>
      </c>
    </row>
    <row r="448" spans="1:27" x14ac:dyDescent="0.2">
      <c r="A448" s="2">
        <f t="shared" si="2"/>
        <v>446</v>
      </c>
      <c r="B448" s="1" t="s">
        <v>1874</v>
      </c>
      <c r="C448" s="1" t="s">
        <v>80</v>
      </c>
      <c r="D448" s="1" t="s">
        <v>643</v>
      </c>
      <c r="E448" s="1" t="s">
        <v>1908</v>
      </c>
      <c r="F448" s="1" t="s">
        <v>54</v>
      </c>
      <c r="G448" s="1" t="s">
        <v>55</v>
      </c>
      <c r="H448" s="1" t="s">
        <v>221</v>
      </c>
      <c r="I448" s="1" t="s">
        <v>1750</v>
      </c>
      <c r="J448" s="1" t="s">
        <v>1569</v>
      </c>
      <c r="K448" s="1" t="s">
        <v>57</v>
      </c>
      <c r="L448" s="1" t="s">
        <v>57</v>
      </c>
      <c r="M448" s="1" t="s">
        <v>57</v>
      </c>
      <c r="N448" s="1" t="s">
        <v>90</v>
      </c>
      <c r="O448" s="1" t="s">
        <v>165</v>
      </c>
      <c r="P448" s="1" t="s">
        <v>58</v>
      </c>
      <c r="Q448" s="1" t="s">
        <v>1516</v>
      </c>
      <c r="R448" s="1" t="s">
        <v>182</v>
      </c>
      <c r="S448" s="1" t="s">
        <v>1033</v>
      </c>
      <c r="T448" s="1" t="s">
        <v>556</v>
      </c>
      <c r="U448" s="1" t="s">
        <v>94</v>
      </c>
      <c r="V448" s="1" t="s">
        <v>100</v>
      </c>
      <c r="W448" s="1" t="s">
        <v>147</v>
      </c>
      <c r="X448" s="1" t="s">
        <v>82</v>
      </c>
      <c r="Y448" s="1" t="s">
        <v>57</v>
      </c>
      <c r="Z448" s="1" t="s">
        <v>223</v>
      </c>
      <c r="AA448" s="1" t="s">
        <v>67</v>
      </c>
    </row>
    <row r="449" spans="1:27" x14ac:dyDescent="0.2">
      <c r="A449" s="2">
        <f t="shared" si="2"/>
        <v>447</v>
      </c>
      <c r="B449" s="1" t="s">
        <v>1874</v>
      </c>
      <c r="C449" s="1" t="s">
        <v>86</v>
      </c>
      <c r="D449" s="1" t="s">
        <v>616</v>
      </c>
      <c r="E449" s="1" t="s">
        <v>1909</v>
      </c>
      <c r="F449" s="1" t="s">
        <v>54</v>
      </c>
      <c r="G449" s="1" t="s">
        <v>73</v>
      </c>
      <c r="H449" s="1" t="s">
        <v>137</v>
      </c>
      <c r="I449" s="1" t="s">
        <v>1874</v>
      </c>
      <c r="J449" s="1" t="s">
        <v>1529</v>
      </c>
      <c r="K449" s="1" t="s">
        <v>57</v>
      </c>
      <c r="L449" s="1" t="s">
        <v>57</v>
      </c>
      <c r="M449" s="1" t="s">
        <v>57</v>
      </c>
      <c r="N449" s="1" t="s">
        <v>58</v>
      </c>
      <c r="O449" s="1" t="s">
        <v>692</v>
      </c>
      <c r="P449" s="1" t="s">
        <v>94</v>
      </c>
      <c r="Q449" s="1" t="s">
        <v>422</v>
      </c>
      <c r="R449" s="1" t="s">
        <v>613</v>
      </c>
      <c r="S449" s="1" t="s">
        <v>903</v>
      </c>
      <c r="T449" s="1" t="s">
        <v>1910</v>
      </c>
      <c r="U449" s="1" t="s">
        <v>148</v>
      </c>
      <c r="V449" s="1" t="s">
        <v>165</v>
      </c>
      <c r="W449" s="1" t="s">
        <v>508</v>
      </c>
      <c r="X449" s="1" t="s">
        <v>1243</v>
      </c>
      <c r="Y449" s="1" t="s">
        <v>52</v>
      </c>
      <c r="Z449" s="1" t="s">
        <v>323</v>
      </c>
      <c r="AA449" s="1" t="s">
        <v>67</v>
      </c>
    </row>
    <row r="450" spans="1:27" x14ac:dyDescent="0.2">
      <c r="A450" s="2">
        <f t="shared" si="2"/>
        <v>448</v>
      </c>
      <c r="B450" s="1" t="s">
        <v>1874</v>
      </c>
      <c r="C450" s="1" t="s">
        <v>68</v>
      </c>
      <c r="D450" s="1" t="s">
        <v>1352</v>
      </c>
      <c r="E450" s="1" t="s">
        <v>1911</v>
      </c>
      <c r="F450" s="1" t="s">
        <v>54</v>
      </c>
      <c r="G450" s="1" t="s">
        <v>73</v>
      </c>
      <c r="H450" s="1" t="s">
        <v>174</v>
      </c>
      <c r="I450" s="1" t="s">
        <v>1750</v>
      </c>
      <c r="J450" s="1" t="s">
        <v>1620</v>
      </c>
      <c r="K450" s="1" t="s">
        <v>57</v>
      </c>
      <c r="L450" s="1" t="s">
        <v>57</v>
      </c>
      <c r="M450" s="1" t="s">
        <v>57</v>
      </c>
      <c r="N450" s="1" t="s">
        <v>94</v>
      </c>
      <c r="O450" s="1" t="s">
        <v>264</v>
      </c>
      <c r="P450" s="1" t="s">
        <v>94</v>
      </c>
      <c r="Q450" s="1" t="s">
        <v>1293</v>
      </c>
      <c r="R450" s="1" t="s">
        <v>423</v>
      </c>
      <c r="S450" s="1" t="s">
        <v>386</v>
      </c>
      <c r="T450" s="1" t="s">
        <v>1912</v>
      </c>
      <c r="U450" s="1" t="s">
        <v>58</v>
      </c>
      <c r="V450" s="1" t="s">
        <v>68</v>
      </c>
      <c r="W450" s="1" t="s">
        <v>70</v>
      </c>
      <c r="X450" s="1" t="s">
        <v>610</v>
      </c>
      <c r="Y450" s="1" t="s">
        <v>50</v>
      </c>
      <c r="Z450" s="1" t="s">
        <v>295</v>
      </c>
      <c r="AA450" s="1" t="s">
        <v>67</v>
      </c>
    </row>
    <row r="451" spans="1:27" x14ac:dyDescent="0.2">
      <c r="A451" s="2">
        <f t="shared" si="2"/>
        <v>449</v>
      </c>
      <c r="B451" s="1" t="s">
        <v>1874</v>
      </c>
      <c r="C451" s="1" t="s">
        <v>68</v>
      </c>
      <c r="D451" s="1" t="s">
        <v>345</v>
      </c>
      <c r="E451" s="1" t="s">
        <v>1913</v>
      </c>
      <c r="F451" s="1" t="s">
        <v>54</v>
      </c>
      <c r="G451" s="1" t="s">
        <v>126</v>
      </c>
      <c r="H451" s="1" t="s">
        <v>431</v>
      </c>
      <c r="I451" s="1" t="s">
        <v>1874</v>
      </c>
      <c r="J451" s="1" t="s">
        <v>1687</v>
      </c>
      <c r="K451" s="1" t="s">
        <v>57</v>
      </c>
      <c r="L451" s="1" t="s">
        <v>57</v>
      </c>
      <c r="M451" s="1" t="s">
        <v>57</v>
      </c>
      <c r="N451" s="1" t="s">
        <v>80</v>
      </c>
      <c r="O451" s="1" t="s">
        <v>194</v>
      </c>
      <c r="P451" s="1" t="s">
        <v>130</v>
      </c>
      <c r="Q451" s="1" t="s">
        <v>354</v>
      </c>
      <c r="R451" s="1" t="s">
        <v>582</v>
      </c>
      <c r="S451" s="1" t="s">
        <v>1564</v>
      </c>
      <c r="T451" s="1" t="s">
        <v>1914</v>
      </c>
      <c r="U451" s="1" t="s">
        <v>58</v>
      </c>
      <c r="V451" s="1" t="s">
        <v>210</v>
      </c>
      <c r="W451" s="1" t="s">
        <v>260</v>
      </c>
      <c r="X451" s="1" t="s">
        <v>282</v>
      </c>
      <c r="Y451" s="1" t="s">
        <v>50</v>
      </c>
      <c r="Z451" s="1" t="s">
        <v>1526</v>
      </c>
      <c r="AA451" s="1" t="s">
        <v>67</v>
      </c>
    </row>
    <row r="452" spans="1:27" x14ac:dyDescent="0.2">
      <c r="A452" s="2">
        <f t="shared" si="2"/>
        <v>450</v>
      </c>
      <c r="B452" s="1" t="s">
        <v>1874</v>
      </c>
      <c r="C452" s="1" t="s">
        <v>100</v>
      </c>
      <c r="D452" s="1" t="s">
        <v>1404</v>
      </c>
      <c r="E452" s="1" t="s">
        <v>1915</v>
      </c>
      <c r="F452" s="1" t="s">
        <v>54</v>
      </c>
      <c r="G452" s="1" t="s">
        <v>55</v>
      </c>
      <c r="H452" s="1" t="s">
        <v>382</v>
      </c>
      <c r="I452" s="1" t="s">
        <v>1874</v>
      </c>
      <c r="J452" s="1" t="s">
        <v>1874</v>
      </c>
      <c r="K452" s="1" t="s">
        <v>57</v>
      </c>
      <c r="L452" s="1" t="s">
        <v>57</v>
      </c>
      <c r="M452" s="1" t="s">
        <v>57</v>
      </c>
      <c r="N452" s="1" t="s">
        <v>57</v>
      </c>
      <c r="O452" s="1" t="s">
        <v>86</v>
      </c>
      <c r="P452" s="1" t="s">
        <v>57</v>
      </c>
      <c r="Q452" s="1" t="s">
        <v>31</v>
      </c>
      <c r="R452" s="1" t="s">
        <v>50</v>
      </c>
      <c r="S452" s="1" t="s">
        <v>52</v>
      </c>
      <c r="T452" s="1" t="s">
        <v>210</v>
      </c>
      <c r="U452" s="1" t="s">
        <v>57</v>
      </c>
      <c r="V452" s="1" t="s">
        <v>50</v>
      </c>
      <c r="W452" s="1" t="s">
        <v>31</v>
      </c>
      <c r="X452" s="1" t="s">
        <v>31</v>
      </c>
      <c r="Y452" s="1" t="s">
        <v>31</v>
      </c>
      <c r="Z452" s="1" t="s">
        <v>1180</v>
      </c>
      <c r="AA452" s="1" t="s">
        <v>67</v>
      </c>
    </row>
    <row r="453" spans="1:27" x14ac:dyDescent="0.2">
      <c r="A453" s="2">
        <f t="shared" si="2"/>
        <v>451</v>
      </c>
      <c r="B453" s="1" t="s">
        <v>1874</v>
      </c>
      <c r="C453" s="1" t="s">
        <v>59</v>
      </c>
      <c r="D453" s="1" t="s">
        <v>1612</v>
      </c>
      <c r="E453" s="1" t="s">
        <v>1916</v>
      </c>
      <c r="F453" s="1" t="s">
        <v>54</v>
      </c>
      <c r="G453" s="1" t="s">
        <v>31</v>
      </c>
      <c r="H453" s="1" t="s">
        <v>1499</v>
      </c>
      <c r="I453" s="1" t="s">
        <v>31</v>
      </c>
      <c r="J453" s="1" t="s">
        <v>31</v>
      </c>
      <c r="K453" s="1" t="s">
        <v>57</v>
      </c>
      <c r="L453" s="1" t="s">
        <v>57</v>
      </c>
      <c r="M453" s="1" t="s">
        <v>57</v>
      </c>
      <c r="N453" s="1" t="s">
        <v>31</v>
      </c>
      <c r="O453" s="1" t="s">
        <v>31</v>
      </c>
      <c r="P453" s="1" t="s">
        <v>31</v>
      </c>
      <c r="Q453" s="1" t="s">
        <v>31</v>
      </c>
      <c r="R453" s="1" t="s">
        <v>31</v>
      </c>
      <c r="S453" s="1" t="s">
        <v>31</v>
      </c>
      <c r="T453" s="1" t="s">
        <v>31</v>
      </c>
      <c r="U453" s="1" t="s">
        <v>31</v>
      </c>
      <c r="V453" s="1" t="s">
        <v>31</v>
      </c>
      <c r="W453" s="1" t="s">
        <v>31</v>
      </c>
      <c r="X453" s="1" t="s">
        <v>31</v>
      </c>
      <c r="Y453" s="1" t="s">
        <v>31</v>
      </c>
      <c r="Z453" s="1" t="s">
        <v>753</v>
      </c>
      <c r="AA453" s="1" t="s">
        <v>67</v>
      </c>
    </row>
    <row r="454" spans="1:27" x14ac:dyDescent="0.2">
      <c r="A454" s="2">
        <f t="shared" si="2"/>
        <v>452</v>
      </c>
      <c r="B454" s="1" t="s">
        <v>1874</v>
      </c>
      <c r="C454" s="1" t="s">
        <v>59</v>
      </c>
      <c r="D454" s="1" t="s">
        <v>1615</v>
      </c>
      <c r="E454" s="1" t="s">
        <v>1917</v>
      </c>
      <c r="F454" s="1" t="s">
        <v>54</v>
      </c>
      <c r="G454" s="1" t="s">
        <v>31</v>
      </c>
      <c r="H454" s="1" t="s">
        <v>151</v>
      </c>
      <c r="I454" s="1" t="s">
        <v>31</v>
      </c>
      <c r="J454" s="1" t="s">
        <v>31</v>
      </c>
      <c r="K454" s="1" t="s">
        <v>57</v>
      </c>
      <c r="L454" s="1" t="s">
        <v>57</v>
      </c>
      <c r="M454" s="1" t="s">
        <v>57</v>
      </c>
      <c r="N454" s="1" t="s">
        <v>31</v>
      </c>
      <c r="O454" s="1" t="s">
        <v>31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  <c r="Z454" s="1" t="s">
        <v>285</v>
      </c>
      <c r="AA454" s="1" t="s">
        <v>67</v>
      </c>
    </row>
    <row r="455" spans="1:27" x14ac:dyDescent="0.2">
      <c r="A455" s="2">
        <f t="shared" si="2"/>
        <v>453</v>
      </c>
      <c r="B455" s="1" t="s">
        <v>1874</v>
      </c>
      <c r="C455" s="1" t="s">
        <v>59</v>
      </c>
      <c r="D455" s="1" t="s">
        <v>609</v>
      </c>
      <c r="E455" s="1" t="s">
        <v>1918</v>
      </c>
      <c r="F455" s="1" t="s">
        <v>54</v>
      </c>
      <c r="G455" s="1" t="s">
        <v>31</v>
      </c>
      <c r="H455" s="1" t="s">
        <v>1444</v>
      </c>
      <c r="I455" s="1" t="s">
        <v>31</v>
      </c>
      <c r="J455" s="1" t="s">
        <v>31</v>
      </c>
      <c r="K455" s="1" t="s">
        <v>57</v>
      </c>
      <c r="L455" s="1" t="s">
        <v>57</v>
      </c>
      <c r="M455" s="1" t="s">
        <v>57</v>
      </c>
      <c r="N455" s="1" t="s">
        <v>31</v>
      </c>
      <c r="O455" s="1" t="s">
        <v>31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  <c r="Z455" s="1" t="s">
        <v>1317</v>
      </c>
      <c r="AA455" s="1" t="s">
        <v>31</v>
      </c>
    </row>
    <row r="456" spans="1:27" x14ac:dyDescent="0.2">
      <c r="A456" s="2">
        <f t="shared" si="2"/>
        <v>454</v>
      </c>
      <c r="B456" s="1" t="s">
        <v>1919</v>
      </c>
      <c r="C456" s="1" t="s">
        <v>50</v>
      </c>
      <c r="D456" s="1" t="s">
        <v>90</v>
      </c>
      <c r="E456" s="1" t="s">
        <v>1920</v>
      </c>
      <c r="F456" s="1" t="s">
        <v>54</v>
      </c>
      <c r="G456" s="1" t="s">
        <v>73</v>
      </c>
      <c r="H456" s="1" t="s">
        <v>382</v>
      </c>
      <c r="I456" s="1" t="s">
        <v>1919</v>
      </c>
      <c r="J456" s="1" t="s">
        <v>1791</v>
      </c>
      <c r="K456" s="1" t="s">
        <v>57</v>
      </c>
      <c r="L456" s="1" t="s">
        <v>57</v>
      </c>
      <c r="M456" s="1" t="s">
        <v>57</v>
      </c>
      <c r="N456" s="1" t="s">
        <v>90</v>
      </c>
      <c r="O456" s="1" t="s">
        <v>142</v>
      </c>
      <c r="P456" s="1" t="s">
        <v>80</v>
      </c>
      <c r="Q456" s="1" t="s">
        <v>1921</v>
      </c>
      <c r="R456" s="1" t="s">
        <v>172</v>
      </c>
      <c r="S456" s="1" t="s">
        <v>981</v>
      </c>
      <c r="T456" s="1" t="s">
        <v>1922</v>
      </c>
      <c r="U456" s="1" t="s">
        <v>77</v>
      </c>
      <c r="V456" s="1" t="s">
        <v>100</v>
      </c>
      <c r="W456" s="1" t="s">
        <v>73</v>
      </c>
      <c r="X456" s="1" t="s">
        <v>496</v>
      </c>
      <c r="Y456" s="1" t="s">
        <v>50</v>
      </c>
      <c r="Z456" s="1" t="s">
        <v>209</v>
      </c>
      <c r="AA456" s="1" t="s">
        <v>67</v>
      </c>
    </row>
    <row r="457" spans="1:27" x14ac:dyDescent="0.2">
      <c r="A457" s="2">
        <f t="shared" si="2"/>
        <v>455</v>
      </c>
      <c r="B457" s="1" t="s">
        <v>1919</v>
      </c>
      <c r="C457" s="1" t="s">
        <v>50</v>
      </c>
      <c r="D457" s="1" t="s">
        <v>94</v>
      </c>
      <c r="E457" s="1" t="s">
        <v>1923</v>
      </c>
      <c r="F457" s="1" t="s">
        <v>54</v>
      </c>
      <c r="G457" s="1" t="s">
        <v>55</v>
      </c>
      <c r="H457" s="1" t="s">
        <v>56</v>
      </c>
      <c r="I457" s="1" t="s">
        <v>1919</v>
      </c>
      <c r="J457" s="1" t="s">
        <v>1305</v>
      </c>
      <c r="K457" s="1" t="s">
        <v>57</v>
      </c>
      <c r="L457" s="1" t="s">
        <v>50</v>
      </c>
      <c r="M457" s="1" t="s">
        <v>130</v>
      </c>
      <c r="N457" s="1" t="s">
        <v>440</v>
      </c>
      <c r="O457" s="1" t="s">
        <v>692</v>
      </c>
      <c r="P457" s="1" t="s">
        <v>679</v>
      </c>
      <c r="Q457" s="1" t="s">
        <v>1924</v>
      </c>
      <c r="R457" s="1" t="s">
        <v>1925</v>
      </c>
      <c r="S457" s="1" t="s">
        <v>1926</v>
      </c>
      <c r="T457" s="1" t="s">
        <v>1927</v>
      </c>
      <c r="U457" s="1" t="s">
        <v>189</v>
      </c>
      <c r="V457" s="1" t="s">
        <v>313</v>
      </c>
      <c r="W457" s="1" t="s">
        <v>1824</v>
      </c>
      <c r="X457" s="1" t="s">
        <v>1928</v>
      </c>
      <c r="Y457" s="1" t="s">
        <v>165</v>
      </c>
      <c r="Z457" s="1" t="s">
        <v>775</v>
      </c>
      <c r="AA457" s="1" t="s">
        <v>67</v>
      </c>
    </row>
    <row r="458" spans="1:27" x14ac:dyDescent="0.2">
      <c r="A458" s="2">
        <f t="shared" si="2"/>
        <v>456</v>
      </c>
      <c r="B458" s="1" t="s">
        <v>1919</v>
      </c>
      <c r="C458" s="1" t="s">
        <v>52</v>
      </c>
      <c r="D458" s="1" t="s">
        <v>247</v>
      </c>
      <c r="E458" s="1" t="s">
        <v>1929</v>
      </c>
      <c r="F458" s="1" t="s">
        <v>54</v>
      </c>
      <c r="G458" s="1" t="s">
        <v>73</v>
      </c>
      <c r="H458" s="1" t="s">
        <v>79</v>
      </c>
      <c r="I458" s="1" t="s">
        <v>1874</v>
      </c>
      <c r="J458" s="1" t="s">
        <v>1750</v>
      </c>
      <c r="K458" s="1" t="s">
        <v>57</v>
      </c>
      <c r="L458" s="1" t="s">
        <v>57</v>
      </c>
      <c r="M458" s="1" t="s">
        <v>57</v>
      </c>
      <c r="N458" s="1" t="s">
        <v>80</v>
      </c>
      <c r="O458" s="1" t="s">
        <v>210</v>
      </c>
      <c r="P458" s="1" t="s">
        <v>130</v>
      </c>
      <c r="Q458" s="1" t="s">
        <v>289</v>
      </c>
      <c r="R458" s="1" t="s">
        <v>1227</v>
      </c>
      <c r="S458" s="1" t="s">
        <v>1930</v>
      </c>
      <c r="T458" s="1" t="s">
        <v>1315</v>
      </c>
      <c r="U458" s="1" t="s">
        <v>142</v>
      </c>
      <c r="V458" s="1" t="s">
        <v>70</v>
      </c>
      <c r="W458" s="1" t="s">
        <v>247</v>
      </c>
      <c r="X458" s="1" t="s">
        <v>437</v>
      </c>
      <c r="Y458" s="1" t="s">
        <v>50</v>
      </c>
      <c r="Z458" s="1" t="s">
        <v>402</v>
      </c>
      <c r="AA458" s="1" t="s">
        <v>67</v>
      </c>
    </row>
    <row r="459" spans="1:27" x14ac:dyDescent="0.2">
      <c r="A459" s="2">
        <f t="shared" si="2"/>
        <v>457</v>
      </c>
      <c r="B459" s="1" t="s">
        <v>1919</v>
      </c>
      <c r="C459" s="1" t="s">
        <v>52</v>
      </c>
      <c r="D459" s="1" t="s">
        <v>378</v>
      </c>
      <c r="E459" s="1" t="s">
        <v>1931</v>
      </c>
      <c r="F459" s="1" t="s">
        <v>54</v>
      </c>
      <c r="G459" s="1" t="s">
        <v>55</v>
      </c>
      <c r="H459" s="1" t="s">
        <v>124</v>
      </c>
      <c r="I459" s="1" t="s">
        <v>1919</v>
      </c>
      <c r="J459" s="1" t="s">
        <v>1791</v>
      </c>
      <c r="K459" s="1" t="s">
        <v>57</v>
      </c>
      <c r="L459" s="1" t="s">
        <v>57</v>
      </c>
      <c r="M459" s="1" t="s">
        <v>57</v>
      </c>
      <c r="N459" s="1" t="s">
        <v>77</v>
      </c>
      <c r="O459" s="1" t="s">
        <v>64</v>
      </c>
      <c r="P459" s="1" t="s">
        <v>50</v>
      </c>
      <c r="Q459" s="1" t="s">
        <v>213</v>
      </c>
      <c r="R459" s="1" t="s">
        <v>172</v>
      </c>
      <c r="S459" s="1" t="s">
        <v>981</v>
      </c>
      <c r="T459" s="1" t="s">
        <v>1932</v>
      </c>
      <c r="U459" s="1" t="s">
        <v>58</v>
      </c>
      <c r="V459" s="1" t="s">
        <v>100</v>
      </c>
      <c r="W459" s="1" t="s">
        <v>210</v>
      </c>
      <c r="X459" s="1" t="s">
        <v>412</v>
      </c>
      <c r="Y459" s="1" t="s">
        <v>50</v>
      </c>
      <c r="Z459" s="1" t="s">
        <v>520</v>
      </c>
      <c r="AA459" s="1" t="s">
        <v>67</v>
      </c>
    </row>
    <row r="460" spans="1:27" x14ac:dyDescent="0.2">
      <c r="A460" s="2">
        <f t="shared" si="2"/>
        <v>458</v>
      </c>
      <c r="B460" s="1" t="s">
        <v>1919</v>
      </c>
      <c r="C460" s="1" t="s">
        <v>90</v>
      </c>
      <c r="D460" s="1" t="s">
        <v>486</v>
      </c>
      <c r="E460" s="1" t="s">
        <v>1933</v>
      </c>
      <c r="F460" s="1" t="s">
        <v>54</v>
      </c>
      <c r="G460" s="1" t="s">
        <v>70</v>
      </c>
      <c r="H460" s="1" t="s">
        <v>382</v>
      </c>
      <c r="I460" s="1" t="s">
        <v>1919</v>
      </c>
      <c r="J460" s="1" t="s">
        <v>1427</v>
      </c>
      <c r="K460" s="1" t="s">
        <v>57</v>
      </c>
      <c r="L460" s="1" t="s">
        <v>57</v>
      </c>
      <c r="M460" s="1" t="s">
        <v>90</v>
      </c>
      <c r="N460" s="1" t="s">
        <v>277</v>
      </c>
      <c r="O460" s="1" t="s">
        <v>455</v>
      </c>
      <c r="P460" s="1" t="s">
        <v>428</v>
      </c>
      <c r="Q460" s="1" t="s">
        <v>1934</v>
      </c>
      <c r="R460" s="1" t="s">
        <v>1935</v>
      </c>
      <c r="S460" s="1" t="s">
        <v>1936</v>
      </c>
      <c r="T460" s="1" t="s">
        <v>1937</v>
      </c>
      <c r="U460" s="1" t="s">
        <v>127</v>
      </c>
      <c r="V460" s="1" t="s">
        <v>488</v>
      </c>
      <c r="W460" s="1" t="s">
        <v>116</v>
      </c>
      <c r="X460" s="1" t="s">
        <v>1938</v>
      </c>
      <c r="Y460" s="1" t="s">
        <v>90</v>
      </c>
      <c r="Z460" s="1" t="s">
        <v>487</v>
      </c>
      <c r="AA460" s="1" t="s">
        <v>67</v>
      </c>
    </row>
    <row r="461" spans="1:27" x14ac:dyDescent="0.2">
      <c r="A461" s="2">
        <f t="shared" si="2"/>
        <v>459</v>
      </c>
      <c r="B461" s="1" t="s">
        <v>1919</v>
      </c>
      <c r="C461" s="1" t="s">
        <v>80</v>
      </c>
      <c r="D461" s="1" t="s">
        <v>869</v>
      </c>
      <c r="E461" s="1" t="s">
        <v>1939</v>
      </c>
      <c r="F461" s="1" t="s">
        <v>54</v>
      </c>
      <c r="G461" s="1" t="s">
        <v>73</v>
      </c>
      <c r="H461" s="1" t="s">
        <v>443</v>
      </c>
      <c r="I461" s="1" t="s">
        <v>1687</v>
      </c>
      <c r="J461" s="1" t="s">
        <v>1687</v>
      </c>
      <c r="K461" s="1" t="s">
        <v>57</v>
      </c>
      <c r="L461" s="1" t="s">
        <v>57</v>
      </c>
      <c r="M461" s="1" t="s">
        <v>57</v>
      </c>
      <c r="N461" s="1" t="s">
        <v>50</v>
      </c>
      <c r="O461" s="1" t="s">
        <v>77</v>
      </c>
      <c r="P461" s="1" t="s">
        <v>50</v>
      </c>
      <c r="Q461" s="1" t="s">
        <v>72</v>
      </c>
      <c r="R461" s="1" t="s">
        <v>175</v>
      </c>
      <c r="S461" s="1" t="s">
        <v>152</v>
      </c>
      <c r="T461" s="1" t="s">
        <v>1048</v>
      </c>
      <c r="U461" s="1" t="s">
        <v>50</v>
      </c>
      <c r="V461" s="1" t="s">
        <v>57</v>
      </c>
      <c r="W461" s="1" t="s">
        <v>90</v>
      </c>
      <c r="X461" s="1" t="s">
        <v>175</v>
      </c>
      <c r="Y461" s="1" t="s">
        <v>57</v>
      </c>
      <c r="Z461" s="1" t="s">
        <v>1180</v>
      </c>
      <c r="AA461" s="1" t="s">
        <v>67</v>
      </c>
    </row>
    <row r="462" spans="1:27" x14ac:dyDescent="0.2">
      <c r="A462" s="2">
        <f t="shared" si="2"/>
        <v>460</v>
      </c>
      <c r="B462" s="1" t="s">
        <v>1919</v>
      </c>
      <c r="C462" s="1" t="s">
        <v>80</v>
      </c>
      <c r="D462" s="1" t="s">
        <v>261</v>
      </c>
      <c r="E462" s="1" t="s">
        <v>1940</v>
      </c>
      <c r="F462" s="1" t="s">
        <v>54</v>
      </c>
      <c r="G462" s="1" t="s">
        <v>73</v>
      </c>
      <c r="H462" s="1" t="s">
        <v>133</v>
      </c>
      <c r="I462" s="1" t="s">
        <v>1828</v>
      </c>
      <c r="J462" s="1" t="s">
        <v>1828</v>
      </c>
      <c r="K462" s="1" t="s">
        <v>57</v>
      </c>
      <c r="L462" s="1" t="s">
        <v>57</v>
      </c>
      <c r="M462" s="1" t="s">
        <v>57</v>
      </c>
      <c r="N462" s="1" t="s">
        <v>50</v>
      </c>
      <c r="O462" s="1" t="s">
        <v>90</v>
      </c>
      <c r="P462" s="1" t="s">
        <v>57</v>
      </c>
      <c r="Q462" s="1" t="s">
        <v>31</v>
      </c>
      <c r="R462" s="1" t="s">
        <v>148</v>
      </c>
      <c r="S462" s="1" t="s">
        <v>376</v>
      </c>
      <c r="T462" s="1" t="s">
        <v>848</v>
      </c>
      <c r="U462" s="1" t="s">
        <v>57</v>
      </c>
      <c r="V462" s="1" t="s">
        <v>80</v>
      </c>
      <c r="W462" s="1" t="s">
        <v>50</v>
      </c>
      <c r="X462" s="1" t="s">
        <v>130</v>
      </c>
      <c r="Y462" s="1" t="s">
        <v>57</v>
      </c>
      <c r="Z462" s="1" t="s">
        <v>1941</v>
      </c>
      <c r="AA462" s="1" t="s">
        <v>31</v>
      </c>
    </row>
    <row r="463" spans="1:27" x14ac:dyDescent="0.2">
      <c r="A463" s="2">
        <f t="shared" si="2"/>
        <v>461</v>
      </c>
      <c r="B463" s="1" t="s">
        <v>1919</v>
      </c>
      <c r="C463" s="1" t="s">
        <v>86</v>
      </c>
      <c r="D463" s="1" t="s">
        <v>186</v>
      </c>
      <c r="E463" s="1" t="s">
        <v>1942</v>
      </c>
      <c r="F463" s="1" t="s">
        <v>54</v>
      </c>
      <c r="G463" s="1" t="s">
        <v>31</v>
      </c>
      <c r="H463" s="1" t="s">
        <v>124</v>
      </c>
      <c r="I463" s="1" t="s">
        <v>31</v>
      </c>
      <c r="J463" s="1" t="s">
        <v>31</v>
      </c>
      <c r="K463" s="1" t="s">
        <v>57</v>
      </c>
      <c r="L463" s="1" t="s">
        <v>57</v>
      </c>
      <c r="M463" s="1" t="s">
        <v>57</v>
      </c>
      <c r="N463" s="1" t="s">
        <v>31</v>
      </c>
      <c r="O463" s="1" t="s">
        <v>31</v>
      </c>
      <c r="P463" s="1" t="s">
        <v>31</v>
      </c>
      <c r="Q463" s="1" t="s">
        <v>31</v>
      </c>
      <c r="R463" s="1" t="s">
        <v>31</v>
      </c>
      <c r="S463" s="1" t="s">
        <v>31</v>
      </c>
      <c r="T463" s="1" t="s">
        <v>31</v>
      </c>
      <c r="U463" s="1" t="s">
        <v>31</v>
      </c>
      <c r="V463" s="1" t="s">
        <v>31</v>
      </c>
      <c r="W463" s="1" t="s">
        <v>31</v>
      </c>
      <c r="X463" s="1" t="s">
        <v>31</v>
      </c>
      <c r="Y463" s="1" t="s">
        <v>31</v>
      </c>
      <c r="Z463" s="1" t="s">
        <v>1943</v>
      </c>
      <c r="AA463" s="1" t="s">
        <v>31</v>
      </c>
    </row>
    <row r="464" spans="1:27" x14ac:dyDescent="0.2">
      <c r="A464" s="2">
        <f t="shared" si="2"/>
        <v>462</v>
      </c>
      <c r="B464" s="1" t="s">
        <v>1919</v>
      </c>
      <c r="C464" s="1" t="s">
        <v>130</v>
      </c>
      <c r="D464" s="1" t="s">
        <v>1264</v>
      </c>
      <c r="E464" s="1" t="s">
        <v>1944</v>
      </c>
      <c r="F464" s="1" t="s">
        <v>54</v>
      </c>
      <c r="G464" s="1" t="s">
        <v>31</v>
      </c>
      <c r="H464" s="1" t="s">
        <v>241</v>
      </c>
      <c r="I464" s="1" t="s">
        <v>31</v>
      </c>
      <c r="J464" s="1" t="s">
        <v>31</v>
      </c>
      <c r="K464" s="1" t="s">
        <v>57</v>
      </c>
      <c r="L464" s="1" t="s">
        <v>57</v>
      </c>
      <c r="M464" s="1" t="s">
        <v>57</v>
      </c>
      <c r="N464" s="1" t="s">
        <v>31</v>
      </c>
      <c r="O464" s="1" t="s">
        <v>31</v>
      </c>
      <c r="P464" s="1" t="s">
        <v>31</v>
      </c>
      <c r="Q464" s="1" t="s">
        <v>31</v>
      </c>
      <c r="R464" s="1" t="s">
        <v>31</v>
      </c>
      <c r="S464" s="1" t="s">
        <v>31</v>
      </c>
      <c r="T464" s="1" t="s">
        <v>31</v>
      </c>
      <c r="U464" s="1" t="s">
        <v>31</v>
      </c>
      <c r="V464" s="1" t="s">
        <v>31</v>
      </c>
      <c r="W464" s="1" t="s">
        <v>31</v>
      </c>
      <c r="X464" s="1" t="s">
        <v>31</v>
      </c>
      <c r="Y464" s="1" t="s">
        <v>31</v>
      </c>
      <c r="Z464" s="1" t="s">
        <v>1677</v>
      </c>
      <c r="AA464" s="1" t="s">
        <v>67</v>
      </c>
    </row>
    <row r="465" spans="1:27" x14ac:dyDescent="0.2">
      <c r="A465" s="2">
        <f t="shared" si="2"/>
        <v>463</v>
      </c>
      <c r="B465" s="1" t="s">
        <v>1919</v>
      </c>
      <c r="C465" s="1" t="s">
        <v>130</v>
      </c>
      <c r="D465" s="1" t="s">
        <v>1161</v>
      </c>
      <c r="E465" s="1" t="s">
        <v>1945</v>
      </c>
      <c r="F465" s="1" t="s">
        <v>54</v>
      </c>
      <c r="G465" s="1" t="s">
        <v>73</v>
      </c>
      <c r="H465" s="1" t="s">
        <v>110</v>
      </c>
      <c r="I465" s="1" t="s">
        <v>1828</v>
      </c>
      <c r="J465" s="1" t="s">
        <v>1828</v>
      </c>
      <c r="K465" s="1" t="s">
        <v>57</v>
      </c>
      <c r="L465" s="1" t="s">
        <v>57</v>
      </c>
      <c r="M465" s="1" t="s">
        <v>57</v>
      </c>
      <c r="N465" s="1" t="s">
        <v>57</v>
      </c>
      <c r="O465" s="1" t="s">
        <v>50</v>
      </c>
      <c r="P465" s="1" t="s">
        <v>57</v>
      </c>
      <c r="Q465" s="1" t="s">
        <v>31</v>
      </c>
      <c r="R465" s="1" t="s">
        <v>31</v>
      </c>
      <c r="S465" s="1" t="s">
        <v>31</v>
      </c>
      <c r="T465" s="1" t="s">
        <v>31</v>
      </c>
      <c r="U465" s="1" t="s">
        <v>31</v>
      </c>
      <c r="V465" s="1" t="s">
        <v>31</v>
      </c>
      <c r="W465" s="1" t="s">
        <v>31</v>
      </c>
      <c r="X465" s="1" t="s">
        <v>31</v>
      </c>
      <c r="Y465" s="1" t="s">
        <v>31</v>
      </c>
      <c r="Z465" s="1" t="s">
        <v>193</v>
      </c>
      <c r="AA465" s="1" t="s">
        <v>67</v>
      </c>
    </row>
    <row r="466" spans="1:27" x14ac:dyDescent="0.2">
      <c r="A466" s="2">
        <f t="shared" si="2"/>
        <v>464</v>
      </c>
      <c r="B466" s="1" t="s">
        <v>1919</v>
      </c>
      <c r="C466" s="1" t="s">
        <v>68</v>
      </c>
      <c r="D466" s="1" t="s">
        <v>1324</v>
      </c>
      <c r="E466" s="1" t="s">
        <v>1946</v>
      </c>
      <c r="F466" s="1" t="s">
        <v>54</v>
      </c>
      <c r="G466" s="1" t="s">
        <v>31</v>
      </c>
      <c r="H466" s="1" t="s">
        <v>79</v>
      </c>
      <c r="I466" s="1" t="s">
        <v>31</v>
      </c>
      <c r="J466" s="1" t="s">
        <v>31</v>
      </c>
      <c r="K466" s="1" t="s">
        <v>57</v>
      </c>
      <c r="L466" s="1" t="s">
        <v>57</v>
      </c>
      <c r="M466" s="1" t="s">
        <v>57</v>
      </c>
      <c r="N466" s="1" t="s">
        <v>31</v>
      </c>
      <c r="O466" s="1" t="s">
        <v>31</v>
      </c>
      <c r="P466" s="1" t="s">
        <v>31</v>
      </c>
      <c r="Q466" s="1" t="s">
        <v>31</v>
      </c>
      <c r="R466" s="1" t="s">
        <v>31</v>
      </c>
      <c r="S466" s="1" t="s">
        <v>31</v>
      </c>
      <c r="T466" s="1" t="s">
        <v>31</v>
      </c>
      <c r="U466" s="1" t="s">
        <v>31</v>
      </c>
      <c r="V466" s="1" t="s">
        <v>31</v>
      </c>
      <c r="W466" s="1" t="s">
        <v>31</v>
      </c>
      <c r="X466" s="1" t="s">
        <v>31</v>
      </c>
      <c r="Y466" s="1" t="s">
        <v>31</v>
      </c>
      <c r="Z466" s="1" t="s">
        <v>76</v>
      </c>
      <c r="AA466" s="1" t="s">
        <v>67</v>
      </c>
    </row>
    <row r="467" spans="1:27" x14ac:dyDescent="0.2">
      <c r="A467" s="2">
        <f t="shared" si="2"/>
        <v>465</v>
      </c>
      <c r="B467" s="1" t="s">
        <v>1919</v>
      </c>
      <c r="C467" s="1" t="s">
        <v>100</v>
      </c>
      <c r="D467" s="1" t="s">
        <v>807</v>
      </c>
      <c r="E467" s="1" t="s">
        <v>1947</v>
      </c>
      <c r="F467" s="1" t="s">
        <v>54</v>
      </c>
      <c r="G467" s="1" t="s">
        <v>31</v>
      </c>
      <c r="H467" s="1" t="s">
        <v>93</v>
      </c>
      <c r="I467" s="1" t="s">
        <v>31</v>
      </c>
      <c r="J467" s="1" t="s">
        <v>31</v>
      </c>
      <c r="K467" s="1" t="s">
        <v>57</v>
      </c>
      <c r="L467" s="1" t="s">
        <v>57</v>
      </c>
      <c r="M467" s="1" t="s">
        <v>57</v>
      </c>
      <c r="N467" s="1" t="s">
        <v>31</v>
      </c>
      <c r="O467" s="1" t="s">
        <v>31</v>
      </c>
      <c r="P467" s="1" t="s">
        <v>31</v>
      </c>
      <c r="Q467" s="1" t="s">
        <v>31</v>
      </c>
      <c r="R467" s="1" t="s">
        <v>31</v>
      </c>
      <c r="S467" s="1" t="s">
        <v>31</v>
      </c>
      <c r="T467" s="1" t="s">
        <v>31</v>
      </c>
      <c r="U467" s="1" t="s">
        <v>31</v>
      </c>
      <c r="V467" s="1" t="s">
        <v>31</v>
      </c>
      <c r="W467" s="1" t="s">
        <v>31</v>
      </c>
      <c r="X467" s="1" t="s">
        <v>31</v>
      </c>
      <c r="Y467" s="1" t="s">
        <v>31</v>
      </c>
      <c r="Z467" s="1" t="s">
        <v>1948</v>
      </c>
      <c r="AA467" s="1" t="s">
        <v>31</v>
      </c>
    </row>
    <row r="468" spans="1:27" x14ac:dyDescent="0.2">
      <c r="A468" s="2">
        <f t="shared" si="2"/>
        <v>466</v>
      </c>
      <c r="B468" s="1" t="s">
        <v>1919</v>
      </c>
      <c r="C468" s="1" t="s">
        <v>100</v>
      </c>
      <c r="D468" s="1" t="s">
        <v>1455</v>
      </c>
      <c r="E468" s="1" t="s">
        <v>1949</v>
      </c>
      <c r="F468" s="1" t="s">
        <v>54</v>
      </c>
      <c r="G468" s="1" t="s">
        <v>73</v>
      </c>
      <c r="H468" s="1" t="s">
        <v>221</v>
      </c>
      <c r="I468" s="1" t="s">
        <v>1874</v>
      </c>
      <c r="J468" s="1" t="s">
        <v>1791</v>
      </c>
      <c r="K468" s="1" t="s">
        <v>57</v>
      </c>
      <c r="L468" s="1" t="s">
        <v>57</v>
      </c>
      <c r="M468" s="1" t="s">
        <v>57</v>
      </c>
      <c r="N468" s="1" t="s">
        <v>50</v>
      </c>
      <c r="O468" s="1" t="s">
        <v>68</v>
      </c>
      <c r="P468" s="1" t="s">
        <v>57</v>
      </c>
      <c r="Q468" s="1" t="s">
        <v>31</v>
      </c>
      <c r="R468" s="1" t="s">
        <v>234</v>
      </c>
      <c r="S468" s="1" t="s">
        <v>306</v>
      </c>
      <c r="T468" s="1" t="s">
        <v>1156</v>
      </c>
      <c r="U468" s="1" t="s">
        <v>50</v>
      </c>
      <c r="V468" s="1" t="s">
        <v>52</v>
      </c>
      <c r="W468" s="1" t="s">
        <v>58</v>
      </c>
      <c r="X468" s="1" t="s">
        <v>127</v>
      </c>
      <c r="Y468" s="1" t="s">
        <v>50</v>
      </c>
      <c r="Z468" s="1" t="s">
        <v>1950</v>
      </c>
      <c r="AA468" s="1" t="s">
        <v>67</v>
      </c>
    </row>
    <row r="469" spans="1:27" x14ac:dyDescent="0.2">
      <c r="A469" s="2">
        <f t="shared" si="2"/>
        <v>467</v>
      </c>
      <c r="B469" s="1" t="s">
        <v>1919</v>
      </c>
      <c r="C469" s="1" t="s">
        <v>100</v>
      </c>
      <c r="D469" s="1" t="s">
        <v>762</v>
      </c>
      <c r="E469" s="1" t="s">
        <v>1951</v>
      </c>
      <c r="F469" s="1" t="s">
        <v>54</v>
      </c>
      <c r="G469" s="1" t="s">
        <v>31</v>
      </c>
      <c r="H469" s="1" t="s">
        <v>174</v>
      </c>
      <c r="I469" s="1" t="s">
        <v>31</v>
      </c>
      <c r="J469" s="1" t="s">
        <v>31</v>
      </c>
      <c r="K469" s="1" t="s">
        <v>57</v>
      </c>
      <c r="L469" s="1" t="s">
        <v>57</v>
      </c>
      <c r="M469" s="1" t="s">
        <v>57</v>
      </c>
      <c r="N469" s="1" t="s">
        <v>31</v>
      </c>
      <c r="O469" s="1" t="s">
        <v>31</v>
      </c>
      <c r="P469" s="1" t="s">
        <v>31</v>
      </c>
      <c r="Q469" s="1" t="s">
        <v>31</v>
      </c>
      <c r="R469" s="1" t="s">
        <v>31</v>
      </c>
      <c r="S469" s="1" t="s">
        <v>31</v>
      </c>
      <c r="T469" s="1" t="s">
        <v>31</v>
      </c>
      <c r="U469" s="1" t="s">
        <v>31</v>
      </c>
      <c r="V469" s="1" t="s">
        <v>31</v>
      </c>
      <c r="W469" s="1" t="s">
        <v>31</v>
      </c>
      <c r="X469" s="1" t="s">
        <v>31</v>
      </c>
      <c r="Y469" s="1" t="s">
        <v>31</v>
      </c>
      <c r="Z469" s="1" t="s">
        <v>1952</v>
      </c>
      <c r="AA469" s="1" t="s">
        <v>31</v>
      </c>
    </row>
    <row r="470" spans="1:27" x14ac:dyDescent="0.2">
      <c r="A470" s="2">
        <f t="shared" si="2"/>
        <v>468</v>
      </c>
      <c r="B470" s="1" t="s">
        <v>1919</v>
      </c>
      <c r="C470" s="1" t="s">
        <v>59</v>
      </c>
      <c r="D470" s="1" t="s">
        <v>609</v>
      </c>
      <c r="E470" s="1" t="s">
        <v>1953</v>
      </c>
      <c r="F470" s="1" t="s">
        <v>54</v>
      </c>
      <c r="G470" s="1" t="s">
        <v>31</v>
      </c>
      <c r="H470" s="1" t="s">
        <v>363</v>
      </c>
      <c r="I470" s="1" t="s">
        <v>31</v>
      </c>
      <c r="J470" s="1" t="s">
        <v>31</v>
      </c>
      <c r="K470" s="1" t="s">
        <v>57</v>
      </c>
      <c r="L470" s="1" t="s">
        <v>57</v>
      </c>
      <c r="M470" s="1" t="s">
        <v>57</v>
      </c>
      <c r="N470" s="1" t="s">
        <v>31</v>
      </c>
      <c r="O470" s="1" t="s">
        <v>31</v>
      </c>
      <c r="P470" s="1" t="s">
        <v>31</v>
      </c>
      <c r="Q470" s="1" t="s">
        <v>31</v>
      </c>
      <c r="R470" s="1" t="s">
        <v>31</v>
      </c>
      <c r="S470" s="1" t="s">
        <v>31</v>
      </c>
      <c r="T470" s="1" t="s">
        <v>31</v>
      </c>
      <c r="U470" s="1" t="s">
        <v>31</v>
      </c>
      <c r="V470" s="1" t="s">
        <v>31</v>
      </c>
      <c r="W470" s="1" t="s">
        <v>31</v>
      </c>
      <c r="X470" s="1" t="s">
        <v>31</v>
      </c>
      <c r="Y470" s="1" t="s">
        <v>31</v>
      </c>
      <c r="Z470" s="1" t="s">
        <v>1954</v>
      </c>
      <c r="AA470" s="1" t="s">
        <v>31</v>
      </c>
    </row>
    <row r="471" spans="1:27" x14ac:dyDescent="0.2">
      <c r="A471" s="2">
        <f t="shared" si="2"/>
        <v>469</v>
      </c>
      <c r="B471" s="1" t="s">
        <v>1955</v>
      </c>
      <c r="C471" s="1" t="s">
        <v>50</v>
      </c>
      <c r="D471" s="1" t="s">
        <v>80</v>
      </c>
      <c r="E471" s="1" t="s">
        <v>1956</v>
      </c>
      <c r="F471" s="1" t="s">
        <v>54</v>
      </c>
      <c r="G471" s="1" t="s">
        <v>73</v>
      </c>
      <c r="H471" s="1" t="s">
        <v>288</v>
      </c>
      <c r="I471" s="1" t="s">
        <v>1955</v>
      </c>
      <c r="J471" s="1" t="s">
        <v>1828</v>
      </c>
      <c r="K471" s="1" t="s">
        <v>57</v>
      </c>
      <c r="L471" s="1" t="s">
        <v>57</v>
      </c>
      <c r="M471" s="1" t="s">
        <v>57</v>
      </c>
      <c r="N471" s="1" t="s">
        <v>52</v>
      </c>
      <c r="O471" s="1" t="s">
        <v>58</v>
      </c>
      <c r="P471" s="1" t="s">
        <v>57</v>
      </c>
      <c r="Q471" s="1" t="s">
        <v>31</v>
      </c>
      <c r="R471" s="1" t="s">
        <v>272</v>
      </c>
      <c r="S471" s="1" t="s">
        <v>456</v>
      </c>
      <c r="T471" s="1" t="s">
        <v>821</v>
      </c>
      <c r="U471" s="1" t="s">
        <v>77</v>
      </c>
      <c r="V471" s="1" t="s">
        <v>130</v>
      </c>
      <c r="W471" s="1" t="s">
        <v>52</v>
      </c>
      <c r="X471" s="1" t="s">
        <v>52</v>
      </c>
      <c r="Y471" s="1" t="s">
        <v>57</v>
      </c>
      <c r="Z471" s="1" t="s">
        <v>107</v>
      </c>
      <c r="AA471" s="1" t="s">
        <v>67</v>
      </c>
    </row>
    <row r="472" spans="1:27" x14ac:dyDescent="0.2">
      <c r="A472" s="2">
        <f t="shared" si="2"/>
        <v>470</v>
      </c>
      <c r="B472" s="1" t="s">
        <v>1955</v>
      </c>
      <c r="C472" s="1" t="s">
        <v>52</v>
      </c>
      <c r="D472" s="1" t="s">
        <v>147</v>
      </c>
      <c r="E472" s="1" t="s">
        <v>1957</v>
      </c>
      <c r="F472" s="1" t="s">
        <v>54</v>
      </c>
      <c r="G472" s="1" t="s">
        <v>73</v>
      </c>
      <c r="H472" s="1" t="s">
        <v>271</v>
      </c>
      <c r="I472" s="1" t="s">
        <v>1955</v>
      </c>
      <c r="J472" s="1" t="s">
        <v>1659</v>
      </c>
      <c r="K472" s="1" t="s">
        <v>57</v>
      </c>
      <c r="L472" s="1" t="s">
        <v>52</v>
      </c>
      <c r="M472" s="1" t="s">
        <v>58</v>
      </c>
      <c r="N472" s="1" t="s">
        <v>544</v>
      </c>
      <c r="O472" s="1" t="s">
        <v>423</v>
      </c>
      <c r="P472" s="1" t="s">
        <v>215</v>
      </c>
      <c r="Q472" s="1" t="s">
        <v>1958</v>
      </c>
      <c r="R472" s="1" t="s">
        <v>1959</v>
      </c>
      <c r="S472" s="1" t="s">
        <v>1960</v>
      </c>
      <c r="T472" s="1" t="s">
        <v>1961</v>
      </c>
      <c r="U472" s="1" t="s">
        <v>116</v>
      </c>
      <c r="V472" s="1" t="s">
        <v>313</v>
      </c>
      <c r="W472" s="1" t="s">
        <v>1177</v>
      </c>
      <c r="X472" s="1" t="s">
        <v>1962</v>
      </c>
      <c r="Y472" s="1" t="s">
        <v>68</v>
      </c>
      <c r="Z472" s="1" t="s">
        <v>1963</v>
      </c>
      <c r="AA472" s="1" t="s">
        <v>31</v>
      </c>
    </row>
    <row r="473" spans="1:27" x14ac:dyDescent="0.2">
      <c r="A473" s="2">
        <f t="shared" si="2"/>
        <v>471</v>
      </c>
      <c r="B473" s="1" t="s">
        <v>1955</v>
      </c>
      <c r="C473" s="1" t="s">
        <v>90</v>
      </c>
      <c r="D473" s="1" t="s">
        <v>313</v>
      </c>
      <c r="E473" s="1" t="s">
        <v>1964</v>
      </c>
      <c r="F473" s="1" t="s">
        <v>54</v>
      </c>
      <c r="G473" s="1" t="s">
        <v>55</v>
      </c>
      <c r="H473" s="1" t="s">
        <v>221</v>
      </c>
      <c r="I473" s="1" t="s">
        <v>1955</v>
      </c>
      <c r="J473" s="1" t="s">
        <v>1750</v>
      </c>
      <c r="K473" s="1" t="s">
        <v>57</v>
      </c>
      <c r="L473" s="1" t="s">
        <v>57</v>
      </c>
      <c r="M473" s="1" t="s">
        <v>57</v>
      </c>
      <c r="N473" s="1" t="s">
        <v>50</v>
      </c>
      <c r="O473" s="1" t="s">
        <v>70</v>
      </c>
      <c r="P473" s="1" t="s">
        <v>77</v>
      </c>
      <c r="Q473" s="1" t="s">
        <v>1965</v>
      </c>
      <c r="R473" s="1" t="s">
        <v>389</v>
      </c>
      <c r="S473" s="1" t="s">
        <v>471</v>
      </c>
      <c r="T473" s="1" t="s">
        <v>1966</v>
      </c>
      <c r="U473" s="1" t="s">
        <v>52</v>
      </c>
      <c r="V473" s="1" t="s">
        <v>68</v>
      </c>
      <c r="W473" s="1" t="s">
        <v>80</v>
      </c>
      <c r="X473" s="1" t="s">
        <v>94</v>
      </c>
      <c r="Y473" s="1" t="s">
        <v>50</v>
      </c>
      <c r="Z473" s="1" t="s">
        <v>543</v>
      </c>
      <c r="AA473" s="1" t="s">
        <v>67</v>
      </c>
    </row>
    <row r="474" spans="1:27" x14ac:dyDescent="0.2">
      <c r="A474" s="2">
        <f t="shared" si="2"/>
        <v>472</v>
      </c>
      <c r="B474" s="1" t="s">
        <v>1955</v>
      </c>
      <c r="C474" s="1" t="s">
        <v>90</v>
      </c>
      <c r="D474" s="1" t="s">
        <v>207</v>
      </c>
      <c r="E474" s="1" t="s">
        <v>1967</v>
      </c>
      <c r="F474" s="1" t="s">
        <v>54</v>
      </c>
      <c r="G474" s="1" t="s">
        <v>31</v>
      </c>
      <c r="H474" s="1" t="s">
        <v>237</v>
      </c>
      <c r="I474" s="1" t="s">
        <v>31</v>
      </c>
      <c r="J474" s="1" t="s">
        <v>31</v>
      </c>
      <c r="K474" s="1" t="s">
        <v>57</v>
      </c>
      <c r="L474" s="1" t="s">
        <v>57</v>
      </c>
      <c r="M474" s="1" t="s">
        <v>57</v>
      </c>
      <c r="N474" s="1" t="s">
        <v>31</v>
      </c>
      <c r="O474" s="1" t="s">
        <v>31</v>
      </c>
      <c r="P474" s="1" t="s">
        <v>31</v>
      </c>
      <c r="Q474" s="1" t="s">
        <v>31</v>
      </c>
      <c r="R474" s="1" t="s">
        <v>31</v>
      </c>
      <c r="S474" s="1" t="s">
        <v>31</v>
      </c>
      <c r="T474" s="1" t="s">
        <v>31</v>
      </c>
      <c r="U474" s="1" t="s">
        <v>31</v>
      </c>
      <c r="V474" s="1" t="s">
        <v>31</v>
      </c>
      <c r="W474" s="1" t="s">
        <v>31</v>
      </c>
      <c r="X474" s="1" t="s">
        <v>31</v>
      </c>
      <c r="Y474" s="1" t="s">
        <v>31</v>
      </c>
      <c r="Z474" s="1" t="s">
        <v>1364</v>
      </c>
      <c r="AA474" s="1" t="s">
        <v>67</v>
      </c>
    </row>
    <row r="475" spans="1:27" x14ac:dyDescent="0.2">
      <c r="A475" s="2">
        <f t="shared" si="2"/>
        <v>473</v>
      </c>
      <c r="B475" s="1" t="s">
        <v>1955</v>
      </c>
      <c r="C475" s="1" t="s">
        <v>90</v>
      </c>
      <c r="D475" s="1" t="s">
        <v>409</v>
      </c>
      <c r="E475" s="1" t="s">
        <v>1968</v>
      </c>
      <c r="F475" s="1" t="s">
        <v>54</v>
      </c>
      <c r="G475" s="1" t="s">
        <v>73</v>
      </c>
      <c r="H475" s="1" t="s">
        <v>137</v>
      </c>
      <c r="I475" s="1" t="s">
        <v>1919</v>
      </c>
      <c r="J475" s="1" t="s">
        <v>1474</v>
      </c>
      <c r="K475" s="1" t="s">
        <v>57</v>
      </c>
      <c r="L475" s="1" t="s">
        <v>57</v>
      </c>
      <c r="M475" s="1" t="s">
        <v>57</v>
      </c>
      <c r="N475" s="1" t="s">
        <v>100</v>
      </c>
      <c r="O475" s="1" t="s">
        <v>306</v>
      </c>
      <c r="P475" s="1" t="s">
        <v>59</v>
      </c>
      <c r="Q475" s="1" t="s">
        <v>1969</v>
      </c>
      <c r="R475" s="1" t="s">
        <v>1566</v>
      </c>
      <c r="S475" s="1" t="s">
        <v>1709</v>
      </c>
      <c r="T475" s="1" t="s">
        <v>1970</v>
      </c>
      <c r="U475" s="1" t="s">
        <v>165</v>
      </c>
      <c r="V475" s="1" t="s">
        <v>87</v>
      </c>
      <c r="W475" s="1" t="s">
        <v>74</v>
      </c>
      <c r="X475" s="1" t="s">
        <v>208</v>
      </c>
      <c r="Y475" s="1" t="s">
        <v>50</v>
      </c>
      <c r="Z475" s="1" t="s">
        <v>698</v>
      </c>
      <c r="AA475" s="1" t="s">
        <v>67</v>
      </c>
    </row>
    <row r="476" spans="1:27" x14ac:dyDescent="0.2">
      <c r="A476" s="2">
        <f t="shared" si="2"/>
        <v>474</v>
      </c>
      <c r="B476" s="1" t="s">
        <v>1955</v>
      </c>
      <c r="C476" s="1" t="s">
        <v>86</v>
      </c>
      <c r="D476" s="1" t="s">
        <v>231</v>
      </c>
      <c r="E476" s="1" t="s">
        <v>1971</v>
      </c>
      <c r="F476" s="1" t="s">
        <v>54</v>
      </c>
      <c r="G476" s="1" t="s">
        <v>73</v>
      </c>
      <c r="H476" s="1" t="s">
        <v>106</v>
      </c>
      <c r="I476" s="1" t="s">
        <v>1874</v>
      </c>
      <c r="J476" s="1" t="s">
        <v>1874</v>
      </c>
      <c r="K476" s="1" t="s">
        <v>57</v>
      </c>
      <c r="L476" s="1" t="s">
        <v>57</v>
      </c>
      <c r="M476" s="1" t="s">
        <v>57</v>
      </c>
      <c r="N476" s="1" t="s">
        <v>57</v>
      </c>
      <c r="O476" s="1" t="s">
        <v>50</v>
      </c>
      <c r="P476" s="1" t="s">
        <v>57</v>
      </c>
      <c r="Q476" s="1" t="s">
        <v>31</v>
      </c>
      <c r="R476" s="1" t="s">
        <v>80</v>
      </c>
      <c r="S476" s="1" t="s">
        <v>68</v>
      </c>
      <c r="T476" s="1" t="s">
        <v>260</v>
      </c>
      <c r="U476" s="1" t="s">
        <v>57</v>
      </c>
      <c r="V476" s="1" t="s">
        <v>50</v>
      </c>
      <c r="W476" s="1" t="s">
        <v>52</v>
      </c>
      <c r="X476" s="1" t="s">
        <v>251</v>
      </c>
      <c r="Y476" s="1" t="s">
        <v>57</v>
      </c>
      <c r="Z476" s="1" t="s">
        <v>1972</v>
      </c>
      <c r="AA476" s="1" t="s">
        <v>31</v>
      </c>
    </row>
    <row r="477" spans="1:27" x14ac:dyDescent="0.2">
      <c r="A477" s="2">
        <f t="shared" si="2"/>
        <v>475</v>
      </c>
      <c r="B477" s="1" t="s">
        <v>1955</v>
      </c>
      <c r="C477" s="1" t="s">
        <v>86</v>
      </c>
      <c r="D477" s="1" t="s">
        <v>1135</v>
      </c>
      <c r="E477" s="1" t="s">
        <v>1973</v>
      </c>
      <c r="F477" s="1" t="s">
        <v>54</v>
      </c>
      <c r="G477" s="1" t="s">
        <v>73</v>
      </c>
      <c r="H477" s="1" t="s">
        <v>325</v>
      </c>
      <c r="I477" s="1" t="s">
        <v>1955</v>
      </c>
      <c r="J477" s="1" t="s">
        <v>1233</v>
      </c>
      <c r="K477" s="1" t="s">
        <v>57</v>
      </c>
      <c r="L477" s="1" t="s">
        <v>50</v>
      </c>
      <c r="M477" s="1" t="s">
        <v>90</v>
      </c>
      <c r="N477" s="1" t="s">
        <v>168</v>
      </c>
      <c r="O477" s="1" t="s">
        <v>660</v>
      </c>
      <c r="P477" s="1" t="s">
        <v>246</v>
      </c>
      <c r="Q477" s="1" t="s">
        <v>1974</v>
      </c>
      <c r="R477" s="1" t="s">
        <v>1841</v>
      </c>
      <c r="S477" s="1" t="s">
        <v>1975</v>
      </c>
      <c r="T477" s="1" t="s">
        <v>1976</v>
      </c>
      <c r="U477" s="1" t="s">
        <v>515</v>
      </c>
      <c r="V477" s="1" t="s">
        <v>509</v>
      </c>
      <c r="W477" s="1" t="s">
        <v>655</v>
      </c>
      <c r="X477" s="1" t="s">
        <v>1184</v>
      </c>
      <c r="Y477" s="1" t="s">
        <v>130</v>
      </c>
      <c r="Z477" s="1" t="s">
        <v>1872</v>
      </c>
      <c r="AA477" s="1" t="s">
        <v>31</v>
      </c>
    </row>
    <row r="478" spans="1:27" x14ac:dyDescent="0.2">
      <c r="A478" s="2">
        <f t="shared" si="2"/>
        <v>476</v>
      </c>
      <c r="B478" s="1" t="s">
        <v>1955</v>
      </c>
      <c r="C478" s="1" t="s">
        <v>130</v>
      </c>
      <c r="D478" s="1" t="s">
        <v>935</v>
      </c>
      <c r="E478" s="1" t="s">
        <v>1977</v>
      </c>
      <c r="F478" s="1" t="s">
        <v>54</v>
      </c>
      <c r="G478" s="1" t="s">
        <v>31</v>
      </c>
      <c r="H478" s="1" t="s">
        <v>241</v>
      </c>
      <c r="I478" s="1" t="s">
        <v>31</v>
      </c>
      <c r="J478" s="1" t="s">
        <v>31</v>
      </c>
      <c r="K478" s="1" t="s">
        <v>57</v>
      </c>
      <c r="L478" s="1" t="s">
        <v>57</v>
      </c>
      <c r="M478" s="1" t="s">
        <v>57</v>
      </c>
      <c r="N478" s="1" t="s">
        <v>31</v>
      </c>
      <c r="O478" s="1" t="s">
        <v>31</v>
      </c>
      <c r="P478" s="1" t="s">
        <v>31</v>
      </c>
      <c r="Q478" s="1" t="s">
        <v>31</v>
      </c>
      <c r="R478" s="1" t="s">
        <v>31</v>
      </c>
      <c r="S478" s="1" t="s">
        <v>31</v>
      </c>
      <c r="T478" s="1" t="s">
        <v>31</v>
      </c>
      <c r="U478" s="1" t="s">
        <v>31</v>
      </c>
      <c r="V478" s="1" t="s">
        <v>31</v>
      </c>
      <c r="W478" s="1" t="s">
        <v>31</v>
      </c>
      <c r="X478" s="1" t="s">
        <v>31</v>
      </c>
      <c r="Y478" s="1" t="s">
        <v>31</v>
      </c>
      <c r="Z478" s="1" t="s">
        <v>388</v>
      </c>
      <c r="AA478" s="1" t="s">
        <v>67</v>
      </c>
    </row>
    <row r="479" spans="1:27" x14ac:dyDescent="0.2">
      <c r="A479" s="2">
        <f t="shared" si="2"/>
        <v>477</v>
      </c>
      <c r="B479" s="1" t="s">
        <v>1955</v>
      </c>
      <c r="C479" s="1" t="s">
        <v>68</v>
      </c>
      <c r="D479" s="1" t="s">
        <v>97</v>
      </c>
      <c r="E479" s="1" t="s">
        <v>1978</v>
      </c>
      <c r="F479" s="1" t="s">
        <v>54</v>
      </c>
      <c r="G479" s="1" t="s">
        <v>31</v>
      </c>
      <c r="H479" s="1" t="s">
        <v>288</v>
      </c>
      <c r="I479" s="1" t="s">
        <v>31</v>
      </c>
      <c r="J479" s="1" t="s">
        <v>31</v>
      </c>
      <c r="K479" s="1" t="s">
        <v>57</v>
      </c>
      <c r="L479" s="1" t="s">
        <v>57</v>
      </c>
      <c r="M479" s="1" t="s">
        <v>57</v>
      </c>
      <c r="N479" s="1" t="s">
        <v>31</v>
      </c>
      <c r="O479" s="1" t="s">
        <v>31</v>
      </c>
      <c r="P479" s="1" t="s">
        <v>31</v>
      </c>
      <c r="Q479" s="1" t="s">
        <v>31</v>
      </c>
      <c r="R479" s="1" t="s">
        <v>31</v>
      </c>
      <c r="S479" s="1" t="s">
        <v>31</v>
      </c>
      <c r="T479" s="1" t="s">
        <v>31</v>
      </c>
      <c r="U479" s="1" t="s">
        <v>31</v>
      </c>
      <c r="V479" s="1" t="s">
        <v>31</v>
      </c>
      <c r="W479" s="1" t="s">
        <v>31</v>
      </c>
      <c r="X479" s="1" t="s">
        <v>31</v>
      </c>
      <c r="Y479" s="1" t="s">
        <v>31</v>
      </c>
      <c r="Z479" s="1" t="s">
        <v>961</v>
      </c>
      <c r="AA479" s="1" t="s">
        <v>67</v>
      </c>
    </row>
    <row r="480" spans="1:27" x14ac:dyDescent="0.2">
      <c r="A480" s="2">
        <f t="shared" si="2"/>
        <v>478</v>
      </c>
      <c r="B480" s="1" t="s">
        <v>1955</v>
      </c>
      <c r="C480" s="1" t="s">
        <v>68</v>
      </c>
      <c r="D480" s="1" t="s">
        <v>1080</v>
      </c>
      <c r="E480" s="1" t="s">
        <v>1979</v>
      </c>
      <c r="F480" s="1" t="s">
        <v>54</v>
      </c>
      <c r="G480" s="1" t="s">
        <v>31</v>
      </c>
      <c r="H480" s="1" t="s">
        <v>221</v>
      </c>
      <c r="I480" s="1" t="s">
        <v>31</v>
      </c>
      <c r="J480" s="1" t="s">
        <v>31</v>
      </c>
      <c r="K480" s="1" t="s">
        <v>57</v>
      </c>
      <c r="L480" s="1" t="s">
        <v>57</v>
      </c>
      <c r="M480" s="1" t="s">
        <v>57</v>
      </c>
      <c r="N480" s="1" t="s">
        <v>31</v>
      </c>
      <c r="O480" s="1" t="s">
        <v>31</v>
      </c>
      <c r="P480" s="1" t="s">
        <v>31</v>
      </c>
      <c r="Q480" s="1" t="s">
        <v>31</v>
      </c>
      <c r="R480" s="1" t="s">
        <v>31</v>
      </c>
      <c r="S480" s="1" t="s">
        <v>31</v>
      </c>
      <c r="T480" s="1" t="s">
        <v>31</v>
      </c>
      <c r="U480" s="1" t="s">
        <v>31</v>
      </c>
      <c r="V480" s="1" t="s">
        <v>31</v>
      </c>
      <c r="W480" s="1" t="s">
        <v>31</v>
      </c>
      <c r="X480" s="1" t="s">
        <v>31</v>
      </c>
      <c r="Y480" s="1" t="s">
        <v>31</v>
      </c>
      <c r="Z480" s="1" t="s">
        <v>1980</v>
      </c>
      <c r="AA480" s="1" t="s">
        <v>31</v>
      </c>
    </row>
    <row r="481" spans="1:27" x14ac:dyDescent="0.2">
      <c r="A481" s="2">
        <f t="shared" si="2"/>
        <v>479</v>
      </c>
      <c r="B481" s="1" t="s">
        <v>1955</v>
      </c>
      <c r="C481" s="1" t="s">
        <v>68</v>
      </c>
      <c r="D481" s="1" t="s">
        <v>706</v>
      </c>
      <c r="E481" s="1" t="s">
        <v>1981</v>
      </c>
      <c r="F481" s="1" t="s">
        <v>54</v>
      </c>
      <c r="G481" s="1" t="s">
        <v>31</v>
      </c>
      <c r="H481" s="1" t="s">
        <v>56</v>
      </c>
      <c r="I481" s="1" t="s">
        <v>31</v>
      </c>
      <c r="J481" s="1" t="s">
        <v>31</v>
      </c>
      <c r="K481" s="1" t="s">
        <v>57</v>
      </c>
      <c r="L481" s="1" t="s">
        <v>57</v>
      </c>
      <c r="M481" s="1" t="s">
        <v>57</v>
      </c>
      <c r="N481" s="1" t="s">
        <v>31</v>
      </c>
      <c r="O481" s="1" t="s">
        <v>31</v>
      </c>
      <c r="P481" s="1" t="s">
        <v>31</v>
      </c>
      <c r="Q481" s="1" t="s">
        <v>31</v>
      </c>
      <c r="R481" s="1" t="s">
        <v>31</v>
      </c>
      <c r="S481" s="1" t="s">
        <v>31</v>
      </c>
      <c r="T481" s="1" t="s">
        <v>31</v>
      </c>
      <c r="U481" s="1" t="s">
        <v>31</v>
      </c>
      <c r="V481" s="1" t="s">
        <v>31</v>
      </c>
      <c r="W481" s="1" t="s">
        <v>31</v>
      </c>
      <c r="X481" s="1" t="s">
        <v>31</v>
      </c>
      <c r="Y481" s="1" t="s">
        <v>31</v>
      </c>
      <c r="Z481" s="1" t="s">
        <v>223</v>
      </c>
      <c r="AA481" s="1" t="s">
        <v>67</v>
      </c>
    </row>
    <row r="482" spans="1:27" x14ac:dyDescent="0.2">
      <c r="A482" s="2">
        <f t="shared" si="2"/>
        <v>480</v>
      </c>
      <c r="B482" s="1" t="s">
        <v>1955</v>
      </c>
      <c r="C482" s="1" t="s">
        <v>100</v>
      </c>
      <c r="D482" s="1" t="s">
        <v>1394</v>
      </c>
      <c r="E482" s="1" t="s">
        <v>1982</v>
      </c>
      <c r="F482" s="1" t="s">
        <v>54</v>
      </c>
      <c r="G482" s="1" t="s">
        <v>73</v>
      </c>
      <c r="H482" s="1" t="s">
        <v>120</v>
      </c>
      <c r="I482" s="1" t="s">
        <v>1955</v>
      </c>
      <c r="J482" s="1" t="s">
        <v>1919</v>
      </c>
      <c r="K482" s="1" t="s">
        <v>57</v>
      </c>
      <c r="L482" s="1" t="s">
        <v>57</v>
      </c>
      <c r="M482" s="1" t="s">
        <v>57</v>
      </c>
      <c r="N482" s="1" t="s">
        <v>57</v>
      </c>
      <c r="O482" s="1" t="s">
        <v>86</v>
      </c>
      <c r="P482" s="1" t="s">
        <v>57</v>
      </c>
      <c r="Q482" s="1" t="s">
        <v>31</v>
      </c>
      <c r="R482" s="1" t="s">
        <v>31</v>
      </c>
      <c r="S482" s="1" t="s">
        <v>31</v>
      </c>
      <c r="T482" s="1" t="s">
        <v>31</v>
      </c>
      <c r="U482" s="1" t="s">
        <v>31</v>
      </c>
      <c r="V482" s="1" t="s">
        <v>31</v>
      </c>
      <c r="W482" s="1" t="s">
        <v>31</v>
      </c>
      <c r="X482" s="1" t="s">
        <v>31</v>
      </c>
      <c r="Y482" s="1" t="s">
        <v>31</v>
      </c>
      <c r="Z482" s="1" t="s">
        <v>129</v>
      </c>
      <c r="AA482" s="1" t="s">
        <v>67</v>
      </c>
    </row>
    <row r="483" spans="1:27" x14ac:dyDescent="0.2">
      <c r="A483" s="2">
        <f t="shared" si="2"/>
        <v>481</v>
      </c>
      <c r="B483" s="1" t="s">
        <v>1955</v>
      </c>
      <c r="C483" s="1" t="s">
        <v>100</v>
      </c>
      <c r="D483" s="1" t="s">
        <v>1473</v>
      </c>
      <c r="E483" s="1" t="s">
        <v>1983</v>
      </c>
      <c r="F483" s="1" t="s">
        <v>54</v>
      </c>
      <c r="G483" s="1" t="s">
        <v>31</v>
      </c>
      <c r="H483" s="1" t="s">
        <v>174</v>
      </c>
      <c r="I483" s="1" t="s">
        <v>31</v>
      </c>
      <c r="J483" s="1" t="s">
        <v>31</v>
      </c>
      <c r="K483" s="1" t="s">
        <v>57</v>
      </c>
      <c r="L483" s="1" t="s">
        <v>57</v>
      </c>
      <c r="M483" s="1" t="s">
        <v>57</v>
      </c>
      <c r="N483" s="1" t="s">
        <v>31</v>
      </c>
      <c r="O483" s="1" t="s">
        <v>31</v>
      </c>
      <c r="P483" s="1" t="s">
        <v>31</v>
      </c>
      <c r="Q483" s="1" t="s">
        <v>31</v>
      </c>
      <c r="R483" s="1" t="s">
        <v>31</v>
      </c>
      <c r="S483" s="1" t="s">
        <v>31</v>
      </c>
      <c r="T483" s="1" t="s">
        <v>31</v>
      </c>
      <c r="U483" s="1" t="s">
        <v>31</v>
      </c>
      <c r="V483" s="1" t="s">
        <v>31</v>
      </c>
      <c r="W483" s="1" t="s">
        <v>31</v>
      </c>
      <c r="X483" s="1" t="s">
        <v>31</v>
      </c>
      <c r="Y483" s="1" t="s">
        <v>31</v>
      </c>
      <c r="Z483" s="1" t="s">
        <v>928</v>
      </c>
      <c r="AA483" s="1" t="s">
        <v>67</v>
      </c>
    </row>
    <row r="484" spans="1:27" x14ac:dyDescent="0.2">
      <c r="A484" s="2">
        <f t="shared" si="2"/>
        <v>482</v>
      </c>
      <c r="B484" s="1" t="s">
        <v>1955</v>
      </c>
      <c r="C484" s="1" t="s">
        <v>59</v>
      </c>
      <c r="D484" s="1" t="s">
        <v>1615</v>
      </c>
      <c r="E484" s="1" t="s">
        <v>1984</v>
      </c>
      <c r="F484" s="1" t="s">
        <v>54</v>
      </c>
      <c r="G484" s="1" t="s">
        <v>31</v>
      </c>
      <c r="H484" s="1" t="s">
        <v>363</v>
      </c>
      <c r="I484" s="1" t="s">
        <v>31</v>
      </c>
      <c r="J484" s="1" t="s">
        <v>31</v>
      </c>
      <c r="K484" s="1" t="s">
        <v>57</v>
      </c>
      <c r="L484" s="1" t="s">
        <v>57</v>
      </c>
      <c r="M484" s="1" t="s">
        <v>57</v>
      </c>
      <c r="N484" s="1" t="s">
        <v>31</v>
      </c>
      <c r="O484" s="1" t="s">
        <v>31</v>
      </c>
      <c r="P484" s="1" t="s">
        <v>31</v>
      </c>
      <c r="Q484" s="1" t="s">
        <v>31</v>
      </c>
      <c r="R484" s="1" t="s">
        <v>31</v>
      </c>
      <c r="S484" s="1" t="s">
        <v>31</v>
      </c>
      <c r="T484" s="1" t="s">
        <v>31</v>
      </c>
      <c r="U484" s="1" t="s">
        <v>31</v>
      </c>
      <c r="V484" s="1" t="s">
        <v>31</v>
      </c>
      <c r="W484" s="1" t="s">
        <v>31</v>
      </c>
      <c r="X484" s="1" t="s">
        <v>31</v>
      </c>
      <c r="Y484" s="1" t="s">
        <v>31</v>
      </c>
      <c r="Z484" s="1" t="s">
        <v>383</v>
      </c>
      <c r="AA484" s="1" t="s">
        <v>31</v>
      </c>
    </row>
    <row r="485" spans="1:27" x14ac:dyDescent="0.2">
      <c r="A485" s="2">
        <f t="shared" si="2"/>
        <v>483</v>
      </c>
      <c r="B485" s="1" t="s">
        <v>1955</v>
      </c>
      <c r="C485" s="1" t="s">
        <v>59</v>
      </c>
      <c r="D485" s="1" t="s">
        <v>839</v>
      </c>
      <c r="E485" s="1" t="s">
        <v>1985</v>
      </c>
      <c r="F485" s="1" t="s">
        <v>54</v>
      </c>
      <c r="G485" s="1" t="s">
        <v>55</v>
      </c>
      <c r="H485" s="1" t="s">
        <v>71</v>
      </c>
      <c r="I485" s="1" t="s">
        <v>1919</v>
      </c>
      <c r="J485" s="1" t="s">
        <v>1474</v>
      </c>
      <c r="K485" s="1" t="s">
        <v>57</v>
      </c>
      <c r="L485" s="1" t="s">
        <v>57</v>
      </c>
      <c r="M485" s="1" t="s">
        <v>57</v>
      </c>
      <c r="N485" s="1" t="s">
        <v>142</v>
      </c>
      <c r="O485" s="1" t="s">
        <v>197</v>
      </c>
      <c r="P485" s="1" t="s">
        <v>142</v>
      </c>
      <c r="Q485" s="1" t="s">
        <v>1986</v>
      </c>
      <c r="R485" s="1" t="s">
        <v>441</v>
      </c>
      <c r="S485" s="1" t="s">
        <v>1211</v>
      </c>
      <c r="T485" s="1" t="s">
        <v>1987</v>
      </c>
      <c r="U485" s="1" t="s">
        <v>175</v>
      </c>
      <c r="V485" s="1" t="s">
        <v>251</v>
      </c>
      <c r="W485" s="1" t="s">
        <v>182</v>
      </c>
      <c r="X485" s="1" t="s">
        <v>1988</v>
      </c>
      <c r="Y485" s="1" t="s">
        <v>90</v>
      </c>
      <c r="Z485" s="1" t="s">
        <v>1649</v>
      </c>
      <c r="AA485" s="1" t="s">
        <v>67</v>
      </c>
    </row>
    <row r="486" spans="1:27" x14ac:dyDescent="0.2">
      <c r="A486" s="2">
        <f t="shared" si="2"/>
        <v>484</v>
      </c>
      <c r="B486" s="1" t="s">
        <v>1955</v>
      </c>
      <c r="C486" s="1" t="s">
        <v>59</v>
      </c>
      <c r="D486" s="1" t="s">
        <v>1747</v>
      </c>
      <c r="E486" s="1" t="s">
        <v>1989</v>
      </c>
      <c r="F486" s="1" t="s">
        <v>54</v>
      </c>
      <c r="G486" s="1" t="s">
        <v>31</v>
      </c>
      <c r="H486" s="1" t="s">
        <v>110</v>
      </c>
      <c r="I486" s="1" t="s">
        <v>31</v>
      </c>
      <c r="J486" s="1" t="s">
        <v>31</v>
      </c>
      <c r="K486" s="1" t="s">
        <v>57</v>
      </c>
      <c r="L486" s="1" t="s">
        <v>57</v>
      </c>
      <c r="M486" s="1" t="s">
        <v>57</v>
      </c>
      <c r="N486" s="1" t="s">
        <v>31</v>
      </c>
      <c r="O486" s="1" t="s">
        <v>31</v>
      </c>
      <c r="P486" s="1" t="s">
        <v>31</v>
      </c>
      <c r="Q486" s="1" t="s">
        <v>31</v>
      </c>
      <c r="R486" s="1" t="s">
        <v>31</v>
      </c>
      <c r="S486" s="1" t="s">
        <v>31</v>
      </c>
      <c r="T486" s="1" t="s">
        <v>31</v>
      </c>
      <c r="U486" s="1" t="s">
        <v>31</v>
      </c>
      <c r="V486" s="1" t="s">
        <v>31</v>
      </c>
      <c r="W486" s="1" t="s">
        <v>31</v>
      </c>
      <c r="X486" s="1" t="s">
        <v>31</v>
      </c>
      <c r="Y486" s="1" t="s">
        <v>31</v>
      </c>
      <c r="Z486" s="1" t="s">
        <v>1990</v>
      </c>
      <c r="AA486" s="1" t="s">
        <v>31</v>
      </c>
    </row>
    <row r="487" spans="1:27" x14ac:dyDescent="0.2">
      <c r="A487" s="2">
        <f t="shared" si="2"/>
        <v>485</v>
      </c>
      <c r="B487" s="1" t="s">
        <v>1991</v>
      </c>
      <c r="C487" s="1" t="s">
        <v>50</v>
      </c>
      <c r="D487" s="1" t="s">
        <v>95</v>
      </c>
      <c r="E487" s="1" t="s">
        <v>1992</v>
      </c>
      <c r="F487" s="1" t="s">
        <v>54</v>
      </c>
      <c r="G487" s="1" t="s">
        <v>55</v>
      </c>
      <c r="H487" s="1" t="s">
        <v>191</v>
      </c>
      <c r="I487" s="1" t="s">
        <v>1991</v>
      </c>
      <c r="J487" s="1" t="s">
        <v>1569</v>
      </c>
      <c r="K487" s="1" t="s">
        <v>57</v>
      </c>
      <c r="L487" s="1" t="s">
        <v>57</v>
      </c>
      <c r="M487" s="1" t="s">
        <v>94</v>
      </c>
      <c r="N487" s="1" t="s">
        <v>74</v>
      </c>
      <c r="O487" s="1" t="s">
        <v>82</v>
      </c>
      <c r="P487" s="1" t="s">
        <v>214</v>
      </c>
      <c r="Q487" s="1" t="s">
        <v>1993</v>
      </c>
      <c r="R487" s="1" t="s">
        <v>1994</v>
      </c>
      <c r="S487" s="1" t="s">
        <v>1995</v>
      </c>
      <c r="T487" s="1" t="s">
        <v>1996</v>
      </c>
      <c r="U487" s="1" t="s">
        <v>365</v>
      </c>
      <c r="V487" s="1" t="s">
        <v>509</v>
      </c>
      <c r="W487" s="1" t="s">
        <v>855</v>
      </c>
      <c r="X487" s="1" t="s">
        <v>1997</v>
      </c>
      <c r="Y487" s="1" t="s">
        <v>94</v>
      </c>
      <c r="Z487" s="1" t="s">
        <v>775</v>
      </c>
      <c r="AA487" s="1" t="s">
        <v>67</v>
      </c>
    </row>
    <row r="488" spans="1:27" x14ac:dyDescent="0.2">
      <c r="A488" s="2">
        <f t="shared" si="2"/>
        <v>486</v>
      </c>
      <c r="B488" s="1" t="s">
        <v>1991</v>
      </c>
      <c r="C488" s="1" t="s">
        <v>50</v>
      </c>
      <c r="D488" s="1" t="s">
        <v>264</v>
      </c>
      <c r="E488" s="1" t="s">
        <v>1998</v>
      </c>
      <c r="F488" s="1" t="s">
        <v>54</v>
      </c>
      <c r="G488" s="1" t="s">
        <v>70</v>
      </c>
      <c r="H488" s="1" t="s">
        <v>120</v>
      </c>
      <c r="I488" s="1" t="s">
        <v>1991</v>
      </c>
      <c r="J488" s="1" t="s">
        <v>1620</v>
      </c>
      <c r="K488" s="1" t="s">
        <v>57</v>
      </c>
      <c r="L488" s="1" t="s">
        <v>57</v>
      </c>
      <c r="M488" s="1" t="s">
        <v>94</v>
      </c>
      <c r="N488" s="1" t="s">
        <v>251</v>
      </c>
      <c r="O488" s="1" t="s">
        <v>403</v>
      </c>
      <c r="P488" s="1" t="s">
        <v>428</v>
      </c>
      <c r="Q488" s="1" t="s">
        <v>1999</v>
      </c>
      <c r="R488" s="1" t="s">
        <v>2000</v>
      </c>
      <c r="S488" s="1" t="s">
        <v>2001</v>
      </c>
      <c r="T488" s="1" t="s">
        <v>2002</v>
      </c>
      <c r="U488" s="1" t="s">
        <v>214</v>
      </c>
      <c r="V488" s="1" t="s">
        <v>351</v>
      </c>
      <c r="W488" s="1" t="s">
        <v>412</v>
      </c>
      <c r="X488" s="1" t="s">
        <v>2003</v>
      </c>
      <c r="Y488" s="1" t="s">
        <v>194</v>
      </c>
      <c r="Z488" s="1" t="s">
        <v>487</v>
      </c>
      <c r="AA488" s="1" t="s">
        <v>67</v>
      </c>
    </row>
    <row r="489" spans="1:27" x14ac:dyDescent="0.2">
      <c r="A489" s="2">
        <f t="shared" si="2"/>
        <v>487</v>
      </c>
      <c r="B489" s="1" t="s">
        <v>1991</v>
      </c>
      <c r="C489" s="1" t="s">
        <v>52</v>
      </c>
      <c r="D489" s="1" t="s">
        <v>342</v>
      </c>
      <c r="E489" s="1" t="s">
        <v>2004</v>
      </c>
      <c r="F489" s="1" t="s">
        <v>54</v>
      </c>
      <c r="G489" s="1" t="s">
        <v>31</v>
      </c>
      <c r="H489" s="1" t="s">
        <v>124</v>
      </c>
      <c r="I489" s="1" t="s">
        <v>31</v>
      </c>
      <c r="J489" s="1" t="s">
        <v>31</v>
      </c>
      <c r="K489" s="1" t="s">
        <v>57</v>
      </c>
      <c r="L489" s="1" t="s">
        <v>57</v>
      </c>
      <c r="M489" s="1" t="s">
        <v>57</v>
      </c>
      <c r="N489" s="1" t="s">
        <v>31</v>
      </c>
      <c r="O489" s="1" t="s">
        <v>31</v>
      </c>
      <c r="P489" s="1" t="s">
        <v>31</v>
      </c>
      <c r="Q489" s="1" t="s">
        <v>31</v>
      </c>
      <c r="R489" s="1" t="s">
        <v>31</v>
      </c>
      <c r="S489" s="1" t="s">
        <v>31</v>
      </c>
      <c r="T489" s="1" t="s">
        <v>31</v>
      </c>
      <c r="U489" s="1" t="s">
        <v>31</v>
      </c>
      <c r="V489" s="1" t="s">
        <v>31</v>
      </c>
      <c r="W489" s="1" t="s">
        <v>31</v>
      </c>
      <c r="X489" s="1" t="s">
        <v>31</v>
      </c>
      <c r="Y489" s="1" t="s">
        <v>31</v>
      </c>
      <c r="Z489" s="1" t="s">
        <v>2005</v>
      </c>
      <c r="AA489" s="1" t="s">
        <v>67</v>
      </c>
    </row>
    <row r="490" spans="1:27" x14ac:dyDescent="0.2">
      <c r="A490" s="2">
        <f t="shared" si="2"/>
        <v>488</v>
      </c>
      <c r="B490" s="1" t="s">
        <v>1991</v>
      </c>
      <c r="C490" s="1" t="s">
        <v>90</v>
      </c>
      <c r="D490" s="1" t="s">
        <v>624</v>
      </c>
      <c r="E490" s="1" t="s">
        <v>2006</v>
      </c>
      <c r="F490" s="1" t="s">
        <v>54</v>
      </c>
      <c r="G490" s="1" t="s">
        <v>73</v>
      </c>
      <c r="H490" s="1" t="s">
        <v>133</v>
      </c>
      <c r="I490" s="1" t="s">
        <v>1991</v>
      </c>
      <c r="J490" s="1" t="s">
        <v>1620</v>
      </c>
      <c r="K490" s="1" t="s">
        <v>57</v>
      </c>
      <c r="L490" s="1" t="s">
        <v>57</v>
      </c>
      <c r="M490" s="1" t="s">
        <v>90</v>
      </c>
      <c r="N490" s="1" t="s">
        <v>334</v>
      </c>
      <c r="O490" s="1" t="s">
        <v>509</v>
      </c>
      <c r="P490" s="1" t="s">
        <v>440</v>
      </c>
      <c r="Q490" s="1" t="s">
        <v>2007</v>
      </c>
      <c r="R490" s="1" t="s">
        <v>2008</v>
      </c>
      <c r="S490" s="1" t="s">
        <v>2009</v>
      </c>
      <c r="T490" s="1" t="s">
        <v>2010</v>
      </c>
      <c r="U490" s="1" t="s">
        <v>166</v>
      </c>
      <c r="V490" s="1" t="s">
        <v>450</v>
      </c>
      <c r="W490" s="1" t="s">
        <v>884</v>
      </c>
      <c r="X490" s="1" t="s">
        <v>763</v>
      </c>
      <c r="Y490" s="1" t="s">
        <v>142</v>
      </c>
      <c r="Z490" s="1" t="s">
        <v>1649</v>
      </c>
      <c r="AA490" s="1" t="s">
        <v>67</v>
      </c>
    </row>
    <row r="491" spans="1:27" x14ac:dyDescent="0.2">
      <c r="A491" s="2">
        <f t="shared" si="2"/>
        <v>489</v>
      </c>
      <c r="B491" s="1" t="s">
        <v>1991</v>
      </c>
      <c r="C491" s="1" t="s">
        <v>90</v>
      </c>
      <c r="D491" s="1" t="s">
        <v>269</v>
      </c>
      <c r="E491" s="1" t="s">
        <v>2011</v>
      </c>
      <c r="F491" s="1" t="s">
        <v>54</v>
      </c>
      <c r="G491" s="1" t="s">
        <v>55</v>
      </c>
      <c r="H491" s="1" t="s">
        <v>271</v>
      </c>
      <c r="I491" s="1" t="s">
        <v>1991</v>
      </c>
      <c r="J491" s="1" t="s">
        <v>1828</v>
      </c>
      <c r="K491" s="1" t="s">
        <v>57</v>
      </c>
      <c r="L491" s="1" t="s">
        <v>57</v>
      </c>
      <c r="M491" s="1" t="s">
        <v>57</v>
      </c>
      <c r="N491" s="1" t="s">
        <v>52</v>
      </c>
      <c r="O491" s="1" t="s">
        <v>277</v>
      </c>
      <c r="P491" s="1" t="s">
        <v>52</v>
      </c>
      <c r="Q491" s="1" t="s">
        <v>213</v>
      </c>
      <c r="R491" s="1" t="s">
        <v>166</v>
      </c>
      <c r="S491" s="1" t="s">
        <v>420</v>
      </c>
      <c r="T491" s="1" t="s">
        <v>2012</v>
      </c>
      <c r="U491" s="1" t="s">
        <v>50</v>
      </c>
      <c r="V491" s="1" t="s">
        <v>100</v>
      </c>
      <c r="W491" s="1" t="s">
        <v>210</v>
      </c>
      <c r="X491" s="1" t="s">
        <v>281</v>
      </c>
      <c r="Y491" s="1" t="s">
        <v>57</v>
      </c>
      <c r="Z491" s="1" t="s">
        <v>103</v>
      </c>
      <c r="AA491" s="1" t="s">
        <v>67</v>
      </c>
    </row>
    <row r="492" spans="1:27" x14ac:dyDescent="0.2">
      <c r="A492" s="2">
        <f t="shared" si="2"/>
        <v>490</v>
      </c>
      <c r="B492" s="1" t="s">
        <v>1991</v>
      </c>
      <c r="C492" s="1" t="s">
        <v>90</v>
      </c>
      <c r="D492" s="1" t="s">
        <v>215</v>
      </c>
      <c r="E492" s="1" t="s">
        <v>2013</v>
      </c>
      <c r="F492" s="1" t="s">
        <v>54</v>
      </c>
      <c r="G492" s="1" t="s">
        <v>55</v>
      </c>
      <c r="H492" s="1" t="s">
        <v>431</v>
      </c>
      <c r="I492" s="1" t="s">
        <v>1991</v>
      </c>
      <c r="J492" s="1" t="s">
        <v>1828</v>
      </c>
      <c r="K492" s="1" t="s">
        <v>57</v>
      </c>
      <c r="L492" s="1" t="s">
        <v>57</v>
      </c>
      <c r="M492" s="1" t="s">
        <v>57</v>
      </c>
      <c r="N492" s="1" t="s">
        <v>58</v>
      </c>
      <c r="O492" s="1" t="s">
        <v>308</v>
      </c>
      <c r="P492" s="1" t="s">
        <v>130</v>
      </c>
      <c r="Q492" s="1" t="s">
        <v>354</v>
      </c>
      <c r="R492" s="1" t="s">
        <v>282</v>
      </c>
      <c r="S492" s="1" t="s">
        <v>2014</v>
      </c>
      <c r="T492" s="1" t="s">
        <v>2015</v>
      </c>
      <c r="U492" s="1" t="s">
        <v>59</v>
      </c>
      <c r="V492" s="1" t="s">
        <v>55</v>
      </c>
      <c r="W492" s="1" t="s">
        <v>210</v>
      </c>
      <c r="X492" s="1" t="s">
        <v>426</v>
      </c>
      <c r="Y492" s="1" t="s">
        <v>57</v>
      </c>
      <c r="Z492" s="1" t="s">
        <v>380</v>
      </c>
      <c r="AA492" s="1" t="s">
        <v>67</v>
      </c>
    </row>
    <row r="493" spans="1:27" x14ac:dyDescent="0.2">
      <c r="A493" s="2">
        <f t="shared" si="2"/>
        <v>491</v>
      </c>
      <c r="B493" s="1" t="s">
        <v>1991</v>
      </c>
      <c r="C493" s="1" t="s">
        <v>90</v>
      </c>
      <c r="D493" s="1" t="s">
        <v>530</v>
      </c>
      <c r="E493" s="1" t="s">
        <v>2016</v>
      </c>
      <c r="F493" s="1" t="s">
        <v>54</v>
      </c>
      <c r="G493" s="1" t="s">
        <v>73</v>
      </c>
      <c r="H493" s="1" t="s">
        <v>93</v>
      </c>
      <c r="I493" s="1" t="s">
        <v>1991</v>
      </c>
      <c r="J493" s="1" t="s">
        <v>1750</v>
      </c>
      <c r="K493" s="1" t="s">
        <v>57</v>
      </c>
      <c r="L493" s="1" t="s">
        <v>57</v>
      </c>
      <c r="M493" s="1" t="s">
        <v>50</v>
      </c>
      <c r="N493" s="1" t="s">
        <v>95</v>
      </c>
      <c r="O493" s="1" t="s">
        <v>624</v>
      </c>
      <c r="P493" s="1" t="s">
        <v>70</v>
      </c>
      <c r="Q493" s="1" t="s">
        <v>825</v>
      </c>
      <c r="R493" s="1" t="s">
        <v>2017</v>
      </c>
      <c r="S493" s="1" t="s">
        <v>2018</v>
      </c>
      <c r="T493" s="1" t="s">
        <v>2019</v>
      </c>
      <c r="U493" s="1" t="s">
        <v>126</v>
      </c>
      <c r="V493" s="1" t="s">
        <v>342</v>
      </c>
      <c r="W493" s="1" t="s">
        <v>342</v>
      </c>
      <c r="X493" s="1" t="s">
        <v>80</v>
      </c>
      <c r="Y493" s="1" t="s">
        <v>50</v>
      </c>
      <c r="Z493" s="1" t="s">
        <v>188</v>
      </c>
      <c r="AA493" s="1" t="s">
        <v>67</v>
      </c>
    </row>
    <row r="494" spans="1:27" x14ac:dyDescent="0.2">
      <c r="A494" s="2">
        <f t="shared" si="2"/>
        <v>492</v>
      </c>
      <c r="B494" s="1" t="s">
        <v>1991</v>
      </c>
      <c r="C494" s="1" t="s">
        <v>94</v>
      </c>
      <c r="D494" s="1" t="s">
        <v>366</v>
      </c>
      <c r="E494" s="1" t="s">
        <v>2020</v>
      </c>
      <c r="F494" s="1" t="s">
        <v>54</v>
      </c>
      <c r="G494" s="1" t="s">
        <v>73</v>
      </c>
      <c r="H494" s="1" t="s">
        <v>196</v>
      </c>
      <c r="I494" s="1" t="s">
        <v>1991</v>
      </c>
      <c r="J494" s="1" t="s">
        <v>1620</v>
      </c>
      <c r="K494" s="1" t="s">
        <v>57</v>
      </c>
      <c r="L494" s="1" t="s">
        <v>57</v>
      </c>
      <c r="M494" s="1" t="s">
        <v>52</v>
      </c>
      <c r="N494" s="1" t="s">
        <v>73</v>
      </c>
      <c r="O494" s="1" t="s">
        <v>162</v>
      </c>
      <c r="P494" s="1" t="s">
        <v>342</v>
      </c>
      <c r="Q494" s="1" t="s">
        <v>2021</v>
      </c>
      <c r="R494" s="1" t="s">
        <v>2022</v>
      </c>
      <c r="S494" s="1" t="s">
        <v>2023</v>
      </c>
      <c r="T494" s="1" t="s">
        <v>2024</v>
      </c>
      <c r="U494" s="1" t="s">
        <v>127</v>
      </c>
      <c r="V494" s="1" t="s">
        <v>214</v>
      </c>
      <c r="W494" s="1" t="s">
        <v>619</v>
      </c>
      <c r="X494" s="1" t="s">
        <v>496</v>
      </c>
      <c r="Y494" s="1" t="s">
        <v>90</v>
      </c>
      <c r="Z494" s="1" t="s">
        <v>648</v>
      </c>
      <c r="AA494" s="1" t="s">
        <v>67</v>
      </c>
    </row>
    <row r="495" spans="1:27" x14ac:dyDescent="0.2">
      <c r="A495" s="2">
        <f t="shared" si="2"/>
        <v>493</v>
      </c>
      <c r="B495" s="1" t="s">
        <v>1991</v>
      </c>
      <c r="C495" s="1" t="s">
        <v>80</v>
      </c>
      <c r="D495" s="1" t="s">
        <v>884</v>
      </c>
      <c r="E495" s="1" t="s">
        <v>2025</v>
      </c>
      <c r="F495" s="1" t="s">
        <v>54</v>
      </c>
      <c r="G495" s="1" t="s">
        <v>55</v>
      </c>
      <c r="H495" s="1" t="s">
        <v>106</v>
      </c>
      <c r="I495" s="1" t="s">
        <v>1991</v>
      </c>
      <c r="J495" s="1" t="s">
        <v>1791</v>
      </c>
      <c r="K495" s="1" t="s">
        <v>57</v>
      </c>
      <c r="L495" s="1" t="s">
        <v>57</v>
      </c>
      <c r="M495" s="1" t="s">
        <v>52</v>
      </c>
      <c r="N495" s="1" t="s">
        <v>175</v>
      </c>
      <c r="O495" s="1" t="s">
        <v>403</v>
      </c>
      <c r="P495" s="1" t="s">
        <v>277</v>
      </c>
      <c r="Q495" s="1" t="s">
        <v>2026</v>
      </c>
      <c r="R495" s="1" t="s">
        <v>904</v>
      </c>
      <c r="S495" s="1" t="s">
        <v>1412</v>
      </c>
      <c r="T495" s="1" t="s">
        <v>2027</v>
      </c>
      <c r="U495" s="1" t="s">
        <v>152</v>
      </c>
      <c r="V495" s="1" t="s">
        <v>428</v>
      </c>
      <c r="W495" s="1" t="s">
        <v>552</v>
      </c>
      <c r="X495" s="1" t="s">
        <v>727</v>
      </c>
      <c r="Y495" s="1" t="s">
        <v>50</v>
      </c>
      <c r="Z495" s="1" t="s">
        <v>716</v>
      </c>
      <c r="AA495" s="1" t="s">
        <v>31</v>
      </c>
    </row>
    <row r="496" spans="1:27" x14ac:dyDescent="0.2">
      <c r="A496" s="2">
        <f t="shared" ref="A496:A559" si="3">A495+1</f>
        <v>494</v>
      </c>
      <c r="B496" s="1" t="s">
        <v>1991</v>
      </c>
      <c r="C496" s="1" t="s">
        <v>58</v>
      </c>
      <c r="D496" s="1" t="s">
        <v>641</v>
      </c>
      <c r="E496" s="1" t="s">
        <v>2028</v>
      </c>
      <c r="F496" s="1" t="s">
        <v>54</v>
      </c>
      <c r="G496" s="1" t="s">
        <v>55</v>
      </c>
      <c r="H496" s="1" t="s">
        <v>79</v>
      </c>
      <c r="I496" s="1" t="s">
        <v>1991</v>
      </c>
      <c r="J496" s="1" t="s">
        <v>1991</v>
      </c>
      <c r="K496" s="1" t="s">
        <v>57</v>
      </c>
      <c r="L496" s="1" t="s">
        <v>57</v>
      </c>
      <c r="M496" s="1" t="s">
        <v>57</v>
      </c>
      <c r="N496" s="1" t="s">
        <v>57</v>
      </c>
      <c r="O496" s="1" t="s">
        <v>52</v>
      </c>
      <c r="P496" s="1" t="s">
        <v>57</v>
      </c>
      <c r="Q496" s="1" t="s">
        <v>31</v>
      </c>
      <c r="R496" s="1" t="s">
        <v>31</v>
      </c>
      <c r="S496" s="1" t="s">
        <v>31</v>
      </c>
      <c r="T496" s="1" t="s">
        <v>31</v>
      </c>
      <c r="U496" s="1" t="s">
        <v>31</v>
      </c>
      <c r="V496" s="1" t="s">
        <v>31</v>
      </c>
      <c r="W496" s="1" t="s">
        <v>31</v>
      </c>
      <c r="X496" s="1" t="s">
        <v>31</v>
      </c>
      <c r="Y496" s="1" t="s">
        <v>31</v>
      </c>
      <c r="Z496" s="1" t="s">
        <v>1649</v>
      </c>
      <c r="AA496" s="1" t="s">
        <v>67</v>
      </c>
    </row>
    <row r="497" spans="1:27" x14ac:dyDescent="0.2">
      <c r="A497" s="2">
        <f t="shared" si="3"/>
        <v>495</v>
      </c>
      <c r="B497" s="1" t="s">
        <v>1991</v>
      </c>
      <c r="C497" s="1" t="s">
        <v>86</v>
      </c>
      <c r="D497" s="1" t="s">
        <v>981</v>
      </c>
      <c r="E497" s="1" t="s">
        <v>2029</v>
      </c>
      <c r="F497" s="1" t="s">
        <v>54</v>
      </c>
      <c r="G497" s="1" t="s">
        <v>31</v>
      </c>
      <c r="H497" s="1" t="s">
        <v>124</v>
      </c>
      <c r="I497" s="1" t="s">
        <v>31</v>
      </c>
      <c r="J497" s="1" t="s">
        <v>31</v>
      </c>
      <c r="K497" s="1" t="s">
        <v>57</v>
      </c>
      <c r="L497" s="1" t="s">
        <v>57</v>
      </c>
      <c r="M497" s="1" t="s">
        <v>57</v>
      </c>
      <c r="N497" s="1" t="s">
        <v>31</v>
      </c>
      <c r="O497" s="1" t="s">
        <v>31</v>
      </c>
      <c r="P497" s="1" t="s">
        <v>31</v>
      </c>
      <c r="Q497" s="1" t="s">
        <v>31</v>
      </c>
      <c r="R497" s="1" t="s">
        <v>31</v>
      </c>
      <c r="S497" s="1" t="s">
        <v>31</v>
      </c>
      <c r="T497" s="1" t="s">
        <v>31</v>
      </c>
      <c r="U497" s="1" t="s">
        <v>31</v>
      </c>
      <c r="V497" s="1" t="s">
        <v>31</v>
      </c>
      <c r="W497" s="1" t="s">
        <v>31</v>
      </c>
      <c r="X497" s="1" t="s">
        <v>31</v>
      </c>
      <c r="Y497" s="1" t="s">
        <v>31</v>
      </c>
      <c r="Z497" s="1" t="s">
        <v>1980</v>
      </c>
      <c r="AA497" s="1" t="s">
        <v>31</v>
      </c>
    </row>
    <row r="498" spans="1:27" x14ac:dyDescent="0.2">
      <c r="A498" s="2">
        <f t="shared" si="3"/>
        <v>496</v>
      </c>
      <c r="B498" s="1" t="s">
        <v>1991</v>
      </c>
      <c r="C498" s="1" t="s">
        <v>86</v>
      </c>
      <c r="D498" s="1" t="s">
        <v>386</v>
      </c>
      <c r="E498" s="1" t="s">
        <v>2030</v>
      </c>
      <c r="F498" s="1" t="s">
        <v>54</v>
      </c>
      <c r="G498" s="1" t="s">
        <v>70</v>
      </c>
      <c r="H498" s="1" t="s">
        <v>237</v>
      </c>
      <c r="I498" s="1" t="s">
        <v>1991</v>
      </c>
      <c r="J498" s="1" t="s">
        <v>1791</v>
      </c>
      <c r="K498" s="1" t="s">
        <v>57</v>
      </c>
      <c r="L498" s="1" t="s">
        <v>57</v>
      </c>
      <c r="M498" s="1" t="s">
        <v>77</v>
      </c>
      <c r="N498" s="1" t="s">
        <v>260</v>
      </c>
      <c r="O498" s="1" t="s">
        <v>259</v>
      </c>
      <c r="P498" s="1" t="s">
        <v>419</v>
      </c>
      <c r="Q498" s="1" t="s">
        <v>2031</v>
      </c>
      <c r="R498" s="1" t="s">
        <v>2032</v>
      </c>
      <c r="S498" s="1" t="s">
        <v>2033</v>
      </c>
      <c r="T498" s="1" t="s">
        <v>2034</v>
      </c>
      <c r="U498" s="1" t="s">
        <v>378</v>
      </c>
      <c r="V498" s="1" t="s">
        <v>488</v>
      </c>
      <c r="W498" s="1" t="s">
        <v>227</v>
      </c>
      <c r="X498" s="1" t="s">
        <v>2035</v>
      </c>
      <c r="Y498" s="1" t="s">
        <v>100</v>
      </c>
      <c r="Z498" s="1" t="s">
        <v>375</v>
      </c>
      <c r="AA498" s="1" t="s">
        <v>67</v>
      </c>
    </row>
    <row r="499" spans="1:27" x14ac:dyDescent="0.2">
      <c r="A499" s="2">
        <f t="shared" si="3"/>
        <v>497</v>
      </c>
      <c r="B499" s="1" t="s">
        <v>1991</v>
      </c>
      <c r="C499" s="1" t="s">
        <v>130</v>
      </c>
      <c r="D499" s="1" t="s">
        <v>437</v>
      </c>
      <c r="E499" s="1" t="s">
        <v>2036</v>
      </c>
      <c r="F499" s="1" t="s">
        <v>54</v>
      </c>
      <c r="G499" s="1" t="s">
        <v>31</v>
      </c>
      <c r="H499" s="1" t="s">
        <v>110</v>
      </c>
      <c r="I499" s="1" t="s">
        <v>31</v>
      </c>
      <c r="J499" s="1" t="s">
        <v>31</v>
      </c>
      <c r="K499" s="1" t="s">
        <v>57</v>
      </c>
      <c r="L499" s="1" t="s">
        <v>57</v>
      </c>
      <c r="M499" s="1" t="s">
        <v>57</v>
      </c>
      <c r="N499" s="1" t="s">
        <v>31</v>
      </c>
      <c r="O499" s="1" t="s">
        <v>31</v>
      </c>
      <c r="P499" s="1" t="s">
        <v>31</v>
      </c>
      <c r="Q499" s="1" t="s">
        <v>31</v>
      </c>
      <c r="R499" s="1" t="s">
        <v>31</v>
      </c>
      <c r="S499" s="1" t="s">
        <v>31</v>
      </c>
      <c r="T499" s="1" t="s">
        <v>31</v>
      </c>
      <c r="U499" s="1" t="s">
        <v>31</v>
      </c>
      <c r="V499" s="1" t="s">
        <v>31</v>
      </c>
      <c r="W499" s="1" t="s">
        <v>31</v>
      </c>
      <c r="X499" s="1" t="s">
        <v>31</v>
      </c>
      <c r="Y499" s="1" t="s">
        <v>31</v>
      </c>
      <c r="Z499" s="1" t="s">
        <v>2037</v>
      </c>
      <c r="AA499" s="1" t="s">
        <v>31</v>
      </c>
    </row>
    <row r="500" spans="1:27" x14ac:dyDescent="0.2">
      <c r="A500" s="2">
        <f t="shared" si="3"/>
        <v>498</v>
      </c>
      <c r="B500" s="1" t="s">
        <v>1991</v>
      </c>
      <c r="C500" s="1" t="s">
        <v>130</v>
      </c>
      <c r="D500" s="1" t="s">
        <v>1264</v>
      </c>
      <c r="E500" s="1" t="s">
        <v>2038</v>
      </c>
      <c r="F500" s="1" t="s">
        <v>54</v>
      </c>
      <c r="G500" s="1" t="s">
        <v>55</v>
      </c>
      <c r="H500" s="1" t="s">
        <v>56</v>
      </c>
      <c r="I500" s="1" t="s">
        <v>1955</v>
      </c>
      <c r="J500" s="1" t="s">
        <v>1620</v>
      </c>
      <c r="K500" s="1" t="s">
        <v>57</v>
      </c>
      <c r="L500" s="1" t="s">
        <v>57</v>
      </c>
      <c r="M500" s="1" t="s">
        <v>57</v>
      </c>
      <c r="N500" s="1" t="s">
        <v>59</v>
      </c>
      <c r="O500" s="1" t="s">
        <v>552</v>
      </c>
      <c r="P500" s="1" t="s">
        <v>59</v>
      </c>
      <c r="Q500" s="1" t="s">
        <v>2039</v>
      </c>
      <c r="R500" s="1" t="s">
        <v>1612</v>
      </c>
      <c r="S500" s="1" t="s">
        <v>1662</v>
      </c>
      <c r="T500" s="1" t="s">
        <v>2040</v>
      </c>
      <c r="U500" s="1" t="s">
        <v>100</v>
      </c>
      <c r="V500" s="1" t="s">
        <v>210</v>
      </c>
      <c r="W500" s="1" t="s">
        <v>403</v>
      </c>
      <c r="X500" s="1" t="s">
        <v>1435</v>
      </c>
      <c r="Y500" s="1" t="s">
        <v>90</v>
      </c>
      <c r="Z500" s="1" t="s">
        <v>218</v>
      </c>
      <c r="AA500" s="1" t="s">
        <v>67</v>
      </c>
    </row>
    <row r="501" spans="1:27" x14ac:dyDescent="0.2">
      <c r="A501" s="2">
        <f t="shared" si="3"/>
        <v>499</v>
      </c>
      <c r="B501" s="1" t="s">
        <v>1991</v>
      </c>
      <c r="C501" s="1" t="s">
        <v>59</v>
      </c>
      <c r="D501" s="1" t="s">
        <v>2041</v>
      </c>
      <c r="E501" s="1" t="s">
        <v>2042</v>
      </c>
      <c r="F501" s="1" t="s">
        <v>54</v>
      </c>
      <c r="G501" s="1" t="s">
        <v>31</v>
      </c>
      <c r="H501" s="1" t="s">
        <v>363</v>
      </c>
      <c r="I501" s="1" t="s">
        <v>31</v>
      </c>
      <c r="J501" s="1" t="s">
        <v>31</v>
      </c>
      <c r="K501" s="1" t="s">
        <v>57</v>
      </c>
      <c r="L501" s="1" t="s">
        <v>57</v>
      </c>
      <c r="M501" s="1" t="s">
        <v>57</v>
      </c>
      <c r="N501" s="1" t="s">
        <v>31</v>
      </c>
      <c r="O501" s="1" t="s">
        <v>31</v>
      </c>
      <c r="P501" s="1" t="s">
        <v>31</v>
      </c>
      <c r="Q501" s="1" t="s">
        <v>31</v>
      </c>
      <c r="R501" s="1" t="s">
        <v>31</v>
      </c>
      <c r="S501" s="1" t="s">
        <v>31</v>
      </c>
      <c r="T501" s="1" t="s">
        <v>31</v>
      </c>
      <c r="U501" s="1" t="s">
        <v>31</v>
      </c>
      <c r="V501" s="1" t="s">
        <v>31</v>
      </c>
      <c r="W501" s="1" t="s">
        <v>31</v>
      </c>
      <c r="X501" s="1" t="s">
        <v>31</v>
      </c>
      <c r="Y501" s="1" t="s">
        <v>31</v>
      </c>
      <c r="Z501" s="1" t="s">
        <v>823</v>
      </c>
      <c r="AA501" s="1" t="s">
        <v>31</v>
      </c>
    </row>
    <row r="502" spans="1:27" x14ac:dyDescent="0.2">
      <c r="A502" s="2">
        <f t="shared" si="3"/>
        <v>500</v>
      </c>
      <c r="B502" s="1" t="s">
        <v>1991</v>
      </c>
      <c r="C502" s="1" t="s">
        <v>59</v>
      </c>
      <c r="D502" s="1" t="s">
        <v>638</v>
      </c>
      <c r="E502" s="1" t="s">
        <v>2043</v>
      </c>
      <c r="F502" s="1" t="s">
        <v>54</v>
      </c>
      <c r="G502" s="1" t="s">
        <v>31</v>
      </c>
      <c r="H502" s="1" t="s">
        <v>174</v>
      </c>
      <c r="I502" s="1" t="s">
        <v>31</v>
      </c>
      <c r="J502" s="1" t="s">
        <v>31</v>
      </c>
      <c r="K502" s="1" t="s">
        <v>57</v>
      </c>
      <c r="L502" s="1" t="s">
        <v>57</v>
      </c>
      <c r="M502" s="1" t="s">
        <v>57</v>
      </c>
      <c r="N502" s="1" t="s">
        <v>31</v>
      </c>
      <c r="O502" s="1" t="s">
        <v>31</v>
      </c>
      <c r="P502" s="1" t="s">
        <v>31</v>
      </c>
      <c r="Q502" s="1" t="s">
        <v>31</v>
      </c>
      <c r="R502" s="1" t="s">
        <v>31</v>
      </c>
      <c r="S502" s="1" t="s">
        <v>31</v>
      </c>
      <c r="T502" s="1" t="s">
        <v>31</v>
      </c>
      <c r="U502" s="1" t="s">
        <v>31</v>
      </c>
      <c r="V502" s="1" t="s">
        <v>31</v>
      </c>
      <c r="W502" s="1" t="s">
        <v>31</v>
      </c>
      <c r="X502" s="1" t="s">
        <v>31</v>
      </c>
      <c r="Y502" s="1" t="s">
        <v>31</v>
      </c>
      <c r="Z502" s="1" t="s">
        <v>250</v>
      </c>
      <c r="AA502" s="1" t="s">
        <v>67</v>
      </c>
    </row>
    <row r="503" spans="1:27" x14ac:dyDescent="0.2">
      <c r="A503" s="2">
        <f t="shared" si="3"/>
        <v>501</v>
      </c>
      <c r="B503" s="1" t="s">
        <v>1991</v>
      </c>
      <c r="C503" s="1" t="s">
        <v>59</v>
      </c>
      <c r="D503" s="1" t="s">
        <v>2044</v>
      </c>
      <c r="E503" s="1" t="s">
        <v>2045</v>
      </c>
      <c r="F503" s="1" t="s">
        <v>54</v>
      </c>
      <c r="G503" s="1" t="s">
        <v>31</v>
      </c>
      <c r="H503" s="1" t="s">
        <v>1499</v>
      </c>
      <c r="I503" s="1" t="s">
        <v>31</v>
      </c>
      <c r="J503" s="1" t="s">
        <v>31</v>
      </c>
      <c r="K503" s="1" t="s">
        <v>57</v>
      </c>
      <c r="L503" s="1" t="s">
        <v>57</v>
      </c>
      <c r="M503" s="1" t="s">
        <v>57</v>
      </c>
      <c r="N503" s="1" t="s">
        <v>31</v>
      </c>
      <c r="O503" s="1" t="s">
        <v>31</v>
      </c>
      <c r="P503" s="1" t="s">
        <v>31</v>
      </c>
      <c r="Q503" s="1" t="s">
        <v>31</v>
      </c>
      <c r="R503" s="1" t="s">
        <v>31</v>
      </c>
      <c r="S503" s="1" t="s">
        <v>31</v>
      </c>
      <c r="T503" s="1" t="s">
        <v>31</v>
      </c>
      <c r="U503" s="1" t="s">
        <v>31</v>
      </c>
      <c r="V503" s="1" t="s">
        <v>31</v>
      </c>
      <c r="W503" s="1" t="s">
        <v>31</v>
      </c>
      <c r="X503" s="1" t="s">
        <v>31</v>
      </c>
      <c r="Y503" s="1" t="s">
        <v>31</v>
      </c>
      <c r="Z503" s="1" t="s">
        <v>230</v>
      </c>
      <c r="AA503" s="1" t="s">
        <v>67</v>
      </c>
    </row>
    <row r="504" spans="1:27" x14ac:dyDescent="0.2">
      <c r="A504" s="2">
        <f t="shared" si="3"/>
        <v>502</v>
      </c>
      <c r="B504" s="1" t="s">
        <v>2046</v>
      </c>
      <c r="C504" s="1" t="s">
        <v>50</v>
      </c>
      <c r="D504" s="1" t="s">
        <v>77</v>
      </c>
      <c r="E504" s="1" t="s">
        <v>2047</v>
      </c>
      <c r="F504" s="1" t="s">
        <v>54</v>
      </c>
      <c r="G504" s="1" t="s">
        <v>55</v>
      </c>
      <c r="H504" s="1" t="s">
        <v>363</v>
      </c>
      <c r="I504" s="1" t="s">
        <v>2046</v>
      </c>
      <c r="J504" s="1" t="s">
        <v>1828</v>
      </c>
      <c r="K504" s="1" t="s">
        <v>57</v>
      </c>
      <c r="L504" s="1" t="s">
        <v>57</v>
      </c>
      <c r="M504" s="1" t="s">
        <v>50</v>
      </c>
      <c r="N504" s="1" t="s">
        <v>142</v>
      </c>
      <c r="O504" s="1" t="s">
        <v>168</v>
      </c>
      <c r="P504" s="1" t="s">
        <v>70</v>
      </c>
      <c r="Q504" s="1" t="s">
        <v>1245</v>
      </c>
      <c r="R504" s="1" t="s">
        <v>158</v>
      </c>
      <c r="S504" s="1" t="s">
        <v>2048</v>
      </c>
      <c r="T504" s="1" t="s">
        <v>2049</v>
      </c>
      <c r="U504" s="1" t="s">
        <v>147</v>
      </c>
      <c r="V504" s="1" t="s">
        <v>202</v>
      </c>
      <c r="W504" s="1" t="s">
        <v>450</v>
      </c>
      <c r="X504" s="1" t="s">
        <v>1327</v>
      </c>
      <c r="Y504" s="1" t="s">
        <v>80</v>
      </c>
      <c r="Z504" s="1" t="s">
        <v>753</v>
      </c>
      <c r="AA504" s="1" t="s">
        <v>67</v>
      </c>
    </row>
    <row r="505" spans="1:27" x14ac:dyDescent="0.2">
      <c r="A505" s="2">
        <f t="shared" si="3"/>
        <v>503</v>
      </c>
      <c r="B505" s="1" t="s">
        <v>2046</v>
      </c>
      <c r="C505" s="1" t="s">
        <v>50</v>
      </c>
      <c r="D505" s="1" t="s">
        <v>58</v>
      </c>
      <c r="E505" s="1" t="s">
        <v>2050</v>
      </c>
      <c r="F505" s="1" t="s">
        <v>54</v>
      </c>
      <c r="G505" s="1" t="s">
        <v>55</v>
      </c>
      <c r="H505" s="1" t="s">
        <v>106</v>
      </c>
      <c r="I505" s="1" t="s">
        <v>2046</v>
      </c>
      <c r="J505" s="1" t="s">
        <v>1427</v>
      </c>
      <c r="K505" s="1" t="s">
        <v>57</v>
      </c>
      <c r="L505" s="1" t="s">
        <v>52</v>
      </c>
      <c r="M505" s="1" t="s">
        <v>100</v>
      </c>
      <c r="N505" s="1" t="s">
        <v>172</v>
      </c>
      <c r="O505" s="1" t="s">
        <v>361</v>
      </c>
      <c r="P505" s="1" t="s">
        <v>412</v>
      </c>
      <c r="Q505" s="1" t="s">
        <v>2051</v>
      </c>
      <c r="R505" s="1" t="s">
        <v>2052</v>
      </c>
      <c r="S505" s="1" t="s">
        <v>2053</v>
      </c>
      <c r="T505" s="1" t="s">
        <v>2054</v>
      </c>
      <c r="U505" s="1" t="s">
        <v>1086</v>
      </c>
      <c r="V505" s="1" t="s">
        <v>937</v>
      </c>
      <c r="W505" s="1" t="s">
        <v>2055</v>
      </c>
      <c r="X505" s="1" t="s">
        <v>954</v>
      </c>
      <c r="Y505" s="1" t="s">
        <v>80</v>
      </c>
      <c r="Z505" s="1" t="s">
        <v>2056</v>
      </c>
      <c r="AA505" s="1" t="s">
        <v>31</v>
      </c>
    </row>
    <row r="506" spans="1:27" x14ac:dyDescent="0.2">
      <c r="A506" s="2">
        <f t="shared" si="3"/>
        <v>504</v>
      </c>
      <c r="B506" s="1" t="s">
        <v>2046</v>
      </c>
      <c r="C506" s="1" t="s">
        <v>50</v>
      </c>
      <c r="D506" s="1" t="s">
        <v>55</v>
      </c>
      <c r="E506" s="1" t="s">
        <v>2057</v>
      </c>
      <c r="F506" s="1" t="s">
        <v>54</v>
      </c>
      <c r="G506" s="1" t="s">
        <v>73</v>
      </c>
      <c r="H506" s="1" t="s">
        <v>71</v>
      </c>
      <c r="I506" s="1" t="s">
        <v>2046</v>
      </c>
      <c r="J506" s="1" t="s">
        <v>1750</v>
      </c>
      <c r="K506" s="1" t="s">
        <v>57</v>
      </c>
      <c r="L506" s="1" t="s">
        <v>57</v>
      </c>
      <c r="M506" s="1" t="s">
        <v>52</v>
      </c>
      <c r="N506" s="1" t="s">
        <v>152</v>
      </c>
      <c r="O506" s="1" t="s">
        <v>313</v>
      </c>
      <c r="P506" s="1" t="s">
        <v>254</v>
      </c>
      <c r="Q506" s="1" t="s">
        <v>2058</v>
      </c>
      <c r="R506" s="1" t="s">
        <v>1731</v>
      </c>
      <c r="S506" s="1" t="s">
        <v>2059</v>
      </c>
      <c r="T506" s="1" t="s">
        <v>2060</v>
      </c>
      <c r="U506" s="1" t="s">
        <v>264</v>
      </c>
      <c r="V506" s="1" t="s">
        <v>64</v>
      </c>
      <c r="W506" s="1" t="s">
        <v>740</v>
      </c>
      <c r="X506" s="1" t="s">
        <v>1251</v>
      </c>
      <c r="Y506" s="1" t="s">
        <v>100</v>
      </c>
      <c r="Z506" s="1" t="s">
        <v>89</v>
      </c>
      <c r="AA506" s="1" t="s">
        <v>67</v>
      </c>
    </row>
    <row r="507" spans="1:27" x14ac:dyDescent="0.2">
      <c r="A507" s="2">
        <f t="shared" si="3"/>
        <v>505</v>
      </c>
      <c r="B507" s="1" t="s">
        <v>2046</v>
      </c>
      <c r="C507" s="1" t="s">
        <v>77</v>
      </c>
      <c r="D507" s="1" t="s">
        <v>610</v>
      </c>
      <c r="E507" s="1" t="s">
        <v>2061</v>
      </c>
      <c r="F507" s="1" t="s">
        <v>54</v>
      </c>
      <c r="G507" s="1" t="s">
        <v>55</v>
      </c>
      <c r="H507" s="1" t="s">
        <v>110</v>
      </c>
      <c r="I507" s="1" t="s">
        <v>2046</v>
      </c>
      <c r="J507" s="1" t="s">
        <v>1391</v>
      </c>
      <c r="K507" s="1" t="s">
        <v>77</v>
      </c>
      <c r="L507" s="1" t="s">
        <v>86</v>
      </c>
      <c r="M507" s="1" t="s">
        <v>59</v>
      </c>
      <c r="N507" s="1" t="s">
        <v>112</v>
      </c>
      <c r="O507" s="1" t="s">
        <v>939</v>
      </c>
      <c r="P507" s="1" t="s">
        <v>361</v>
      </c>
      <c r="Q507" s="1" t="s">
        <v>2062</v>
      </c>
      <c r="R507" s="1" t="s">
        <v>2063</v>
      </c>
      <c r="S507" s="1" t="s">
        <v>2064</v>
      </c>
      <c r="T507" s="1" t="s">
        <v>2065</v>
      </c>
      <c r="U507" s="1" t="s">
        <v>1376</v>
      </c>
      <c r="V507" s="1" t="s">
        <v>185</v>
      </c>
      <c r="W507" s="1" t="s">
        <v>2066</v>
      </c>
      <c r="X507" s="1" t="s">
        <v>2067</v>
      </c>
      <c r="Y507" s="1" t="s">
        <v>210</v>
      </c>
      <c r="Z507" s="1" t="s">
        <v>103</v>
      </c>
      <c r="AA507" s="1" t="s">
        <v>67</v>
      </c>
    </row>
    <row r="508" spans="1:27" x14ac:dyDescent="0.2">
      <c r="A508" s="2">
        <f t="shared" si="3"/>
        <v>506</v>
      </c>
      <c r="B508" s="1" t="s">
        <v>2046</v>
      </c>
      <c r="C508" s="1" t="s">
        <v>90</v>
      </c>
      <c r="D508" s="1" t="s">
        <v>679</v>
      </c>
      <c r="E508" s="1" t="s">
        <v>2068</v>
      </c>
      <c r="F508" s="1" t="s">
        <v>54</v>
      </c>
      <c r="G508" s="1" t="s">
        <v>55</v>
      </c>
      <c r="H508" s="1" t="s">
        <v>325</v>
      </c>
      <c r="I508" s="1" t="s">
        <v>2046</v>
      </c>
      <c r="J508" s="1" t="s">
        <v>1659</v>
      </c>
      <c r="K508" s="1" t="s">
        <v>57</v>
      </c>
      <c r="L508" s="1" t="s">
        <v>57</v>
      </c>
      <c r="M508" s="1" t="s">
        <v>50</v>
      </c>
      <c r="N508" s="1" t="s">
        <v>95</v>
      </c>
      <c r="O508" s="1" t="s">
        <v>471</v>
      </c>
      <c r="P508" s="1" t="s">
        <v>251</v>
      </c>
      <c r="Q508" s="1" t="s">
        <v>2069</v>
      </c>
      <c r="R508" s="1" t="s">
        <v>1662</v>
      </c>
      <c r="S508" s="1" t="s">
        <v>842</v>
      </c>
      <c r="T508" s="1" t="s">
        <v>2070</v>
      </c>
      <c r="U508" s="1" t="s">
        <v>251</v>
      </c>
      <c r="V508" s="1" t="s">
        <v>197</v>
      </c>
      <c r="W508" s="1" t="s">
        <v>202</v>
      </c>
      <c r="X508" s="1" t="s">
        <v>544</v>
      </c>
      <c r="Y508" s="1" t="s">
        <v>50</v>
      </c>
      <c r="Z508" s="1" t="s">
        <v>218</v>
      </c>
      <c r="AA508" s="1" t="s">
        <v>67</v>
      </c>
    </row>
    <row r="509" spans="1:27" x14ac:dyDescent="0.2">
      <c r="A509" s="2">
        <f t="shared" si="3"/>
        <v>507</v>
      </c>
      <c r="B509" s="1" t="s">
        <v>2046</v>
      </c>
      <c r="C509" s="1" t="s">
        <v>94</v>
      </c>
      <c r="D509" s="1" t="s">
        <v>505</v>
      </c>
      <c r="E509" s="1" t="s">
        <v>2071</v>
      </c>
      <c r="F509" s="1" t="s">
        <v>54</v>
      </c>
      <c r="G509" s="1" t="s">
        <v>73</v>
      </c>
      <c r="H509" s="1" t="s">
        <v>124</v>
      </c>
      <c r="I509" s="1" t="s">
        <v>2046</v>
      </c>
      <c r="J509" s="1" t="s">
        <v>1687</v>
      </c>
      <c r="K509" s="1" t="s">
        <v>57</v>
      </c>
      <c r="L509" s="1" t="s">
        <v>57</v>
      </c>
      <c r="M509" s="1" t="s">
        <v>57</v>
      </c>
      <c r="N509" s="1" t="s">
        <v>57</v>
      </c>
      <c r="O509" s="1" t="s">
        <v>85</v>
      </c>
      <c r="P509" s="1" t="s">
        <v>50</v>
      </c>
      <c r="Q509" s="1" t="s">
        <v>213</v>
      </c>
      <c r="R509" s="1" t="s">
        <v>59</v>
      </c>
      <c r="S509" s="1" t="s">
        <v>251</v>
      </c>
      <c r="T509" s="1" t="s">
        <v>455</v>
      </c>
      <c r="U509" s="1" t="s">
        <v>57</v>
      </c>
      <c r="V509" s="1" t="s">
        <v>52</v>
      </c>
      <c r="W509" s="1" t="s">
        <v>58</v>
      </c>
      <c r="X509" s="1" t="s">
        <v>74</v>
      </c>
      <c r="Y509" s="1" t="s">
        <v>57</v>
      </c>
      <c r="Z509" s="1" t="s">
        <v>678</v>
      </c>
      <c r="AA509" s="1" t="s">
        <v>67</v>
      </c>
    </row>
    <row r="510" spans="1:27" x14ac:dyDescent="0.2">
      <c r="A510" s="2">
        <f t="shared" si="3"/>
        <v>508</v>
      </c>
      <c r="B510" s="1" t="s">
        <v>2046</v>
      </c>
      <c r="C510" s="1" t="s">
        <v>94</v>
      </c>
      <c r="D510" s="1" t="s">
        <v>455</v>
      </c>
      <c r="E510" s="1" t="s">
        <v>2072</v>
      </c>
      <c r="F510" s="1" t="s">
        <v>54</v>
      </c>
      <c r="G510" s="1" t="s">
        <v>31</v>
      </c>
      <c r="H510" s="1" t="s">
        <v>137</v>
      </c>
      <c r="I510" s="1" t="s">
        <v>31</v>
      </c>
      <c r="J510" s="1" t="s">
        <v>31</v>
      </c>
      <c r="K510" s="1" t="s">
        <v>57</v>
      </c>
      <c r="L510" s="1" t="s">
        <v>57</v>
      </c>
      <c r="M510" s="1" t="s">
        <v>57</v>
      </c>
      <c r="N510" s="1" t="s">
        <v>31</v>
      </c>
      <c r="O510" s="1" t="s">
        <v>31</v>
      </c>
      <c r="P510" s="1" t="s">
        <v>31</v>
      </c>
      <c r="Q510" s="1" t="s">
        <v>31</v>
      </c>
      <c r="R510" s="1" t="s">
        <v>31</v>
      </c>
      <c r="S510" s="1" t="s">
        <v>31</v>
      </c>
      <c r="T510" s="1" t="s">
        <v>31</v>
      </c>
      <c r="U510" s="1" t="s">
        <v>31</v>
      </c>
      <c r="V510" s="1" t="s">
        <v>31</v>
      </c>
      <c r="W510" s="1" t="s">
        <v>31</v>
      </c>
      <c r="X510" s="1" t="s">
        <v>31</v>
      </c>
      <c r="Y510" s="1" t="s">
        <v>31</v>
      </c>
      <c r="Z510" s="1" t="s">
        <v>226</v>
      </c>
      <c r="AA510" s="1" t="s">
        <v>67</v>
      </c>
    </row>
    <row r="511" spans="1:27" x14ac:dyDescent="0.2">
      <c r="A511" s="2">
        <f t="shared" si="3"/>
        <v>509</v>
      </c>
      <c r="B511" s="1" t="s">
        <v>2046</v>
      </c>
      <c r="C511" s="1" t="s">
        <v>94</v>
      </c>
      <c r="D511" s="1" t="s">
        <v>366</v>
      </c>
      <c r="E511" s="1" t="s">
        <v>2073</v>
      </c>
      <c r="F511" s="1" t="s">
        <v>54</v>
      </c>
      <c r="G511" s="1" t="s">
        <v>73</v>
      </c>
      <c r="H511" s="1" t="s">
        <v>241</v>
      </c>
      <c r="I511" s="1" t="s">
        <v>2046</v>
      </c>
      <c r="J511" s="1" t="s">
        <v>1750</v>
      </c>
      <c r="K511" s="1" t="s">
        <v>57</v>
      </c>
      <c r="L511" s="1" t="s">
        <v>57</v>
      </c>
      <c r="M511" s="1" t="s">
        <v>57</v>
      </c>
      <c r="N511" s="1" t="s">
        <v>57</v>
      </c>
      <c r="O511" s="1" t="s">
        <v>148</v>
      </c>
      <c r="P511" s="1" t="s">
        <v>57</v>
      </c>
      <c r="Q511" s="1" t="s">
        <v>31</v>
      </c>
      <c r="R511" s="1" t="s">
        <v>73</v>
      </c>
      <c r="S511" s="1" t="s">
        <v>342</v>
      </c>
      <c r="T511" s="1" t="s">
        <v>743</v>
      </c>
      <c r="U511" s="1" t="s">
        <v>50</v>
      </c>
      <c r="V511" s="1" t="s">
        <v>52</v>
      </c>
      <c r="W511" s="1" t="s">
        <v>100</v>
      </c>
      <c r="X511" s="1" t="s">
        <v>264</v>
      </c>
      <c r="Y511" s="1" t="s">
        <v>57</v>
      </c>
      <c r="Z511" s="1" t="s">
        <v>171</v>
      </c>
      <c r="AA511" s="1" t="s">
        <v>67</v>
      </c>
    </row>
    <row r="512" spans="1:27" x14ac:dyDescent="0.2">
      <c r="A512" s="2">
        <f t="shared" si="3"/>
        <v>510</v>
      </c>
      <c r="B512" s="1" t="s">
        <v>2046</v>
      </c>
      <c r="C512" s="1" t="s">
        <v>80</v>
      </c>
      <c r="D512" s="1" t="s">
        <v>261</v>
      </c>
      <c r="E512" s="1" t="s">
        <v>2074</v>
      </c>
      <c r="F512" s="1" t="s">
        <v>54</v>
      </c>
      <c r="G512" s="1" t="s">
        <v>73</v>
      </c>
      <c r="H512" s="1" t="s">
        <v>443</v>
      </c>
      <c r="I512" s="1" t="s">
        <v>2046</v>
      </c>
      <c r="J512" s="1" t="s">
        <v>1750</v>
      </c>
      <c r="K512" s="1" t="s">
        <v>57</v>
      </c>
      <c r="L512" s="1" t="s">
        <v>57</v>
      </c>
      <c r="M512" s="1" t="s">
        <v>57</v>
      </c>
      <c r="N512" s="1" t="s">
        <v>58</v>
      </c>
      <c r="O512" s="1" t="s">
        <v>246</v>
      </c>
      <c r="P512" s="1" t="s">
        <v>130</v>
      </c>
      <c r="Q512" s="1" t="s">
        <v>289</v>
      </c>
      <c r="R512" s="1" t="s">
        <v>1039</v>
      </c>
      <c r="S512" s="1" t="s">
        <v>1132</v>
      </c>
      <c r="T512" s="1" t="s">
        <v>2075</v>
      </c>
      <c r="U512" s="1" t="s">
        <v>86</v>
      </c>
      <c r="V512" s="1" t="s">
        <v>194</v>
      </c>
      <c r="W512" s="1" t="s">
        <v>342</v>
      </c>
      <c r="X512" s="1" t="s">
        <v>641</v>
      </c>
      <c r="Y512" s="1" t="s">
        <v>52</v>
      </c>
      <c r="Z512" s="1" t="s">
        <v>1082</v>
      </c>
      <c r="AA512" s="1" t="s">
        <v>31</v>
      </c>
    </row>
    <row r="513" spans="1:27" x14ac:dyDescent="0.2">
      <c r="A513" s="2">
        <f t="shared" si="3"/>
        <v>511</v>
      </c>
      <c r="B513" s="1" t="s">
        <v>2046</v>
      </c>
      <c r="C513" s="1" t="s">
        <v>130</v>
      </c>
      <c r="D513" s="1" t="s">
        <v>1218</v>
      </c>
      <c r="E513" s="1" t="s">
        <v>2076</v>
      </c>
      <c r="F513" s="1" t="s">
        <v>54</v>
      </c>
      <c r="G513" s="1" t="s">
        <v>55</v>
      </c>
      <c r="H513" s="1" t="s">
        <v>133</v>
      </c>
      <c r="I513" s="1" t="s">
        <v>2046</v>
      </c>
      <c r="J513" s="1" t="s">
        <v>1874</v>
      </c>
      <c r="K513" s="1" t="s">
        <v>57</v>
      </c>
      <c r="L513" s="1" t="s">
        <v>57</v>
      </c>
      <c r="M513" s="1" t="s">
        <v>50</v>
      </c>
      <c r="N513" s="1" t="s">
        <v>94</v>
      </c>
      <c r="O513" s="1" t="s">
        <v>234</v>
      </c>
      <c r="P513" s="1" t="s">
        <v>165</v>
      </c>
      <c r="Q513" s="1" t="s">
        <v>2077</v>
      </c>
      <c r="R513" s="1" t="s">
        <v>186</v>
      </c>
      <c r="S513" s="1" t="s">
        <v>1544</v>
      </c>
      <c r="T513" s="1" t="s">
        <v>2078</v>
      </c>
      <c r="U513" s="1" t="s">
        <v>59</v>
      </c>
      <c r="V513" s="1" t="s">
        <v>264</v>
      </c>
      <c r="W513" s="1" t="s">
        <v>334</v>
      </c>
      <c r="X513" s="1" t="s">
        <v>771</v>
      </c>
      <c r="Y513" s="1" t="s">
        <v>52</v>
      </c>
      <c r="Z513" s="1" t="s">
        <v>716</v>
      </c>
      <c r="AA513" s="1" t="s">
        <v>31</v>
      </c>
    </row>
    <row r="514" spans="1:27" x14ac:dyDescent="0.2">
      <c r="A514" s="2">
        <f t="shared" si="3"/>
        <v>512</v>
      </c>
      <c r="B514" s="1" t="s">
        <v>2046</v>
      </c>
      <c r="C514" s="1" t="s">
        <v>130</v>
      </c>
      <c r="D514" s="1" t="s">
        <v>1278</v>
      </c>
      <c r="E514" s="1" t="s">
        <v>2079</v>
      </c>
      <c r="F514" s="1" t="s">
        <v>54</v>
      </c>
      <c r="G514" s="1" t="s">
        <v>73</v>
      </c>
      <c r="H514" s="1" t="s">
        <v>1499</v>
      </c>
      <c r="I514" s="1" t="s">
        <v>2046</v>
      </c>
      <c r="J514" s="1" t="s">
        <v>1474</v>
      </c>
      <c r="K514" s="1" t="s">
        <v>57</v>
      </c>
      <c r="L514" s="1" t="s">
        <v>57</v>
      </c>
      <c r="M514" s="1" t="s">
        <v>57</v>
      </c>
      <c r="N514" s="1" t="s">
        <v>58</v>
      </c>
      <c r="O514" s="1" t="s">
        <v>751</v>
      </c>
      <c r="P514" s="1" t="s">
        <v>68</v>
      </c>
      <c r="Q514" s="1" t="s">
        <v>2080</v>
      </c>
      <c r="R514" s="1" t="s">
        <v>519</v>
      </c>
      <c r="S514" s="1" t="s">
        <v>2081</v>
      </c>
      <c r="T514" s="1" t="s">
        <v>2082</v>
      </c>
      <c r="U514" s="1" t="s">
        <v>165</v>
      </c>
      <c r="V514" s="1" t="s">
        <v>152</v>
      </c>
      <c r="W514" s="1" t="s">
        <v>91</v>
      </c>
      <c r="X514" s="1" t="s">
        <v>182</v>
      </c>
      <c r="Y514" s="1" t="s">
        <v>50</v>
      </c>
      <c r="Z514" s="1" t="s">
        <v>368</v>
      </c>
      <c r="AA514" s="1" t="s">
        <v>67</v>
      </c>
    </row>
    <row r="515" spans="1:27" x14ac:dyDescent="0.2">
      <c r="A515" s="2">
        <f t="shared" si="3"/>
        <v>513</v>
      </c>
      <c r="B515" s="1" t="s">
        <v>2046</v>
      </c>
      <c r="C515" s="1" t="s">
        <v>68</v>
      </c>
      <c r="D515" s="1" t="s">
        <v>135</v>
      </c>
      <c r="E515" s="1" t="s">
        <v>2083</v>
      </c>
      <c r="F515" s="1" t="s">
        <v>54</v>
      </c>
      <c r="G515" s="1" t="s">
        <v>31</v>
      </c>
      <c r="H515" s="1" t="s">
        <v>124</v>
      </c>
      <c r="I515" s="1" t="s">
        <v>31</v>
      </c>
      <c r="J515" s="1" t="s">
        <v>31</v>
      </c>
      <c r="K515" s="1" t="s">
        <v>57</v>
      </c>
      <c r="L515" s="1" t="s">
        <v>57</v>
      </c>
      <c r="M515" s="1" t="s">
        <v>57</v>
      </c>
      <c r="N515" s="1" t="s">
        <v>31</v>
      </c>
      <c r="O515" s="1" t="s">
        <v>31</v>
      </c>
      <c r="P515" s="1" t="s">
        <v>31</v>
      </c>
      <c r="Q515" s="1" t="s">
        <v>31</v>
      </c>
      <c r="R515" s="1" t="s">
        <v>31</v>
      </c>
      <c r="S515" s="1" t="s">
        <v>31</v>
      </c>
      <c r="T515" s="1" t="s">
        <v>31</v>
      </c>
      <c r="U515" s="1" t="s">
        <v>31</v>
      </c>
      <c r="V515" s="1" t="s">
        <v>31</v>
      </c>
      <c r="W515" s="1" t="s">
        <v>31</v>
      </c>
      <c r="X515" s="1" t="s">
        <v>31</v>
      </c>
      <c r="Y515" s="1" t="s">
        <v>31</v>
      </c>
      <c r="Z515" s="1" t="s">
        <v>205</v>
      </c>
      <c r="AA515" s="1" t="s">
        <v>67</v>
      </c>
    </row>
    <row r="516" spans="1:27" x14ac:dyDescent="0.2">
      <c r="A516" s="2">
        <f t="shared" si="3"/>
        <v>514</v>
      </c>
      <c r="B516" s="1" t="s">
        <v>2046</v>
      </c>
      <c r="C516" s="1" t="s">
        <v>100</v>
      </c>
      <c r="D516" s="1" t="s">
        <v>1435</v>
      </c>
      <c r="E516" s="1" t="s">
        <v>2084</v>
      </c>
      <c r="F516" s="1" t="s">
        <v>54</v>
      </c>
      <c r="G516" s="1" t="s">
        <v>31</v>
      </c>
      <c r="H516" s="1" t="s">
        <v>170</v>
      </c>
      <c r="I516" s="1" t="s">
        <v>31</v>
      </c>
      <c r="J516" s="1" t="s">
        <v>31</v>
      </c>
      <c r="K516" s="1" t="s">
        <v>57</v>
      </c>
      <c r="L516" s="1" t="s">
        <v>57</v>
      </c>
      <c r="M516" s="1" t="s">
        <v>57</v>
      </c>
      <c r="N516" s="1" t="s">
        <v>31</v>
      </c>
      <c r="O516" s="1" t="s">
        <v>31</v>
      </c>
      <c r="P516" s="1" t="s">
        <v>31</v>
      </c>
      <c r="Q516" s="1" t="s">
        <v>31</v>
      </c>
      <c r="R516" s="1" t="s">
        <v>31</v>
      </c>
      <c r="S516" s="1" t="s">
        <v>31</v>
      </c>
      <c r="T516" s="1" t="s">
        <v>31</v>
      </c>
      <c r="U516" s="1" t="s">
        <v>31</v>
      </c>
      <c r="V516" s="1" t="s">
        <v>31</v>
      </c>
      <c r="W516" s="1" t="s">
        <v>31</v>
      </c>
      <c r="X516" s="1" t="s">
        <v>31</v>
      </c>
      <c r="Y516" s="1" t="s">
        <v>31</v>
      </c>
      <c r="Z516" s="1" t="s">
        <v>2085</v>
      </c>
      <c r="AA516" s="1" t="s">
        <v>31</v>
      </c>
    </row>
    <row r="517" spans="1:27" x14ac:dyDescent="0.2">
      <c r="A517" s="2">
        <f t="shared" si="3"/>
        <v>515</v>
      </c>
      <c r="B517" s="1" t="s">
        <v>2046</v>
      </c>
      <c r="C517" s="1" t="s">
        <v>100</v>
      </c>
      <c r="D517" s="1" t="s">
        <v>1473</v>
      </c>
      <c r="E517" s="1" t="s">
        <v>2086</v>
      </c>
      <c r="F517" s="1" t="s">
        <v>54</v>
      </c>
      <c r="G517" s="1" t="s">
        <v>31</v>
      </c>
      <c r="H517" s="1" t="s">
        <v>431</v>
      </c>
      <c r="I517" s="1" t="s">
        <v>31</v>
      </c>
      <c r="J517" s="1" t="s">
        <v>31</v>
      </c>
      <c r="K517" s="1" t="s">
        <v>57</v>
      </c>
      <c r="L517" s="1" t="s">
        <v>57</v>
      </c>
      <c r="M517" s="1" t="s">
        <v>57</v>
      </c>
      <c r="N517" s="1" t="s">
        <v>31</v>
      </c>
      <c r="O517" s="1" t="s">
        <v>31</v>
      </c>
      <c r="P517" s="1" t="s">
        <v>31</v>
      </c>
      <c r="Q517" s="1" t="s">
        <v>31</v>
      </c>
      <c r="R517" s="1" t="s">
        <v>31</v>
      </c>
      <c r="S517" s="1" t="s">
        <v>31</v>
      </c>
      <c r="T517" s="1" t="s">
        <v>31</v>
      </c>
      <c r="U517" s="1" t="s">
        <v>31</v>
      </c>
      <c r="V517" s="1" t="s">
        <v>31</v>
      </c>
      <c r="W517" s="1" t="s">
        <v>31</v>
      </c>
      <c r="X517" s="1" t="s">
        <v>31</v>
      </c>
      <c r="Y517" s="1" t="s">
        <v>31</v>
      </c>
      <c r="Z517" s="1" t="s">
        <v>914</v>
      </c>
      <c r="AA517" s="1" t="s">
        <v>67</v>
      </c>
    </row>
    <row r="518" spans="1:27" x14ac:dyDescent="0.2">
      <c r="A518" s="2">
        <f t="shared" si="3"/>
        <v>516</v>
      </c>
      <c r="B518" s="1" t="s">
        <v>2046</v>
      </c>
      <c r="C518" s="1" t="s">
        <v>59</v>
      </c>
      <c r="D518" s="1" t="s">
        <v>1626</v>
      </c>
      <c r="E518" s="1" t="s">
        <v>2087</v>
      </c>
      <c r="F518" s="1" t="s">
        <v>54</v>
      </c>
      <c r="G518" s="1" t="s">
        <v>31</v>
      </c>
      <c r="H518" s="1" t="s">
        <v>237</v>
      </c>
      <c r="I518" s="1" t="s">
        <v>31</v>
      </c>
      <c r="J518" s="1" t="s">
        <v>31</v>
      </c>
      <c r="K518" s="1" t="s">
        <v>57</v>
      </c>
      <c r="L518" s="1" t="s">
        <v>57</v>
      </c>
      <c r="M518" s="1" t="s">
        <v>57</v>
      </c>
      <c r="N518" s="1" t="s">
        <v>31</v>
      </c>
      <c r="O518" s="1" t="s">
        <v>31</v>
      </c>
      <c r="P518" s="1" t="s">
        <v>31</v>
      </c>
      <c r="Q518" s="1" t="s">
        <v>31</v>
      </c>
      <c r="R518" s="1" t="s">
        <v>31</v>
      </c>
      <c r="S518" s="1" t="s">
        <v>31</v>
      </c>
      <c r="T518" s="1" t="s">
        <v>31</v>
      </c>
      <c r="U518" s="1" t="s">
        <v>31</v>
      </c>
      <c r="V518" s="1" t="s">
        <v>31</v>
      </c>
      <c r="W518" s="1" t="s">
        <v>31</v>
      </c>
      <c r="X518" s="1" t="s">
        <v>31</v>
      </c>
      <c r="Y518" s="1" t="s">
        <v>31</v>
      </c>
      <c r="Z518" s="1" t="s">
        <v>435</v>
      </c>
      <c r="AA518" s="1" t="s">
        <v>67</v>
      </c>
    </row>
    <row r="519" spans="1:27" x14ac:dyDescent="0.2">
      <c r="A519" s="2">
        <f t="shared" si="3"/>
        <v>517</v>
      </c>
      <c r="B519" s="1" t="s">
        <v>2088</v>
      </c>
      <c r="C519" s="1" t="s">
        <v>50</v>
      </c>
      <c r="D519" s="1" t="s">
        <v>175</v>
      </c>
      <c r="E519" s="1" t="s">
        <v>2089</v>
      </c>
      <c r="F519" s="1" t="s">
        <v>54</v>
      </c>
      <c r="G519" s="1" t="s">
        <v>55</v>
      </c>
      <c r="H519" s="1" t="s">
        <v>241</v>
      </c>
      <c r="I519" s="1" t="s">
        <v>2088</v>
      </c>
      <c r="J519" s="1" t="s">
        <v>1620</v>
      </c>
      <c r="K519" s="1" t="s">
        <v>57</v>
      </c>
      <c r="L519" s="1" t="s">
        <v>57</v>
      </c>
      <c r="M519" s="1" t="s">
        <v>80</v>
      </c>
      <c r="N519" s="1" t="s">
        <v>436</v>
      </c>
      <c r="O519" s="1" t="s">
        <v>491</v>
      </c>
      <c r="P519" s="1" t="s">
        <v>351</v>
      </c>
      <c r="Q519" s="1" t="s">
        <v>2090</v>
      </c>
      <c r="R519" s="1" t="s">
        <v>2091</v>
      </c>
      <c r="S519" s="1" t="s">
        <v>2092</v>
      </c>
      <c r="T519" s="1" t="s">
        <v>2093</v>
      </c>
      <c r="U519" s="1" t="s">
        <v>189</v>
      </c>
      <c r="V519" s="1" t="s">
        <v>182</v>
      </c>
      <c r="W519" s="1" t="s">
        <v>779</v>
      </c>
      <c r="X519" s="1" t="s">
        <v>2094</v>
      </c>
      <c r="Y519" s="1" t="s">
        <v>95</v>
      </c>
      <c r="Z519" s="1" t="s">
        <v>1610</v>
      </c>
      <c r="AA519" s="1" t="s">
        <v>67</v>
      </c>
    </row>
    <row r="520" spans="1:27" x14ac:dyDescent="0.2">
      <c r="A520" s="2">
        <f t="shared" si="3"/>
        <v>518</v>
      </c>
      <c r="B520" s="1" t="s">
        <v>2088</v>
      </c>
      <c r="C520" s="1" t="s">
        <v>52</v>
      </c>
      <c r="D520" s="1" t="s">
        <v>273</v>
      </c>
      <c r="E520" s="1" t="s">
        <v>2095</v>
      </c>
      <c r="F520" s="1" t="s">
        <v>54</v>
      </c>
      <c r="G520" s="1" t="s">
        <v>70</v>
      </c>
      <c r="H520" s="1" t="s">
        <v>174</v>
      </c>
      <c r="I520" s="1" t="s">
        <v>2046</v>
      </c>
      <c r="J520" s="1" t="s">
        <v>1529</v>
      </c>
      <c r="K520" s="1" t="s">
        <v>57</v>
      </c>
      <c r="L520" s="1" t="s">
        <v>57</v>
      </c>
      <c r="M520" s="1" t="s">
        <v>50</v>
      </c>
      <c r="N520" s="1" t="s">
        <v>95</v>
      </c>
      <c r="O520" s="1" t="s">
        <v>417</v>
      </c>
      <c r="P520" s="1" t="s">
        <v>85</v>
      </c>
      <c r="Q520" s="1" t="s">
        <v>2096</v>
      </c>
      <c r="R520" s="1" t="s">
        <v>1048</v>
      </c>
      <c r="S520" s="1" t="s">
        <v>2097</v>
      </c>
      <c r="T520" s="1" t="s">
        <v>2098</v>
      </c>
      <c r="U520" s="1" t="s">
        <v>264</v>
      </c>
      <c r="V520" s="1" t="s">
        <v>277</v>
      </c>
      <c r="W520" s="1" t="s">
        <v>214</v>
      </c>
      <c r="X520" s="1" t="s">
        <v>384</v>
      </c>
      <c r="Y520" s="1" t="s">
        <v>77</v>
      </c>
      <c r="Z520" s="1" t="s">
        <v>129</v>
      </c>
      <c r="AA520" s="1" t="s">
        <v>67</v>
      </c>
    </row>
    <row r="521" spans="1:27" x14ac:dyDescent="0.2">
      <c r="A521" s="2">
        <f t="shared" si="3"/>
        <v>519</v>
      </c>
      <c r="B521" s="1" t="s">
        <v>2088</v>
      </c>
      <c r="C521" s="1" t="s">
        <v>52</v>
      </c>
      <c r="D521" s="1" t="s">
        <v>168</v>
      </c>
      <c r="E521" s="1" t="s">
        <v>2099</v>
      </c>
      <c r="F521" s="1" t="s">
        <v>54</v>
      </c>
      <c r="G521" s="1" t="s">
        <v>55</v>
      </c>
      <c r="H521" s="1" t="s">
        <v>237</v>
      </c>
      <c r="I521" s="1" t="s">
        <v>2088</v>
      </c>
      <c r="J521" s="1" t="s">
        <v>1874</v>
      </c>
      <c r="K521" s="1" t="s">
        <v>57</v>
      </c>
      <c r="L521" s="1" t="s">
        <v>57</v>
      </c>
      <c r="M521" s="1" t="s">
        <v>57</v>
      </c>
      <c r="N521" s="1" t="s">
        <v>50</v>
      </c>
      <c r="O521" s="1" t="s">
        <v>85</v>
      </c>
      <c r="P521" s="1" t="s">
        <v>57</v>
      </c>
      <c r="Q521" s="1" t="s">
        <v>31</v>
      </c>
      <c r="R521" s="1" t="s">
        <v>293</v>
      </c>
      <c r="S521" s="1" t="s">
        <v>456</v>
      </c>
      <c r="T521" s="1" t="s">
        <v>2100</v>
      </c>
      <c r="U521" s="1" t="s">
        <v>77</v>
      </c>
      <c r="V521" s="1" t="s">
        <v>77</v>
      </c>
      <c r="W521" s="1" t="s">
        <v>77</v>
      </c>
      <c r="X521" s="1" t="s">
        <v>57</v>
      </c>
      <c r="Y521" s="1" t="s">
        <v>57</v>
      </c>
      <c r="Z521" s="1" t="s">
        <v>218</v>
      </c>
      <c r="AA521" s="1" t="s">
        <v>67</v>
      </c>
    </row>
    <row r="522" spans="1:27" x14ac:dyDescent="0.2">
      <c r="A522" s="2">
        <f t="shared" si="3"/>
        <v>520</v>
      </c>
      <c r="B522" s="1" t="s">
        <v>2088</v>
      </c>
      <c r="C522" s="1" t="s">
        <v>77</v>
      </c>
      <c r="D522" s="1" t="s">
        <v>456</v>
      </c>
      <c r="E522" s="1" t="s">
        <v>2101</v>
      </c>
      <c r="F522" s="1" t="s">
        <v>54</v>
      </c>
      <c r="G522" s="1" t="s">
        <v>73</v>
      </c>
      <c r="H522" s="1" t="s">
        <v>93</v>
      </c>
      <c r="I522" s="1" t="s">
        <v>2088</v>
      </c>
      <c r="J522" s="1" t="s">
        <v>2046</v>
      </c>
      <c r="K522" s="1" t="s">
        <v>57</v>
      </c>
      <c r="L522" s="1" t="s">
        <v>57</v>
      </c>
      <c r="M522" s="1" t="s">
        <v>57</v>
      </c>
      <c r="N522" s="1" t="s">
        <v>50</v>
      </c>
      <c r="O522" s="1" t="s">
        <v>68</v>
      </c>
      <c r="P522" s="1" t="s">
        <v>57</v>
      </c>
      <c r="Q522" s="1" t="s">
        <v>31</v>
      </c>
      <c r="R522" s="1" t="s">
        <v>95</v>
      </c>
      <c r="S522" s="1" t="s">
        <v>389</v>
      </c>
      <c r="T522" s="1" t="s">
        <v>521</v>
      </c>
      <c r="U522" s="1" t="s">
        <v>50</v>
      </c>
      <c r="V522" s="1" t="s">
        <v>94</v>
      </c>
      <c r="W522" s="1" t="s">
        <v>86</v>
      </c>
      <c r="X522" s="1" t="s">
        <v>308</v>
      </c>
      <c r="Y522" s="1" t="s">
        <v>50</v>
      </c>
      <c r="Z522" s="1" t="s">
        <v>847</v>
      </c>
      <c r="AA522" s="1" t="s">
        <v>67</v>
      </c>
    </row>
    <row r="523" spans="1:27" x14ac:dyDescent="0.2">
      <c r="A523" s="2">
        <f t="shared" si="3"/>
        <v>521</v>
      </c>
      <c r="B523" s="1" t="s">
        <v>2088</v>
      </c>
      <c r="C523" s="1" t="s">
        <v>77</v>
      </c>
      <c r="D523" s="1" t="s">
        <v>403</v>
      </c>
      <c r="E523" s="1" t="s">
        <v>2102</v>
      </c>
      <c r="F523" s="1" t="s">
        <v>54</v>
      </c>
      <c r="G523" s="1" t="s">
        <v>55</v>
      </c>
      <c r="H523" s="1" t="s">
        <v>79</v>
      </c>
      <c r="I523" s="1" t="s">
        <v>2088</v>
      </c>
      <c r="J523" s="1" t="s">
        <v>1874</v>
      </c>
      <c r="K523" s="1" t="s">
        <v>57</v>
      </c>
      <c r="L523" s="1" t="s">
        <v>57</v>
      </c>
      <c r="M523" s="1" t="s">
        <v>50</v>
      </c>
      <c r="N523" s="1" t="s">
        <v>68</v>
      </c>
      <c r="O523" s="1" t="s">
        <v>166</v>
      </c>
      <c r="P523" s="1" t="s">
        <v>148</v>
      </c>
      <c r="Q523" s="1" t="s">
        <v>1127</v>
      </c>
      <c r="R523" s="1" t="s">
        <v>1376</v>
      </c>
      <c r="S523" s="1" t="s">
        <v>2103</v>
      </c>
      <c r="T523" s="1" t="s">
        <v>2104</v>
      </c>
      <c r="U523" s="1" t="s">
        <v>210</v>
      </c>
      <c r="V523" s="1" t="s">
        <v>73</v>
      </c>
      <c r="W523" s="1" t="s">
        <v>152</v>
      </c>
      <c r="X523" s="1" t="s">
        <v>269</v>
      </c>
      <c r="Y523" s="1" t="s">
        <v>57</v>
      </c>
      <c r="Z523" s="1" t="s">
        <v>775</v>
      </c>
      <c r="AA523" s="1" t="s">
        <v>67</v>
      </c>
    </row>
    <row r="524" spans="1:27" x14ac:dyDescent="0.2">
      <c r="A524" s="2">
        <f t="shared" si="3"/>
        <v>522</v>
      </c>
      <c r="B524" s="1" t="s">
        <v>2088</v>
      </c>
      <c r="C524" s="1" t="s">
        <v>90</v>
      </c>
      <c r="D524" s="1" t="s">
        <v>108</v>
      </c>
      <c r="E524" s="1" t="s">
        <v>2105</v>
      </c>
      <c r="F524" s="1" t="s">
        <v>54</v>
      </c>
      <c r="G524" s="1" t="s">
        <v>31</v>
      </c>
      <c r="H524" s="1" t="s">
        <v>71</v>
      </c>
      <c r="I524" s="1" t="s">
        <v>31</v>
      </c>
      <c r="J524" s="1" t="s">
        <v>31</v>
      </c>
      <c r="K524" s="1" t="s">
        <v>57</v>
      </c>
      <c r="L524" s="1" t="s">
        <v>57</v>
      </c>
      <c r="M524" s="1" t="s">
        <v>57</v>
      </c>
      <c r="N524" s="1" t="s">
        <v>31</v>
      </c>
      <c r="O524" s="1" t="s">
        <v>31</v>
      </c>
      <c r="P524" s="1" t="s">
        <v>31</v>
      </c>
      <c r="Q524" s="1" t="s">
        <v>31</v>
      </c>
      <c r="R524" s="1" t="s">
        <v>31</v>
      </c>
      <c r="S524" s="1" t="s">
        <v>31</v>
      </c>
      <c r="T524" s="1" t="s">
        <v>31</v>
      </c>
      <c r="U524" s="1" t="s">
        <v>31</v>
      </c>
      <c r="V524" s="1" t="s">
        <v>31</v>
      </c>
      <c r="W524" s="1" t="s">
        <v>31</v>
      </c>
      <c r="X524" s="1" t="s">
        <v>31</v>
      </c>
      <c r="Y524" s="1" t="s">
        <v>31</v>
      </c>
      <c r="Z524" s="1" t="s">
        <v>551</v>
      </c>
      <c r="AA524" s="1" t="s">
        <v>67</v>
      </c>
    </row>
    <row r="525" spans="1:27" x14ac:dyDescent="0.2">
      <c r="A525" s="2">
        <f t="shared" si="3"/>
        <v>523</v>
      </c>
      <c r="B525" s="1" t="s">
        <v>2088</v>
      </c>
      <c r="C525" s="1" t="s">
        <v>90</v>
      </c>
      <c r="D525" s="1" t="s">
        <v>699</v>
      </c>
      <c r="E525" s="1" t="s">
        <v>2106</v>
      </c>
      <c r="F525" s="1" t="s">
        <v>54</v>
      </c>
      <c r="G525" s="1" t="s">
        <v>73</v>
      </c>
      <c r="H525" s="1" t="s">
        <v>1499</v>
      </c>
      <c r="I525" s="1" t="s">
        <v>2088</v>
      </c>
      <c r="J525" s="1" t="s">
        <v>2088</v>
      </c>
      <c r="K525" s="1" t="s">
        <v>57</v>
      </c>
      <c r="L525" s="1" t="s">
        <v>57</v>
      </c>
      <c r="M525" s="1" t="s">
        <v>57</v>
      </c>
      <c r="N525" s="1" t="s">
        <v>57</v>
      </c>
      <c r="O525" s="1" t="s">
        <v>50</v>
      </c>
      <c r="P525" s="1" t="s">
        <v>57</v>
      </c>
      <c r="Q525" s="1" t="s">
        <v>31</v>
      </c>
      <c r="R525" s="1" t="s">
        <v>31</v>
      </c>
      <c r="S525" s="1" t="s">
        <v>31</v>
      </c>
      <c r="T525" s="1" t="s">
        <v>31</v>
      </c>
      <c r="U525" s="1" t="s">
        <v>31</v>
      </c>
      <c r="V525" s="1" t="s">
        <v>31</v>
      </c>
      <c r="W525" s="1" t="s">
        <v>31</v>
      </c>
      <c r="X525" s="1" t="s">
        <v>31</v>
      </c>
      <c r="Y525" s="1" t="s">
        <v>31</v>
      </c>
      <c r="Z525" s="1" t="s">
        <v>1548</v>
      </c>
      <c r="AA525" s="1" t="s">
        <v>67</v>
      </c>
    </row>
    <row r="526" spans="1:27" x14ac:dyDescent="0.2">
      <c r="A526" s="2">
        <f t="shared" si="3"/>
        <v>524</v>
      </c>
      <c r="B526" s="1" t="s">
        <v>2088</v>
      </c>
      <c r="C526" s="1" t="s">
        <v>94</v>
      </c>
      <c r="D526" s="1" t="s">
        <v>813</v>
      </c>
      <c r="E526" s="1" t="s">
        <v>2107</v>
      </c>
      <c r="F526" s="1" t="s">
        <v>54</v>
      </c>
      <c r="G526" s="1" t="s">
        <v>55</v>
      </c>
      <c r="H526" s="1" t="s">
        <v>363</v>
      </c>
      <c r="I526" s="1" t="s">
        <v>2088</v>
      </c>
      <c r="J526" s="1" t="s">
        <v>2088</v>
      </c>
      <c r="K526" s="1" t="s">
        <v>57</v>
      </c>
      <c r="L526" s="1" t="s">
        <v>57</v>
      </c>
      <c r="M526" s="1" t="s">
        <v>57</v>
      </c>
      <c r="N526" s="1" t="s">
        <v>57</v>
      </c>
      <c r="O526" s="1" t="s">
        <v>77</v>
      </c>
      <c r="P526" s="1" t="s">
        <v>57</v>
      </c>
      <c r="Q526" s="1" t="s">
        <v>31</v>
      </c>
      <c r="R526" s="1" t="s">
        <v>50</v>
      </c>
      <c r="S526" s="1" t="s">
        <v>90</v>
      </c>
      <c r="T526" s="1" t="s">
        <v>130</v>
      </c>
      <c r="U526" s="1" t="s">
        <v>57</v>
      </c>
      <c r="V526" s="1" t="s">
        <v>57</v>
      </c>
      <c r="W526" s="1" t="s">
        <v>50</v>
      </c>
      <c r="X526" s="1" t="s">
        <v>57</v>
      </c>
      <c r="Y526" s="1" t="s">
        <v>57</v>
      </c>
      <c r="Z526" s="1" t="s">
        <v>188</v>
      </c>
      <c r="AA526" s="1" t="s">
        <v>67</v>
      </c>
    </row>
    <row r="527" spans="1:27" x14ac:dyDescent="0.2">
      <c r="A527" s="2">
        <f t="shared" si="3"/>
        <v>525</v>
      </c>
      <c r="B527" s="1" t="s">
        <v>2088</v>
      </c>
      <c r="C527" s="1" t="s">
        <v>80</v>
      </c>
      <c r="D527" s="1" t="s">
        <v>855</v>
      </c>
      <c r="E527" s="1" t="s">
        <v>2108</v>
      </c>
      <c r="F527" s="1" t="s">
        <v>54</v>
      </c>
      <c r="G527" s="1" t="s">
        <v>31</v>
      </c>
      <c r="H527" s="1" t="s">
        <v>267</v>
      </c>
      <c r="I527" s="1" t="s">
        <v>31</v>
      </c>
      <c r="J527" s="1" t="s">
        <v>31</v>
      </c>
      <c r="K527" s="1" t="s">
        <v>57</v>
      </c>
      <c r="L527" s="1" t="s">
        <v>57</v>
      </c>
      <c r="M527" s="1" t="s">
        <v>57</v>
      </c>
      <c r="N527" s="1" t="s">
        <v>31</v>
      </c>
      <c r="O527" s="1" t="s">
        <v>31</v>
      </c>
      <c r="P527" s="1" t="s">
        <v>31</v>
      </c>
      <c r="Q527" s="1" t="s">
        <v>31</v>
      </c>
      <c r="R527" s="1" t="s">
        <v>31</v>
      </c>
      <c r="S527" s="1" t="s">
        <v>31</v>
      </c>
      <c r="T527" s="1" t="s">
        <v>31</v>
      </c>
      <c r="U527" s="1" t="s">
        <v>31</v>
      </c>
      <c r="V527" s="1" t="s">
        <v>31</v>
      </c>
      <c r="W527" s="1" t="s">
        <v>31</v>
      </c>
      <c r="X527" s="1" t="s">
        <v>31</v>
      </c>
      <c r="Y527" s="1" t="s">
        <v>31</v>
      </c>
      <c r="Z527" s="1" t="s">
        <v>2109</v>
      </c>
      <c r="AA527" s="1" t="s">
        <v>31</v>
      </c>
    </row>
    <row r="528" spans="1:27" x14ac:dyDescent="0.2">
      <c r="A528" s="2">
        <f t="shared" si="3"/>
        <v>526</v>
      </c>
      <c r="B528" s="1" t="s">
        <v>2088</v>
      </c>
      <c r="C528" s="1" t="s">
        <v>86</v>
      </c>
      <c r="D528" s="1" t="s">
        <v>715</v>
      </c>
      <c r="E528" s="1" t="s">
        <v>2110</v>
      </c>
      <c r="F528" s="1" t="s">
        <v>54</v>
      </c>
      <c r="G528" s="1" t="s">
        <v>73</v>
      </c>
      <c r="H528" s="1" t="s">
        <v>288</v>
      </c>
      <c r="I528" s="1" t="s">
        <v>2088</v>
      </c>
      <c r="J528" s="1" t="s">
        <v>2088</v>
      </c>
      <c r="K528" s="1" t="s">
        <v>57</v>
      </c>
      <c r="L528" s="1" t="s">
        <v>57</v>
      </c>
      <c r="M528" s="1" t="s">
        <v>57</v>
      </c>
      <c r="N528" s="1" t="s">
        <v>57</v>
      </c>
      <c r="O528" s="1" t="s">
        <v>80</v>
      </c>
      <c r="P528" s="1" t="s">
        <v>57</v>
      </c>
      <c r="Q528" s="1" t="s">
        <v>31</v>
      </c>
      <c r="R528" s="1" t="s">
        <v>94</v>
      </c>
      <c r="S528" s="1" t="s">
        <v>142</v>
      </c>
      <c r="T528" s="1" t="s">
        <v>104</v>
      </c>
      <c r="U528" s="1" t="s">
        <v>57</v>
      </c>
      <c r="V528" s="1" t="s">
        <v>57</v>
      </c>
      <c r="W528" s="1" t="s">
        <v>52</v>
      </c>
      <c r="X528" s="1" t="s">
        <v>57</v>
      </c>
      <c r="Y528" s="1" t="s">
        <v>57</v>
      </c>
      <c r="Z528" s="1" t="s">
        <v>487</v>
      </c>
      <c r="AA528" s="1" t="s">
        <v>67</v>
      </c>
    </row>
    <row r="529" spans="1:27" x14ac:dyDescent="0.2">
      <c r="A529" s="2">
        <f t="shared" si="3"/>
        <v>527</v>
      </c>
      <c r="B529" s="1" t="s">
        <v>2088</v>
      </c>
      <c r="C529" s="1" t="s">
        <v>130</v>
      </c>
      <c r="D529" s="1" t="s">
        <v>935</v>
      </c>
      <c r="E529" s="1" t="s">
        <v>2111</v>
      </c>
      <c r="F529" s="1" t="s">
        <v>54</v>
      </c>
      <c r="G529" s="1" t="s">
        <v>31</v>
      </c>
      <c r="H529" s="1" t="s">
        <v>288</v>
      </c>
      <c r="I529" s="1" t="s">
        <v>31</v>
      </c>
      <c r="J529" s="1" t="s">
        <v>31</v>
      </c>
      <c r="K529" s="1" t="s">
        <v>57</v>
      </c>
      <c r="L529" s="1" t="s">
        <v>57</v>
      </c>
      <c r="M529" s="1" t="s">
        <v>57</v>
      </c>
      <c r="N529" s="1" t="s">
        <v>31</v>
      </c>
      <c r="O529" s="1" t="s">
        <v>31</v>
      </c>
      <c r="P529" s="1" t="s">
        <v>31</v>
      </c>
      <c r="Q529" s="1" t="s">
        <v>31</v>
      </c>
      <c r="R529" s="1" t="s">
        <v>31</v>
      </c>
      <c r="S529" s="1" t="s">
        <v>31</v>
      </c>
      <c r="T529" s="1" t="s">
        <v>31</v>
      </c>
      <c r="U529" s="1" t="s">
        <v>31</v>
      </c>
      <c r="V529" s="1" t="s">
        <v>31</v>
      </c>
      <c r="W529" s="1" t="s">
        <v>31</v>
      </c>
      <c r="X529" s="1" t="s">
        <v>31</v>
      </c>
      <c r="Y529" s="1" t="s">
        <v>31</v>
      </c>
      <c r="Z529" s="1" t="s">
        <v>1649</v>
      </c>
      <c r="AA529" s="1" t="s">
        <v>67</v>
      </c>
    </row>
    <row r="530" spans="1:27" x14ac:dyDescent="0.2">
      <c r="A530" s="2">
        <f t="shared" si="3"/>
        <v>528</v>
      </c>
      <c r="B530" s="1" t="s">
        <v>2088</v>
      </c>
      <c r="C530" s="1" t="s">
        <v>130</v>
      </c>
      <c r="D530" s="1" t="s">
        <v>521</v>
      </c>
      <c r="E530" s="1" t="s">
        <v>2112</v>
      </c>
      <c r="F530" s="1" t="s">
        <v>54</v>
      </c>
      <c r="G530" s="1" t="s">
        <v>31</v>
      </c>
      <c r="H530" s="1" t="s">
        <v>221</v>
      </c>
      <c r="I530" s="1" t="s">
        <v>31</v>
      </c>
      <c r="J530" s="1" t="s">
        <v>31</v>
      </c>
      <c r="K530" s="1" t="s">
        <v>57</v>
      </c>
      <c r="L530" s="1" t="s">
        <v>57</v>
      </c>
      <c r="M530" s="1" t="s">
        <v>57</v>
      </c>
      <c r="N530" s="1" t="s">
        <v>31</v>
      </c>
      <c r="O530" s="1" t="s">
        <v>31</v>
      </c>
      <c r="P530" s="1" t="s">
        <v>31</v>
      </c>
      <c r="Q530" s="1" t="s">
        <v>31</v>
      </c>
      <c r="R530" s="1" t="s">
        <v>31</v>
      </c>
      <c r="S530" s="1" t="s">
        <v>31</v>
      </c>
      <c r="T530" s="1" t="s">
        <v>31</v>
      </c>
      <c r="U530" s="1" t="s">
        <v>31</v>
      </c>
      <c r="V530" s="1" t="s">
        <v>31</v>
      </c>
      <c r="W530" s="1" t="s">
        <v>31</v>
      </c>
      <c r="X530" s="1" t="s">
        <v>31</v>
      </c>
      <c r="Y530" s="1" t="s">
        <v>31</v>
      </c>
      <c r="Z530" s="1" t="s">
        <v>2113</v>
      </c>
      <c r="AA530" s="1" t="s">
        <v>31</v>
      </c>
    </row>
    <row r="531" spans="1:27" x14ac:dyDescent="0.2">
      <c r="A531" s="2">
        <f t="shared" si="3"/>
        <v>529</v>
      </c>
      <c r="B531" s="1" t="s">
        <v>2088</v>
      </c>
      <c r="C531" s="1" t="s">
        <v>100</v>
      </c>
      <c r="D531" s="1" t="s">
        <v>1209</v>
      </c>
      <c r="E531" s="1" t="s">
        <v>2114</v>
      </c>
      <c r="F531" s="1" t="s">
        <v>54</v>
      </c>
      <c r="G531" s="1" t="s">
        <v>73</v>
      </c>
      <c r="H531" s="1" t="s">
        <v>170</v>
      </c>
      <c r="I531" s="1" t="s">
        <v>2088</v>
      </c>
      <c r="J531" s="1" t="s">
        <v>1529</v>
      </c>
      <c r="K531" s="1" t="s">
        <v>57</v>
      </c>
      <c r="L531" s="1" t="s">
        <v>57</v>
      </c>
      <c r="M531" s="1" t="s">
        <v>50</v>
      </c>
      <c r="N531" s="1" t="s">
        <v>142</v>
      </c>
      <c r="O531" s="1" t="s">
        <v>884</v>
      </c>
      <c r="P531" s="1" t="s">
        <v>85</v>
      </c>
      <c r="Q531" s="1" t="s">
        <v>1712</v>
      </c>
      <c r="R531" s="1" t="s">
        <v>2115</v>
      </c>
      <c r="S531" s="1" t="s">
        <v>1514</v>
      </c>
      <c r="T531" s="1" t="s">
        <v>537</v>
      </c>
      <c r="U531" s="1" t="s">
        <v>272</v>
      </c>
      <c r="V531" s="1" t="s">
        <v>74</v>
      </c>
      <c r="W531" s="1" t="s">
        <v>419</v>
      </c>
      <c r="X531" s="1" t="s">
        <v>730</v>
      </c>
      <c r="Y531" s="1" t="s">
        <v>50</v>
      </c>
      <c r="Z531" s="1" t="s">
        <v>121</v>
      </c>
      <c r="AA531" s="1" t="s">
        <v>67</v>
      </c>
    </row>
    <row r="532" spans="1:27" x14ac:dyDescent="0.2">
      <c r="A532" s="2">
        <f t="shared" si="3"/>
        <v>530</v>
      </c>
      <c r="B532" s="1" t="s">
        <v>2088</v>
      </c>
      <c r="C532" s="1" t="s">
        <v>59</v>
      </c>
      <c r="D532" s="1" t="s">
        <v>609</v>
      </c>
      <c r="E532" s="1" t="s">
        <v>2116</v>
      </c>
      <c r="F532" s="1" t="s">
        <v>54</v>
      </c>
      <c r="G532" s="1" t="s">
        <v>55</v>
      </c>
      <c r="H532" s="1" t="s">
        <v>237</v>
      </c>
      <c r="I532" s="1" t="s">
        <v>1991</v>
      </c>
      <c r="J532" s="1" t="s">
        <v>1659</v>
      </c>
      <c r="K532" s="1" t="s">
        <v>57</v>
      </c>
      <c r="L532" s="1" t="s">
        <v>50</v>
      </c>
      <c r="M532" s="1" t="s">
        <v>58</v>
      </c>
      <c r="N532" s="1" t="s">
        <v>168</v>
      </c>
      <c r="O532" s="1" t="s">
        <v>471</v>
      </c>
      <c r="P532" s="1" t="s">
        <v>101</v>
      </c>
      <c r="Q532" s="1" t="s">
        <v>2117</v>
      </c>
      <c r="R532" s="1" t="s">
        <v>2118</v>
      </c>
      <c r="S532" s="1" t="s">
        <v>2119</v>
      </c>
      <c r="T532" s="1" t="s">
        <v>2120</v>
      </c>
      <c r="U532" s="1" t="s">
        <v>699</v>
      </c>
      <c r="V532" s="1" t="s">
        <v>365</v>
      </c>
      <c r="W532" s="1" t="s">
        <v>112</v>
      </c>
      <c r="X532" s="1" t="s">
        <v>224</v>
      </c>
      <c r="Y532" s="1" t="s">
        <v>94</v>
      </c>
      <c r="Z532" s="1" t="s">
        <v>2121</v>
      </c>
      <c r="AA532" s="1" t="s">
        <v>31</v>
      </c>
    </row>
    <row r="533" spans="1:27" x14ac:dyDescent="0.2">
      <c r="A533" s="2">
        <f t="shared" si="3"/>
        <v>531</v>
      </c>
      <c r="B533" s="1" t="s">
        <v>2122</v>
      </c>
      <c r="C533" s="1" t="s">
        <v>50</v>
      </c>
      <c r="D533" s="1" t="s">
        <v>85</v>
      </c>
      <c r="E533" s="1" t="s">
        <v>2123</v>
      </c>
      <c r="F533" s="1" t="s">
        <v>54</v>
      </c>
      <c r="G533" s="1" t="s">
        <v>55</v>
      </c>
      <c r="H533" s="1" t="s">
        <v>271</v>
      </c>
      <c r="I533" s="1" t="s">
        <v>2088</v>
      </c>
      <c r="J533" s="1" t="s">
        <v>1991</v>
      </c>
      <c r="K533" s="1" t="s">
        <v>57</v>
      </c>
      <c r="L533" s="1" t="s">
        <v>57</v>
      </c>
      <c r="M533" s="1" t="s">
        <v>57</v>
      </c>
      <c r="N533" s="1" t="s">
        <v>52</v>
      </c>
      <c r="O533" s="1" t="s">
        <v>68</v>
      </c>
      <c r="P533" s="1" t="s">
        <v>90</v>
      </c>
      <c r="Q533" s="1" t="s">
        <v>1716</v>
      </c>
      <c r="R533" s="1" t="s">
        <v>314</v>
      </c>
      <c r="S533" s="1" t="s">
        <v>867</v>
      </c>
      <c r="T533" s="1" t="s">
        <v>2124</v>
      </c>
      <c r="U533" s="1" t="s">
        <v>77</v>
      </c>
      <c r="V533" s="1" t="s">
        <v>58</v>
      </c>
      <c r="W533" s="1" t="s">
        <v>165</v>
      </c>
      <c r="X533" s="1" t="s">
        <v>85</v>
      </c>
      <c r="Y533" s="1" t="s">
        <v>57</v>
      </c>
      <c r="Z533" s="1" t="s">
        <v>551</v>
      </c>
      <c r="AA533" s="1" t="s">
        <v>67</v>
      </c>
    </row>
    <row r="534" spans="1:27" x14ac:dyDescent="0.2">
      <c r="A534" s="2">
        <f t="shared" si="3"/>
        <v>532</v>
      </c>
      <c r="B534" s="1" t="s">
        <v>2122</v>
      </c>
      <c r="C534" s="1" t="s">
        <v>50</v>
      </c>
      <c r="D534" s="1" t="s">
        <v>251</v>
      </c>
      <c r="E534" s="1" t="s">
        <v>2125</v>
      </c>
      <c r="F534" s="1" t="s">
        <v>54</v>
      </c>
      <c r="G534" s="1" t="s">
        <v>73</v>
      </c>
      <c r="H534" s="1" t="s">
        <v>325</v>
      </c>
      <c r="I534" s="1" t="s">
        <v>2122</v>
      </c>
      <c r="J534" s="1" t="s">
        <v>1569</v>
      </c>
      <c r="K534" s="1" t="s">
        <v>57</v>
      </c>
      <c r="L534" s="1" t="s">
        <v>50</v>
      </c>
      <c r="M534" s="1" t="s">
        <v>58</v>
      </c>
      <c r="N534" s="1" t="s">
        <v>450</v>
      </c>
      <c r="O534" s="1" t="s">
        <v>801</v>
      </c>
      <c r="P534" s="1" t="s">
        <v>157</v>
      </c>
      <c r="Q534" s="1" t="s">
        <v>2126</v>
      </c>
      <c r="R534" s="1" t="s">
        <v>446</v>
      </c>
      <c r="S534" s="1" t="s">
        <v>2127</v>
      </c>
      <c r="T534" s="1" t="s">
        <v>2128</v>
      </c>
      <c r="U534" s="1" t="s">
        <v>412</v>
      </c>
      <c r="V534" s="1" t="s">
        <v>535</v>
      </c>
      <c r="W534" s="1" t="s">
        <v>386</v>
      </c>
      <c r="X534" s="1" t="s">
        <v>2129</v>
      </c>
      <c r="Y534" s="1" t="s">
        <v>86</v>
      </c>
      <c r="Z534" s="1" t="s">
        <v>1551</v>
      </c>
      <c r="AA534" s="1" t="s">
        <v>67</v>
      </c>
    </row>
    <row r="535" spans="1:27" x14ac:dyDescent="0.2">
      <c r="A535" s="2">
        <f t="shared" si="3"/>
        <v>533</v>
      </c>
      <c r="B535" s="1" t="s">
        <v>2122</v>
      </c>
      <c r="C535" s="1" t="s">
        <v>52</v>
      </c>
      <c r="D535" s="1" t="s">
        <v>428</v>
      </c>
      <c r="E535" s="1" t="s">
        <v>2130</v>
      </c>
      <c r="F535" s="1" t="s">
        <v>54</v>
      </c>
      <c r="G535" s="1" t="s">
        <v>70</v>
      </c>
      <c r="H535" s="1" t="s">
        <v>196</v>
      </c>
      <c r="I535" s="1" t="s">
        <v>2088</v>
      </c>
      <c r="J535" s="1" t="s">
        <v>1874</v>
      </c>
      <c r="K535" s="1" t="s">
        <v>57</v>
      </c>
      <c r="L535" s="1" t="s">
        <v>57</v>
      </c>
      <c r="M535" s="1" t="s">
        <v>57</v>
      </c>
      <c r="N535" s="1" t="s">
        <v>50</v>
      </c>
      <c r="O535" s="1" t="s">
        <v>87</v>
      </c>
      <c r="P535" s="1" t="s">
        <v>50</v>
      </c>
      <c r="Q535" s="1" t="s">
        <v>72</v>
      </c>
      <c r="R535" s="1" t="s">
        <v>70</v>
      </c>
      <c r="S535" s="1" t="s">
        <v>440</v>
      </c>
      <c r="T535" s="1" t="s">
        <v>1889</v>
      </c>
      <c r="U535" s="1" t="s">
        <v>77</v>
      </c>
      <c r="V535" s="1" t="s">
        <v>50</v>
      </c>
      <c r="W535" s="1" t="s">
        <v>59</v>
      </c>
      <c r="X535" s="1" t="s">
        <v>95</v>
      </c>
      <c r="Y535" s="1" t="s">
        <v>57</v>
      </c>
      <c r="Z535" s="1" t="s">
        <v>1799</v>
      </c>
      <c r="AA535" s="1" t="s">
        <v>31</v>
      </c>
    </row>
    <row r="536" spans="1:27" x14ac:dyDescent="0.2">
      <c r="A536" s="2">
        <f t="shared" si="3"/>
        <v>534</v>
      </c>
      <c r="B536" s="1" t="s">
        <v>2122</v>
      </c>
      <c r="C536" s="1" t="s">
        <v>90</v>
      </c>
      <c r="D536" s="1" t="s">
        <v>172</v>
      </c>
      <c r="E536" s="1" t="s">
        <v>2131</v>
      </c>
      <c r="F536" s="1" t="s">
        <v>54</v>
      </c>
      <c r="G536" s="1" t="s">
        <v>55</v>
      </c>
      <c r="H536" s="1" t="s">
        <v>1499</v>
      </c>
      <c r="I536" s="1" t="s">
        <v>2122</v>
      </c>
      <c r="J536" s="1" t="s">
        <v>1750</v>
      </c>
      <c r="K536" s="1" t="s">
        <v>57</v>
      </c>
      <c r="L536" s="1" t="s">
        <v>57</v>
      </c>
      <c r="M536" s="1" t="s">
        <v>90</v>
      </c>
      <c r="N536" s="1" t="s">
        <v>197</v>
      </c>
      <c r="O536" s="1" t="s">
        <v>265</v>
      </c>
      <c r="P536" s="1" t="s">
        <v>419</v>
      </c>
      <c r="Q536" s="1" t="s">
        <v>2132</v>
      </c>
      <c r="R536" s="1" t="s">
        <v>399</v>
      </c>
      <c r="S536" s="1" t="s">
        <v>2133</v>
      </c>
      <c r="T536" s="1" t="s">
        <v>2134</v>
      </c>
      <c r="U536" s="1" t="s">
        <v>580</v>
      </c>
      <c r="V536" s="1" t="s">
        <v>172</v>
      </c>
      <c r="W536" s="1" t="s">
        <v>214</v>
      </c>
      <c r="X536" s="1" t="s">
        <v>101</v>
      </c>
      <c r="Y536" s="1" t="s">
        <v>77</v>
      </c>
      <c r="Z536" s="1" t="s">
        <v>1526</v>
      </c>
      <c r="AA536" s="1" t="s">
        <v>67</v>
      </c>
    </row>
    <row r="537" spans="1:27" x14ac:dyDescent="0.2">
      <c r="A537" s="2">
        <f t="shared" si="3"/>
        <v>535</v>
      </c>
      <c r="B537" s="1" t="s">
        <v>2122</v>
      </c>
      <c r="C537" s="1" t="s">
        <v>94</v>
      </c>
      <c r="D537" s="1" t="s">
        <v>420</v>
      </c>
      <c r="E537" s="1" t="s">
        <v>2135</v>
      </c>
      <c r="F537" s="1" t="s">
        <v>54</v>
      </c>
      <c r="G537" s="1" t="s">
        <v>31</v>
      </c>
      <c r="H537" s="1" t="s">
        <v>124</v>
      </c>
      <c r="I537" s="1" t="s">
        <v>31</v>
      </c>
      <c r="J537" s="1" t="s">
        <v>31</v>
      </c>
      <c r="K537" s="1" t="s">
        <v>57</v>
      </c>
      <c r="L537" s="1" t="s">
        <v>57</v>
      </c>
      <c r="M537" s="1" t="s">
        <v>57</v>
      </c>
      <c r="N537" s="1" t="s">
        <v>31</v>
      </c>
      <c r="O537" s="1" t="s">
        <v>31</v>
      </c>
      <c r="P537" s="1" t="s">
        <v>31</v>
      </c>
      <c r="Q537" s="1" t="s">
        <v>31</v>
      </c>
      <c r="R537" s="1" t="s">
        <v>31</v>
      </c>
      <c r="S537" s="1" t="s">
        <v>31</v>
      </c>
      <c r="T537" s="1" t="s">
        <v>31</v>
      </c>
      <c r="U537" s="1" t="s">
        <v>31</v>
      </c>
      <c r="V537" s="1" t="s">
        <v>31</v>
      </c>
      <c r="W537" s="1" t="s">
        <v>31</v>
      </c>
      <c r="X537" s="1" t="s">
        <v>31</v>
      </c>
      <c r="Y537" s="1" t="s">
        <v>31</v>
      </c>
      <c r="Z537" s="1" t="s">
        <v>107</v>
      </c>
      <c r="AA537" s="1" t="s">
        <v>67</v>
      </c>
    </row>
    <row r="538" spans="1:27" x14ac:dyDescent="0.2">
      <c r="A538" s="2">
        <f t="shared" si="3"/>
        <v>536</v>
      </c>
      <c r="B538" s="1" t="s">
        <v>2122</v>
      </c>
      <c r="C538" s="1" t="s">
        <v>94</v>
      </c>
      <c r="D538" s="1" t="s">
        <v>751</v>
      </c>
      <c r="E538" s="1" t="s">
        <v>2136</v>
      </c>
      <c r="F538" s="1" t="s">
        <v>54</v>
      </c>
      <c r="G538" s="1" t="s">
        <v>73</v>
      </c>
      <c r="H538" s="1" t="s">
        <v>106</v>
      </c>
      <c r="I538" s="1" t="s">
        <v>2122</v>
      </c>
      <c r="J538" s="1" t="s">
        <v>2046</v>
      </c>
      <c r="K538" s="1" t="s">
        <v>57</v>
      </c>
      <c r="L538" s="1" t="s">
        <v>57</v>
      </c>
      <c r="M538" s="1" t="s">
        <v>57</v>
      </c>
      <c r="N538" s="1" t="s">
        <v>52</v>
      </c>
      <c r="O538" s="1" t="s">
        <v>55</v>
      </c>
      <c r="P538" s="1" t="s">
        <v>77</v>
      </c>
      <c r="Q538" s="1" t="s">
        <v>1965</v>
      </c>
      <c r="R538" s="1" t="s">
        <v>277</v>
      </c>
      <c r="S538" s="1" t="s">
        <v>508</v>
      </c>
      <c r="T538" s="1" t="s">
        <v>1397</v>
      </c>
      <c r="U538" s="1" t="s">
        <v>50</v>
      </c>
      <c r="V538" s="1" t="s">
        <v>94</v>
      </c>
      <c r="W538" s="1" t="s">
        <v>73</v>
      </c>
      <c r="X538" s="1" t="s">
        <v>192</v>
      </c>
      <c r="Y538" s="1" t="s">
        <v>50</v>
      </c>
      <c r="Z538" s="1" t="s">
        <v>303</v>
      </c>
      <c r="AA538" s="1" t="s">
        <v>67</v>
      </c>
    </row>
    <row r="539" spans="1:27" x14ac:dyDescent="0.2">
      <c r="A539" s="2">
        <f t="shared" si="3"/>
        <v>537</v>
      </c>
      <c r="B539" s="1" t="s">
        <v>2122</v>
      </c>
      <c r="C539" s="1" t="s">
        <v>94</v>
      </c>
      <c r="D539" s="1" t="s">
        <v>771</v>
      </c>
      <c r="E539" s="1" t="s">
        <v>2137</v>
      </c>
      <c r="F539" s="1" t="s">
        <v>54</v>
      </c>
      <c r="G539" s="1" t="s">
        <v>73</v>
      </c>
      <c r="H539" s="1" t="s">
        <v>120</v>
      </c>
      <c r="I539" s="1" t="s">
        <v>1991</v>
      </c>
      <c r="J539" s="1" t="s">
        <v>1620</v>
      </c>
      <c r="K539" s="1" t="s">
        <v>57</v>
      </c>
      <c r="L539" s="1" t="s">
        <v>57</v>
      </c>
      <c r="M539" s="1" t="s">
        <v>50</v>
      </c>
      <c r="N539" s="1" t="s">
        <v>165</v>
      </c>
      <c r="O539" s="1" t="s">
        <v>472</v>
      </c>
      <c r="P539" s="1" t="s">
        <v>210</v>
      </c>
      <c r="Q539" s="1" t="s">
        <v>2138</v>
      </c>
      <c r="R539" s="1" t="s">
        <v>2139</v>
      </c>
      <c r="S539" s="1" t="s">
        <v>2140</v>
      </c>
      <c r="T539" s="1" t="s">
        <v>2141</v>
      </c>
      <c r="U539" s="1" t="s">
        <v>55</v>
      </c>
      <c r="V539" s="1" t="s">
        <v>376</v>
      </c>
      <c r="W539" s="1" t="s">
        <v>633</v>
      </c>
      <c r="X539" s="1" t="s">
        <v>2142</v>
      </c>
      <c r="Y539" s="1" t="s">
        <v>90</v>
      </c>
      <c r="Z539" s="1" t="s">
        <v>2143</v>
      </c>
      <c r="AA539" s="1" t="s">
        <v>31</v>
      </c>
    </row>
    <row r="540" spans="1:27" x14ac:dyDescent="0.2">
      <c r="A540" s="2">
        <f t="shared" si="3"/>
        <v>538</v>
      </c>
      <c r="B540" s="1" t="s">
        <v>2122</v>
      </c>
      <c r="C540" s="1" t="s">
        <v>94</v>
      </c>
      <c r="D540" s="1" t="s">
        <v>163</v>
      </c>
      <c r="E540" s="1" t="s">
        <v>2144</v>
      </c>
      <c r="F540" s="1" t="s">
        <v>54</v>
      </c>
      <c r="G540" s="1" t="s">
        <v>73</v>
      </c>
      <c r="H540" s="1" t="s">
        <v>431</v>
      </c>
      <c r="I540" s="1" t="s">
        <v>2122</v>
      </c>
      <c r="J540" s="1" t="s">
        <v>2046</v>
      </c>
      <c r="K540" s="1" t="s">
        <v>57</v>
      </c>
      <c r="L540" s="1" t="s">
        <v>57</v>
      </c>
      <c r="M540" s="1" t="s">
        <v>57</v>
      </c>
      <c r="N540" s="1" t="s">
        <v>50</v>
      </c>
      <c r="O540" s="1" t="s">
        <v>95</v>
      </c>
      <c r="P540" s="1" t="s">
        <v>50</v>
      </c>
      <c r="Q540" s="1" t="s">
        <v>72</v>
      </c>
      <c r="R540" s="1" t="s">
        <v>59</v>
      </c>
      <c r="S540" s="1" t="s">
        <v>126</v>
      </c>
      <c r="T540" s="1" t="s">
        <v>660</v>
      </c>
      <c r="U540" s="1" t="s">
        <v>57</v>
      </c>
      <c r="V540" s="1" t="s">
        <v>77</v>
      </c>
      <c r="W540" s="1" t="s">
        <v>86</v>
      </c>
      <c r="X540" s="1" t="s">
        <v>251</v>
      </c>
      <c r="Y540" s="1" t="s">
        <v>57</v>
      </c>
      <c r="Z540" s="1" t="s">
        <v>2145</v>
      </c>
      <c r="AA540" s="1" t="s">
        <v>31</v>
      </c>
    </row>
    <row r="541" spans="1:27" x14ac:dyDescent="0.2">
      <c r="A541" s="2">
        <f t="shared" si="3"/>
        <v>539</v>
      </c>
      <c r="B541" s="1" t="s">
        <v>2122</v>
      </c>
      <c r="C541" s="1" t="s">
        <v>80</v>
      </c>
      <c r="D541" s="1" t="s">
        <v>248</v>
      </c>
      <c r="E541" s="1" t="s">
        <v>2146</v>
      </c>
      <c r="F541" s="1" t="s">
        <v>54</v>
      </c>
      <c r="G541" s="1" t="s">
        <v>73</v>
      </c>
      <c r="H541" s="1" t="s">
        <v>56</v>
      </c>
      <c r="I541" s="1" t="s">
        <v>2122</v>
      </c>
      <c r="J541" s="1" t="s">
        <v>1332</v>
      </c>
      <c r="K541" s="1" t="s">
        <v>57</v>
      </c>
      <c r="L541" s="1" t="s">
        <v>57</v>
      </c>
      <c r="M541" s="1" t="s">
        <v>52</v>
      </c>
      <c r="N541" s="1" t="s">
        <v>152</v>
      </c>
      <c r="O541" s="1" t="s">
        <v>189</v>
      </c>
      <c r="P541" s="1" t="s">
        <v>293</v>
      </c>
      <c r="Q541" s="1" t="s">
        <v>2147</v>
      </c>
      <c r="R541" s="1" t="s">
        <v>2148</v>
      </c>
      <c r="S541" s="1" t="s">
        <v>2149</v>
      </c>
      <c r="T541" s="1" t="s">
        <v>2150</v>
      </c>
      <c r="U541" s="1" t="s">
        <v>91</v>
      </c>
      <c r="V541" s="1" t="s">
        <v>284</v>
      </c>
      <c r="W541" s="1" t="s">
        <v>1138</v>
      </c>
      <c r="X541" s="1" t="s">
        <v>2151</v>
      </c>
      <c r="Y541" s="1" t="s">
        <v>148</v>
      </c>
      <c r="Z541" s="1" t="s">
        <v>188</v>
      </c>
      <c r="AA541" s="1" t="s">
        <v>67</v>
      </c>
    </row>
    <row r="542" spans="1:27" x14ac:dyDescent="0.2">
      <c r="A542" s="2">
        <f t="shared" si="3"/>
        <v>540</v>
      </c>
      <c r="B542" s="1" t="s">
        <v>2122</v>
      </c>
      <c r="C542" s="1" t="s">
        <v>80</v>
      </c>
      <c r="D542" s="1" t="s">
        <v>590</v>
      </c>
      <c r="E542" s="1" t="s">
        <v>2152</v>
      </c>
      <c r="F542" s="1" t="s">
        <v>54</v>
      </c>
      <c r="G542" s="1" t="s">
        <v>55</v>
      </c>
      <c r="H542" s="1" t="s">
        <v>363</v>
      </c>
      <c r="I542" s="1" t="s">
        <v>2122</v>
      </c>
      <c r="J542" s="1" t="s">
        <v>2122</v>
      </c>
      <c r="K542" s="1" t="s">
        <v>57</v>
      </c>
      <c r="L542" s="1" t="s">
        <v>57</v>
      </c>
      <c r="M542" s="1" t="s">
        <v>57</v>
      </c>
      <c r="N542" s="1" t="s">
        <v>57</v>
      </c>
      <c r="O542" s="1" t="s">
        <v>50</v>
      </c>
      <c r="P542" s="1" t="s">
        <v>57</v>
      </c>
      <c r="Q542" s="1" t="s">
        <v>31</v>
      </c>
      <c r="R542" s="1" t="s">
        <v>31</v>
      </c>
      <c r="S542" s="1" t="s">
        <v>31</v>
      </c>
      <c r="T542" s="1" t="s">
        <v>31</v>
      </c>
      <c r="U542" s="1" t="s">
        <v>31</v>
      </c>
      <c r="V542" s="1" t="s">
        <v>31</v>
      </c>
      <c r="W542" s="1" t="s">
        <v>31</v>
      </c>
      <c r="X542" s="1" t="s">
        <v>31</v>
      </c>
      <c r="Y542" s="1" t="s">
        <v>31</v>
      </c>
      <c r="Z542" s="1" t="s">
        <v>76</v>
      </c>
      <c r="AA542" s="1" t="s">
        <v>67</v>
      </c>
    </row>
    <row r="543" spans="1:27" x14ac:dyDescent="0.2">
      <c r="A543" s="2">
        <f t="shared" si="3"/>
        <v>541</v>
      </c>
      <c r="B543" s="1" t="s">
        <v>2122</v>
      </c>
      <c r="C543" s="1" t="s">
        <v>86</v>
      </c>
      <c r="D543" s="1" t="s">
        <v>61</v>
      </c>
      <c r="E543" s="1" t="s">
        <v>2153</v>
      </c>
      <c r="F543" s="1" t="s">
        <v>54</v>
      </c>
      <c r="G543" s="1" t="s">
        <v>73</v>
      </c>
      <c r="H543" s="1" t="s">
        <v>241</v>
      </c>
      <c r="I543" s="1" t="s">
        <v>2122</v>
      </c>
      <c r="J543" s="1" t="s">
        <v>2122</v>
      </c>
      <c r="K543" s="1" t="s">
        <v>57</v>
      </c>
      <c r="L543" s="1" t="s">
        <v>57</v>
      </c>
      <c r="M543" s="1" t="s">
        <v>57</v>
      </c>
      <c r="N543" s="1" t="s">
        <v>50</v>
      </c>
      <c r="O543" s="1" t="s">
        <v>58</v>
      </c>
      <c r="P543" s="1" t="s">
        <v>90</v>
      </c>
      <c r="Q543" s="1" t="s">
        <v>691</v>
      </c>
      <c r="R543" s="1" t="s">
        <v>234</v>
      </c>
      <c r="S543" s="1" t="s">
        <v>313</v>
      </c>
      <c r="T543" s="1" t="s">
        <v>1272</v>
      </c>
      <c r="U543" s="1" t="s">
        <v>57</v>
      </c>
      <c r="V543" s="1" t="s">
        <v>68</v>
      </c>
      <c r="W543" s="1" t="s">
        <v>130</v>
      </c>
      <c r="X543" s="1" t="s">
        <v>74</v>
      </c>
      <c r="Y543" s="1" t="s">
        <v>57</v>
      </c>
      <c r="Z543" s="1" t="s">
        <v>2154</v>
      </c>
      <c r="AA543" s="1" t="s">
        <v>31</v>
      </c>
    </row>
    <row r="544" spans="1:27" x14ac:dyDescent="0.2">
      <c r="A544" s="2">
        <f t="shared" si="3"/>
        <v>542</v>
      </c>
      <c r="B544" s="1" t="s">
        <v>2122</v>
      </c>
      <c r="C544" s="1" t="s">
        <v>86</v>
      </c>
      <c r="D544" s="1" t="s">
        <v>1119</v>
      </c>
      <c r="E544" s="1" t="s">
        <v>2155</v>
      </c>
      <c r="F544" s="1" t="s">
        <v>54</v>
      </c>
      <c r="G544" s="1" t="s">
        <v>73</v>
      </c>
      <c r="H544" s="1" t="s">
        <v>288</v>
      </c>
      <c r="I544" s="1" t="s">
        <v>2122</v>
      </c>
      <c r="J544" s="1" t="s">
        <v>1874</v>
      </c>
      <c r="K544" s="1" t="s">
        <v>57</v>
      </c>
      <c r="L544" s="1" t="s">
        <v>57</v>
      </c>
      <c r="M544" s="1" t="s">
        <v>52</v>
      </c>
      <c r="N544" s="1" t="s">
        <v>210</v>
      </c>
      <c r="O544" s="1" t="s">
        <v>428</v>
      </c>
      <c r="P544" s="1" t="s">
        <v>342</v>
      </c>
      <c r="Q544" s="1" t="s">
        <v>2156</v>
      </c>
      <c r="R544" s="1" t="s">
        <v>1662</v>
      </c>
      <c r="S544" s="1" t="s">
        <v>2157</v>
      </c>
      <c r="T544" s="1" t="s">
        <v>2158</v>
      </c>
      <c r="U544" s="1" t="s">
        <v>264</v>
      </c>
      <c r="V544" s="1" t="s">
        <v>168</v>
      </c>
      <c r="W544" s="1" t="s">
        <v>101</v>
      </c>
      <c r="X544" s="1" t="s">
        <v>1264</v>
      </c>
      <c r="Y544" s="1" t="s">
        <v>58</v>
      </c>
      <c r="Z544" s="1" t="s">
        <v>844</v>
      </c>
      <c r="AA544" s="1" t="s">
        <v>31</v>
      </c>
    </row>
    <row r="545" spans="1:27" x14ac:dyDescent="0.2">
      <c r="A545" s="2">
        <f t="shared" si="3"/>
        <v>543</v>
      </c>
      <c r="B545" s="1" t="s">
        <v>2122</v>
      </c>
      <c r="C545" s="1" t="s">
        <v>130</v>
      </c>
      <c r="D545" s="1" t="s">
        <v>820</v>
      </c>
      <c r="E545" s="1" t="s">
        <v>2159</v>
      </c>
      <c r="F545" s="1" t="s">
        <v>54</v>
      </c>
      <c r="G545" s="1" t="s">
        <v>73</v>
      </c>
      <c r="H545" s="1" t="s">
        <v>170</v>
      </c>
      <c r="I545" s="1" t="s">
        <v>2122</v>
      </c>
      <c r="J545" s="1" t="s">
        <v>1919</v>
      </c>
      <c r="K545" s="1" t="s">
        <v>57</v>
      </c>
      <c r="L545" s="1" t="s">
        <v>57</v>
      </c>
      <c r="M545" s="1" t="s">
        <v>50</v>
      </c>
      <c r="N545" s="1" t="s">
        <v>59</v>
      </c>
      <c r="O545" s="1" t="s">
        <v>246</v>
      </c>
      <c r="P545" s="1" t="s">
        <v>210</v>
      </c>
      <c r="Q545" s="1" t="s">
        <v>2160</v>
      </c>
      <c r="R545" s="1" t="s">
        <v>1272</v>
      </c>
      <c r="S545" s="1" t="s">
        <v>2161</v>
      </c>
      <c r="T545" s="1" t="s">
        <v>2162</v>
      </c>
      <c r="U545" s="1" t="s">
        <v>194</v>
      </c>
      <c r="V545" s="1" t="s">
        <v>334</v>
      </c>
      <c r="W545" s="1" t="s">
        <v>259</v>
      </c>
      <c r="X545" s="1" t="s">
        <v>751</v>
      </c>
      <c r="Y545" s="1" t="s">
        <v>90</v>
      </c>
      <c r="Z545" s="1" t="s">
        <v>360</v>
      </c>
      <c r="AA545" s="1" t="s">
        <v>67</v>
      </c>
    </row>
    <row r="546" spans="1:27" x14ac:dyDescent="0.2">
      <c r="A546" s="2">
        <f t="shared" si="3"/>
        <v>544</v>
      </c>
      <c r="B546" s="1" t="s">
        <v>2122</v>
      </c>
      <c r="C546" s="1" t="s">
        <v>130</v>
      </c>
      <c r="D546" s="1" t="s">
        <v>1089</v>
      </c>
      <c r="E546" s="1" t="s">
        <v>2163</v>
      </c>
      <c r="F546" s="1" t="s">
        <v>54</v>
      </c>
      <c r="G546" s="1" t="s">
        <v>31</v>
      </c>
      <c r="H546" s="1" t="s">
        <v>133</v>
      </c>
      <c r="I546" s="1" t="s">
        <v>31</v>
      </c>
      <c r="J546" s="1" t="s">
        <v>31</v>
      </c>
      <c r="K546" s="1" t="s">
        <v>57</v>
      </c>
      <c r="L546" s="1" t="s">
        <v>57</v>
      </c>
      <c r="M546" s="1" t="s">
        <v>57</v>
      </c>
      <c r="N546" s="1" t="s">
        <v>31</v>
      </c>
      <c r="O546" s="1" t="s">
        <v>31</v>
      </c>
      <c r="P546" s="1" t="s">
        <v>31</v>
      </c>
      <c r="Q546" s="1" t="s">
        <v>31</v>
      </c>
      <c r="R546" s="1" t="s">
        <v>31</v>
      </c>
      <c r="S546" s="1" t="s">
        <v>31</v>
      </c>
      <c r="T546" s="1" t="s">
        <v>31</v>
      </c>
      <c r="U546" s="1" t="s">
        <v>31</v>
      </c>
      <c r="V546" s="1" t="s">
        <v>31</v>
      </c>
      <c r="W546" s="1" t="s">
        <v>31</v>
      </c>
      <c r="X546" s="1" t="s">
        <v>31</v>
      </c>
      <c r="Y546" s="1" t="s">
        <v>31</v>
      </c>
      <c r="Z546" s="1" t="s">
        <v>250</v>
      </c>
      <c r="AA546" s="1" t="s">
        <v>31</v>
      </c>
    </row>
    <row r="547" spans="1:27" x14ac:dyDescent="0.2">
      <c r="A547" s="2">
        <f t="shared" si="3"/>
        <v>545</v>
      </c>
      <c r="B547" s="1" t="s">
        <v>2122</v>
      </c>
      <c r="C547" s="1" t="s">
        <v>68</v>
      </c>
      <c r="D547" s="1" t="s">
        <v>1299</v>
      </c>
      <c r="E547" s="1" t="s">
        <v>2164</v>
      </c>
      <c r="F547" s="1" t="s">
        <v>54</v>
      </c>
      <c r="G547" s="1" t="s">
        <v>73</v>
      </c>
      <c r="H547" s="1" t="s">
        <v>490</v>
      </c>
      <c r="I547" s="1" t="s">
        <v>2122</v>
      </c>
      <c r="J547" s="1" t="s">
        <v>1955</v>
      </c>
      <c r="K547" s="1" t="s">
        <v>57</v>
      </c>
      <c r="L547" s="1" t="s">
        <v>57</v>
      </c>
      <c r="M547" s="1" t="s">
        <v>57</v>
      </c>
      <c r="N547" s="1" t="s">
        <v>52</v>
      </c>
      <c r="O547" s="1" t="s">
        <v>100</v>
      </c>
      <c r="P547" s="1" t="s">
        <v>57</v>
      </c>
      <c r="Q547" s="1" t="s">
        <v>31</v>
      </c>
      <c r="R547" s="1" t="s">
        <v>175</v>
      </c>
      <c r="S547" s="1" t="s">
        <v>293</v>
      </c>
      <c r="T547" s="1" t="s">
        <v>1037</v>
      </c>
      <c r="U547" s="1" t="s">
        <v>52</v>
      </c>
      <c r="V547" s="1" t="s">
        <v>90</v>
      </c>
      <c r="W547" s="1" t="s">
        <v>148</v>
      </c>
      <c r="X547" s="1" t="s">
        <v>488</v>
      </c>
      <c r="Y547" s="1" t="s">
        <v>57</v>
      </c>
      <c r="Z547" s="1" t="s">
        <v>2165</v>
      </c>
      <c r="AA547" s="1" t="s">
        <v>31</v>
      </c>
    </row>
    <row r="548" spans="1:27" x14ac:dyDescent="0.2">
      <c r="A548" s="2">
        <f t="shared" si="3"/>
        <v>546</v>
      </c>
      <c r="B548" s="1" t="s">
        <v>2122</v>
      </c>
      <c r="C548" s="1" t="s">
        <v>68</v>
      </c>
      <c r="D548" s="1" t="s">
        <v>1324</v>
      </c>
      <c r="E548" s="1" t="s">
        <v>2166</v>
      </c>
      <c r="F548" s="1" t="s">
        <v>54</v>
      </c>
      <c r="G548" s="1" t="s">
        <v>31</v>
      </c>
      <c r="H548" s="1" t="s">
        <v>71</v>
      </c>
      <c r="I548" s="1" t="s">
        <v>31</v>
      </c>
      <c r="J548" s="1" t="s">
        <v>31</v>
      </c>
      <c r="K548" s="1" t="s">
        <v>57</v>
      </c>
      <c r="L548" s="1" t="s">
        <v>57</v>
      </c>
      <c r="M548" s="1" t="s">
        <v>57</v>
      </c>
      <c r="N548" s="1" t="s">
        <v>31</v>
      </c>
      <c r="O548" s="1" t="s">
        <v>31</v>
      </c>
      <c r="P548" s="1" t="s">
        <v>31</v>
      </c>
      <c r="Q548" s="1" t="s">
        <v>31</v>
      </c>
      <c r="R548" s="1" t="s">
        <v>31</v>
      </c>
      <c r="S548" s="1" t="s">
        <v>31</v>
      </c>
      <c r="T548" s="1" t="s">
        <v>31</v>
      </c>
      <c r="U548" s="1" t="s">
        <v>31</v>
      </c>
      <c r="V548" s="1" t="s">
        <v>31</v>
      </c>
      <c r="W548" s="1" t="s">
        <v>31</v>
      </c>
      <c r="X548" s="1" t="s">
        <v>31</v>
      </c>
      <c r="Y548" s="1" t="s">
        <v>31</v>
      </c>
      <c r="Z548" s="1" t="s">
        <v>698</v>
      </c>
      <c r="AA548" s="1" t="s">
        <v>67</v>
      </c>
    </row>
    <row r="549" spans="1:27" x14ac:dyDescent="0.2">
      <c r="A549" s="2">
        <f t="shared" si="3"/>
        <v>547</v>
      </c>
      <c r="B549" s="1" t="s">
        <v>2122</v>
      </c>
      <c r="C549" s="1" t="s">
        <v>68</v>
      </c>
      <c r="D549" s="1" t="s">
        <v>464</v>
      </c>
      <c r="E549" s="1" t="s">
        <v>2167</v>
      </c>
      <c r="F549" s="1" t="s">
        <v>54</v>
      </c>
      <c r="G549" s="1" t="s">
        <v>55</v>
      </c>
      <c r="H549" s="1" t="s">
        <v>196</v>
      </c>
      <c r="I549" s="1" t="s">
        <v>2088</v>
      </c>
      <c r="J549" s="1" t="s">
        <v>1233</v>
      </c>
      <c r="K549" s="1" t="s">
        <v>57</v>
      </c>
      <c r="L549" s="1" t="s">
        <v>57</v>
      </c>
      <c r="M549" s="1" t="s">
        <v>100</v>
      </c>
      <c r="N549" s="1" t="s">
        <v>162</v>
      </c>
      <c r="O549" s="1" t="s">
        <v>1119</v>
      </c>
      <c r="P549" s="1" t="s">
        <v>248</v>
      </c>
      <c r="Q549" s="1" t="s">
        <v>2168</v>
      </c>
      <c r="R549" s="1" t="s">
        <v>1359</v>
      </c>
      <c r="S549" s="1" t="s">
        <v>2169</v>
      </c>
      <c r="T549" s="1" t="s">
        <v>2170</v>
      </c>
      <c r="U549" s="1" t="s">
        <v>61</v>
      </c>
      <c r="V549" s="1" t="s">
        <v>83</v>
      </c>
      <c r="W549" s="1" t="s">
        <v>83</v>
      </c>
      <c r="X549" s="1" t="s">
        <v>715</v>
      </c>
      <c r="Y549" s="1" t="s">
        <v>58</v>
      </c>
      <c r="Z549" s="1" t="s">
        <v>380</v>
      </c>
      <c r="AA549" s="1" t="s">
        <v>31</v>
      </c>
    </row>
    <row r="550" spans="1:27" x14ac:dyDescent="0.2">
      <c r="A550" s="2">
        <f t="shared" si="3"/>
        <v>548</v>
      </c>
      <c r="B550" s="1" t="s">
        <v>2122</v>
      </c>
      <c r="C550" s="1" t="s">
        <v>100</v>
      </c>
      <c r="D550" s="1" t="s">
        <v>457</v>
      </c>
      <c r="E550" s="1" t="s">
        <v>2171</v>
      </c>
      <c r="F550" s="1" t="s">
        <v>54</v>
      </c>
      <c r="G550" s="1" t="s">
        <v>31</v>
      </c>
      <c r="H550" s="1" t="s">
        <v>151</v>
      </c>
      <c r="I550" s="1" t="s">
        <v>31</v>
      </c>
      <c r="J550" s="1" t="s">
        <v>31</v>
      </c>
      <c r="K550" s="1" t="s">
        <v>57</v>
      </c>
      <c r="L550" s="1" t="s">
        <v>57</v>
      </c>
      <c r="M550" s="1" t="s">
        <v>57</v>
      </c>
      <c r="N550" s="1" t="s">
        <v>31</v>
      </c>
      <c r="O550" s="1" t="s">
        <v>31</v>
      </c>
      <c r="P550" s="1" t="s">
        <v>31</v>
      </c>
      <c r="Q550" s="1" t="s">
        <v>31</v>
      </c>
      <c r="R550" s="1" t="s">
        <v>31</v>
      </c>
      <c r="S550" s="1" t="s">
        <v>31</v>
      </c>
      <c r="T550" s="1" t="s">
        <v>31</v>
      </c>
      <c r="U550" s="1" t="s">
        <v>31</v>
      </c>
      <c r="V550" s="1" t="s">
        <v>31</v>
      </c>
      <c r="W550" s="1" t="s">
        <v>31</v>
      </c>
      <c r="X550" s="1" t="s">
        <v>31</v>
      </c>
      <c r="Y550" s="1" t="s">
        <v>31</v>
      </c>
      <c r="Z550" s="1" t="s">
        <v>218</v>
      </c>
      <c r="AA550" s="1" t="s">
        <v>67</v>
      </c>
    </row>
    <row r="551" spans="1:27" x14ac:dyDescent="0.2">
      <c r="A551" s="2">
        <f t="shared" si="3"/>
        <v>549</v>
      </c>
      <c r="B551" s="1" t="s">
        <v>2172</v>
      </c>
      <c r="C551" s="1" t="s">
        <v>50</v>
      </c>
      <c r="D551" s="1" t="s">
        <v>80</v>
      </c>
      <c r="E551" s="1" t="s">
        <v>2173</v>
      </c>
      <c r="F551" s="1" t="s">
        <v>54</v>
      </c>
      <c r="G551" s="1" t="s">
        <v>73</v>
      </c>
      <c r="H551" s="1" t="s">
        <v>170</v>
      </c>
      <c r="I551" s="1" t="s">
        <v>2172</v>
      </c>
      <c r="J551" s="1" t="s">
        <v>1791</v>
      </c>
      <c r="K551" s="1" t="s">
        <v>57</v>
      </c>
      <c r="L551" s="1" t="s">
        <v>57</v>
      </c>
      <c r="M551" s="1" t="s">
        <v>58</v>
      </c>
      <c r="N551" s="1" t="s">
        <v>307</v>
      </c>
      <c r="O551" s="1" t="s">
        <v>692</v>
      </c>
      <c r="P551" s="1" t="s">
        <v>423</v>
      </c>
      <c r="Q551" s="1" t="s">
        <v>2174</v>
      </c>
      <c r="R551" s="1" t="s">
        <v>2175</v>
      </c>
      <c r="S551" s="1" t="s">
        <v>2176</v>
      </c>
      <c r="T551" s="1" t="s">
        <v>2177</v>
      </c>
      <c r="U551" s="1" t="s">
        <v>339</v>
      </c>
      <c r="V551" s="1" t="s">
        <v>496</v>
      </c>
      <c r="W551" s="1" t="s">
        <v>322</v>
      </c>
      <c r="X551" s="1" t="s">
        <v>1802</v>
      </c>
      <c r="Y551" s="1" t="s">
        <v>148</v>
      </c>
      <c r="Z551" s="1" t="s">
        <v>368</v>
      </c>
      <c r="AA551" s="1" t="s">
        <v>67</v>
      </c>
    </row>
    <row r="552" spans="1:27" x14ac:dyDescent="0.2">
      <c r="A552" s="2">
        <f t="shared" si="3"/>
        <v>550</v>
      </c>
      <c r="B552" s="1" t="s">
        <v>2172</v>
      </c>
      <c r="C552" s="1" t="s">
        <v>52</v>
      </c>
      <c r="D552" s="1" t="s">
        <v>389</v>
      </c>
      <c r="E552" s="1" t="s">
        <v>2178</v>
      </c>
      <c r="F552" s="1" t="s">
        <v>54</v>
      </c>
      <c r="G552" s="1" t="s">
        <v>55</v>
      </c>
      <c r="H552" s="1" t="s">
        <v>120</v>
      </c>
      <c r="I552" s="1" t="s">
        <v>2172</v>
      </c>
      <c r="J552" s="1" t="s">
        <v>1991</v>
      </c>
      <c r="K552" s="1" t="s">
        <v>57</v>
      </c>
      <c r="L552" s="1" t="s">
        <v>57</v>
      </c>
      <c r="M552" s="1" t="s">
        <v>57</v>
      </c>
      <c r="N552" s="1" t="s">
        <v>58</v>
      </c>
      <c r="O552" s="1" t="s">
        <v>87</v>
      </c>
      <c r="P552" s="1" t="s">
        <v>58</v>
      </c>
      <c r="Q552" s="1" t="s">
        <v>2179</v>
      </c>
      <c r="R552" s="1" t="s">
        <v>182</v>
      </c>
      <c r="S552" s="1" t="s">
        <v>261</v>
      </c>
      <c r="T552" s="1" t="s">
        <v>2180</v>
      </c>
      <c r="U552" s="1" t="s">
        <v>57</v>
      </c>
      <c r="V552" s="1" t="s">
        <v>86</v>
      </c>
      <c r="W552" s="1" t="s">
        <v>342</v>
      </c>
      <c r="X552" s="1" t="s">
        <v>845</v>
      </c>
      <c r="Y552" s="1" t="s">
        <v>52</v>
      </c>
      <c r="Z552" s="1" t="s">
        <v>709</v>
      </c>
      <c r="AA552" s="1" t="s">
        <v>31</v>
      </c>
    </row>
    <row r="553" spans="1:27" x14ac:dyDescent="0.2">
      <c r="A553" s="2">
        <f t="shared" si="3"/>
        <v>551</v>
      </c>
      <c r="B553" s="1" t="s">
        <v>2172</v>
      </c>
      <c r="C553" s="1" t="s">
        <v>52</v>
      </c>
      <c r="D553" s="1" t="s">
        <v>273</v>
      </c>
      <c r="E553" s="1" t="s">
        <v>2181</v>
      </c>
      <c r="F553" s="1" t="s">
        <v>54</v>
      </c>
      <c r="G553" s="1" t="s">
        <v>73</v>
      </c>
      <c r="H553" s="1" t="s">
        <v>191</v>
      </c>
      <c r="I553" s="1" t="s">
        <v>2122</v>
      </c>
      <c r="J553" s="1" t="s">
        <v>2122</v>
      </c>
      <c r="K553" s="1" t="s">
        <v>57</v>
      </c>
      <c r="L553" s="1" t="s">
        <v>57</v>
      </c>
      <c r="M553" s="1" t="s">
        <v>57</v>
      </c>
      <c r="N553" s="1" t="s">
        <v>50</v>
      </c>
      <c r="O553" s="1" t="s">
        <v>94</v>
      </c>
      <c r="P553" s="1" t="s">
        <v>90</v>
      </c>
      <c r="Q553" s="1" t="s">
        <v>691</v>
      </c>
      <c r="R553" s="1" t="s">
        <v>342</v>
      </c>
      <c r="S553" s="1" t="s">
        <v>269</v>
      </c>
      <c r="T553" s="1" t="s">
        <v>398</v>
      </c>
      <c r="U553" s="1" t="s">
        <v>57</v>
      </c>
      <c r="V553" s="1" t="s">
        <v>58</v>
      </c>
      <c r="W553" s="1" t="s">
        <v>94</v>
      </c>
      <c r="X553" s="1" t="s">
        <v>115</v>
      </c>
      <c r="Y553" s="1" t="s">
        <v>57</v>
      </c>
      <c r="Z553" s="1" t="s">
        <v>914</v>
      </c>
      <c r="AA553" s="1" t="s">
        <v>31</v>
      </c>
    </row>
    <row r="554" spans="1:27" x14ac:dyDescent="0.2">
      <c r="A554" s="2">
        <f t="shared" si="3"/>
        <v>552</v>
      </c>
      <c r="B554" s="1" t="s">
        <v>2172</v>
      </c>
      <c r="C554" s="1" t="s">
        <v>90</v>
      </c>
      <c r="D554" s="1" t="s">
        <v>182</v>
      </c>
      <c r="E554" s="1" t="s">
        <v>2182</v>
      </c>
      <c r="F554" s="1" t="s">
        <v>54</v>
      </c>
      <c r="G554" s="1" t="s">
        <v>73</v>
      </c>
      <c r="H554" s="1" t="s">
        <v>490</v>
      </c>
      <c r="I554" s="1" t="s">
        <v>2122</v>
      </c>
      <c r="J554" s="1" t="s">
        <v>2046</v>
      </c>
      <c r="K554" s="1" t="s">
        <v>57</v>
      </c>
      <c r="L554" s="1" t="s">
        <v>57</v>
      </c>
      <c r="M554" s="1" t="s">
        <v>57</v>
      </c>
      <c r="N554" s="1" t="s">
        <v>90</v>
      </c>
      <c r="O554" s="1" t="s">
        <v>59</v>
      </c>
      <c r="P554" s="1" t="s">
        <v>90</v>
      </c>
      <c r="Q554" s="1" t="s">
        <v>161</v>
      </c>
      <c r="R554" s="1" t="s">
        <v>619</v>
      </c>
      <c r="S554" s="1" t="s">
        <v>590</v>
      </c>
      <c r="T554" s="1" t="s">
        <v>328</v>
      </c>
      <c r="U554" s="1" t="s">
        <v>80</v>
      </c>
      <c r="V554" s="1" t="s">
        <v>148</v>
      </c>
      <c r="W554" s="1" t="s">
        <v>130</v>
      </c>
      <c r="X554" s="1" t="s">
        <v>100</v>
      </c>
      <c r="Y554" s="1" t="s">
        <v>57</v>
      </c>
      <c r="Z554" s="1" t="s">
        <v>1364</v>
      </c>
      <c r="AA554" s="1" t="s">
        <v>31</v>
      </c>
    </row>
    <row r="555" spans="1:27" x14ac:dyDescent="0.2">
      <c r="A555" s="2">
        <f t="shared" si="3"/>
        <v>553</v>
      </c>
      <c r="B555" s="1" t="s">
        <v>2172</v>
      </c>
      <c r="C555" s="1" t="s">
        <v>90</v>
      </c>
      <c r="D555" s="1" t="s">
        <v>679</v>
      </c>
      <c r="E555" s="1" t="s">
        <v>2183</v>
      </c>
      <c r="F555" s="1" t="s">
        <v>54</v>
      </c>
      <c r="G555" s="1" t="s">
        <v>31</v>
      </c>
      <c r="H555" s="1" t="s">
        <v>93</v>
      </c>
      <c r="I555" s="1" t="s">
        <v>31</v>
      </c>
      <c r="J555" s="1" t="s">
        <v>31</v>
      </c>
      <c r="K555" s="1" t="s">
        <v>57</v>
      </c>
      <c r="L555" s="1" t="s">
        <v>57</v>
      </c>
      <c r="M555" s="1" t="s">
        <v>57</v>
      </c>
      <c r="N555" s="1" t="s">
        <v>31</v>
      </c>
      <c r="O555" s="1" t="s">
        <v>31</v>
      </c>
      <c r="P555" s="1" t="s">
        <v>31</v>
      </c>
      <c r="Q555" s="1" t="s">
        <v>31</v>
      </c>
      <c r="R555" s="1" t="s">
        <v>31</v>
      </c>
      <c r="S555" s="1" t="s">
        <v>31</v>
      </c>
      <c r="T555" s="1" t="s">
        <v>31</v>
      </c>
      <c r="U555" s="1" t="s">
        <v>31</v>
      </c>
      <c r="V555" s="1" t="s">
        <v>31</v>
      </c>
      <c r="W555" s="1" t="s">
        <v>31</v>
      </c>
      <c r="X555" s="1" t="s">
        <v>31</v>
      </c>
      <c r="Y555" s="1" t="s">
        <v>31</v>
      </c>
      <c r="Z555" s="1" t="s">
        <v>854</v>
      </c>
      <c r="AA555" s="1" t="s">
        <v>67</v>
      </c>
    </row>
    <row r="556" spans="1:27" x14ac:dyDescent="0.2">
      <c r="A556" s="2">
        <f t="shared" si="3"/>
        <v>554</v>
      </c>
      <c r="B556" s="1" t="s">
        <v>2172</v>
      </c>
      <c r="C556" s="1" t="s">
        <v>90</v>
      </c>
      <c r="D556" s="1" t="s">
        <v>588</v>
      </c>
      <c r="E556" s="1" t="s">
        <v>2184</v>
      </c>
      <c r="F556" s="1" t="s">
        <v>54</v>
      </c>
      <c r="G556" s="1" t="s">
        <v>55</v>
      </c>
      <c r="H556" s="1" t="s">
        <v>137</v>
      </c>
      <c r="I556" s="1" t="s">
        <v>2172</v>
      </c>
      <c r="J556" s="1" t="s">
        <v>2046</v>
      </c>
      <c r="K556" s="1" t="s">
        <v>57</v>
      </c>
      <c r="L556" s="1" t="s">
        <v>57</v>
      </c>
      <c r="M556" s="1" t="s">
        <v>57</v>
      </c>
      <c r="N556" s="1" t="s">
        <v>77</v>
      </c>
      <c r="O556" s="1" t="s">
        <v>194</v>
      </c>
      <c r="P556" s="1" t="s">
        <v>90</v>
      </c>
      <c r="Q556" s="1" t="s">
        <v>2185</v>
      </c>
      <c r="R556" s="1" t="s">
        <v>166</v>
      </c>
      <c r="S556" s="1" t="s">
        <v>751</v>
      </c>
      <c r="T556" s="1" t="s">
        <v>2186</v>
      </c>
      <c r="U556" s="1" t="s">
        <v>94</v>
      </c>
      <c r="V556" s="1" t="s">
        <v>59</v>
      </c>
      <c r="W556" s="1" t="s">
        <v>58</v>
      </c>
      <c r="X556" s="1" t="s">
        <v>70</v>
      </c>
      <c r="Y556" s="1" t="s">
        <v>57</v>
      </c>
      <c r="Z556" s="1" t="s">
        <v>520</v>
      </c>
      <c r="AA556" s="1" t="s">
        <v>31</v>
      </c>
    </row>
    <row r="557" spans="1:27" x14ac:dyDescent="0.2">
      <c r="A557" s="2">
        <f t="shared" si="3"/>
        <v>555</v>
      </c>
      <c r="B557" s="1" t="s">
        <v>2172</v>
      </c>
      <c r="C557" s="1" t="s">
        <v>94</v>
      </c>
      <c r="D557" s="1" t="s">
        <v>867</v>
      </c>
      <c r="E557" s="1" t="s">
        <v>2187</v>
      </c>
      <c r="F557" s="1" t="s">
        <v>54</v>
      </c>
      <c r="G557" s="1" t="s">
        <v>73</v>
      </c>
      <c r="H557" s="1" t="s">
        <v>382</v>
      </c>
      <c r="I557" s="1" t="s">
        <v>2088</v>
      </c>
      <c r="J557" s="1" t="s">
        <v>2088</v>
      </c>
      <c r="K557" s="1" t="s">
        <v>57</v>
      </c>
      <c r="L557" s="1" t="s">
        <v>57</v>
      </c>
      <c r="M557" s="1" t="s">
        <v>57</v>
      </c>
      <c r="N557" s="1" t="s">
        <v>50</v>
      </c>
      <c r="O557" s="1" t="s">
        <v>165</v>
      </c>
      <c r="P557" s="1" t="s">
        <v>52</v>
      </c>
      <c r="Q557" s="1" t="s">
        <v>718</v>
      </c>
      <c r="R557" s="1" t="s">
        <v>85</v>
      </c>
      <c r="S557" s="1" t="s">
        <v>64</v>
      </c>
      <c r="T557" s="1" t="s">
        <v>1033</v>
      </c>
      <c r="U557" s="1" t="s">
        <v>50</v>
      </c>
      <c r="V557" s="1" t="s">
        <v>86</v>
      </c>
      <c r="W557" s="1" t="s">
        <v>86</v>
      </c>
      <c r="X557" s="1" t="s">
        <v>74</v>
      </c>
      <c r="Y557" s="1" t="s">
        <v>57</v>
      </c>
      <c r="Z557" s="1" t="s">
        <v>230</v>
      </c>
      <c r="AA557" s="1" t="s">
        <v>67</v>
      </c>
    </row>
    <row r="558" spans="1:27" x14ac:dyDescent="0.2">
      <c r="A558" s="2">
        <f t="shared" si="3"/>
        <v>556</v>
      </c>
      <c r="B558" s="1" t="s">
        <v>2172</v>
      </c>
      <c r="C558" s="1" t="s">
        <v>80</v>
      </c>
      <c r="D558" s="1" t="s">
        <v>735</v>
      </c>
      <c r="E558" s="1" t="s">
        <v>2188</v>
      </c>
      <c r="F558" s="1" t="s">
        <v>54</v>
      </c>
      <c r="G558" s="1" t="s">
        <v>55</v>
      </c>
      <c r="H558" s="1" t="s">
        <v>110</v>
      </c>
      <c r="I558" s="1" t="s">
        <v>2172</v>
      </c>
      <c r="J558" s="1" t="s">
        <v>2088</v>
      </c>
      <c r="K558" s="1" t="s">
        <v>57</v>
      </c>
      <c r="L558" s="1" t="s">
        <v>57</v>
      </c>
      <c r="M558" s="1" t="s">
        <v>57</v>
      </c>
      <c r="N558" s="1" t="s">
        <v>94</v>
      </c>
      <c r="O558" s="1" t="s">
        <v>87</v>
      </c>
      <c r="P558" s="1" t="s">
        <v>58</v>
      </c>
      <c r="Q558" s="1" t="s">
        <v>747</v>
      </c>
      <c r="R558" s="1" t="s">
        <v>580</v>
      </c>
      <c r="S558" s="1" t="s">
        <v>848</v>
      </c>
      <c r="T558" s="1" t="s">
        <v>2189</v>
      </c>
      <c r="U558" s="1" t="s">
        <v>77</v>
      </c>
      <c r="V558" s="1" t="s">
        <v>175</v>
      </c>
      <c r="W558" s="1" t="s">
        <v>127</v>
      </c>
      <c r="X558" s="1" t="s">
        <v>740</v>
      </c>
      <c r="Y558" s="1" t="s">
        <v>77</v>
      </c>
      <c r="Z558" s="1" t="s">
        <v>230</v>
      </c>
      <c r="AA558" s="1" t="s">
        <v>67</v>
      </c>
    </row>
    <row r="559" spans="1:27" x14ac:dyDescent="0.2">
      <c r="A559" s="2">
        <f t="shared" si="3"/>
        <v>557</v>
      </c>
      <c r="B559" s="1" t="s">
        <v>2172</v>
      </c>
      <c r="C559" s="1" t="s">
        <v>58</v>
      </c>
      <c r="D559" s="1" t="s">
        <v>302</v>
      </c>
      <c r="E559" s="1" t="s">
        <v>2190</v>
      </c>
      <c r="F559" s="1" t="s">
        <v>54</v>
      </c>
      <c r="G559" s="1" t="s">
        <v>55</v>
      </c>
      <c r="H559" s="1" t="s">
        <v>241</v>
      </c>
      <c r="I559" s="1" t="s">
        <v>2172</v>
      </c>
      <c r="J559" s="1" t="s">
        <v>2172</v>
      </c>
      <c r="K559" s="1" t="s">
        <v>57</v>
      </c>
      <c r="L559" s="1" t="s">
        <v>57</v>
      </c>
      <c r="M559" s="1" t="s">
        <v>57</v>
      </c>
      <c r="N559" s="1" t="s">
        <v>50</v>
      </c>
      <c r="O559" s="1" t="s">
        <v>86</v>
      </c>
      <c r="P559" s="1" t="s">
        <v>50</v>
      </c>
      <c r="Q559" s="1" t="s">
        <v>213</v>
      </c>
      <c r="R559" s="1" t="s">
        <v>95</v>
      </c>
      <c r="S559" s="1" t="s">
        <v>293</v>
      </c>
      <c r="T559" s="1" t="s">
        <v>1135</v>
      </c>
      <c r="U559" s="1" t="s">
        <v>50</v>
      </c>
      <c r="V559" s="1" t="s">
        <v>94</v>
      </c>
      <c r="W559" s="1" t="s">
        <v>142</v>
      </c>
      <c r="X559" s="1" t="s">
        <v>278</v>
      </c>
      <c r="Y559" s="1" t="s">
        <v>57</v>
      </c>
      <c r="Z559" s="1" t="s">
        <v>2191</v>
      </c>
      <c r="AA559" s="1" t="s">
        <v>31</v>
      </c>
    </row>
    <row r="560" spans="1:27" x14ac:dyDescent="0.2">
      <c r="A560" s="2">
        <f t="shared" ref="A560:A602" si="4">A559+1</f>
        <v>558</v>
      </c>
      <c r="B560" s="1" t="s">
        <v>2172</v>
      </c>
      <c r="C560" s="1" t="s">
        <v>58</v>
      </c>
      <c r="D560" s="1" t="s">
        <v>219</v>
      </c>
      <c r="E560" s="1" t="s">
        <v>2192</v>
      </c>
      <c r="F560" s="1" t="s">
        <v>54</v>
      </c>
      <c r="G560" s="1" t="s">
        <v>31</v>
      </c>
      <c r="H560" s="1" t="s">
        <v>363</v>
      </c>
      <c r="I560" s="1" t="s">
        <v>31</v>
      </c>
      <c r="J560" s="1" t="s">
        <v>31</v>
      </c>
      <c r="K560" s="1" t="s">
        <v>57</v>
      </c>
      <c r="L560" s="1" t="s">
        <v>57</v>
      </c>
      <c r="M560" s="1" t="s">
        <v>57</v>
      </c>
      <c r="N560" s="1" t="s">
        <v>31</v>
      </c>
      <c r="O560" s="1" t="s">
        <v>31</v>
      </c>
      <c r="P560" s="1" t="s">
        <v>31</v>
      </c>
      <c r="Q560" s="1" t="s">
        <v>31</v>
      </c>
      <c r="R560" s="1" t="s">
        <v>31</v>
      </c>
      <c r="S560" s="1" t="s">
        <v>31</v>
      </c>
      <c r="T560" s="1" t="s">
        <v>31</v>
      </c>
      <c r="U560" s="1" t="s">
        <v>31</v>
      </c>
      <c r="V560" s="1" t="s">
        <v>31</v>
      </c>
      <c r="W560" s="1" t="s">
        <v>31</v>
      </c>
      <c r="X560" s="1" t="s">
        <v>31</v>
      </c>
      <c r="Y560" s="1" t="s">
        <v>31</v>
      </c>
      <c r="Z560" s="1" t="s">
        <v>2193</v>
      </c>
      <c r="AA560" s="1" t="s">
        <v>67</v>
      </c>
    </row>
    <row r="561" spans="1:27" x14ac:dyDescent="0.2">
      <c r="A561" s="2">
        <f t="shared" si="4"/>
        <v>559</v>
      </c>
      <c r="B561" s="1" t="s">
        <v>2172</v>
      </c>
      <c r="C561" s="1" t="s">
        <v>86</v>
      </c>
      <c r="D561" s="1" t="s">
        <v>131</v>
      </c>
      <c r="E561" s="1" t="s">
        <v>2194</v>
      </c>
      <c r="F561" s="1" t="s">
        <v>54</v>
      </c>
      <c r="G561" s="1" t="s">
        <v>31</v>
      </c>
      <c r="H561" s="1" t="s">
        <v>124</v>
      </c>
      <c r="I561" s="1" t="s">
        <v>31</v>
      </c>
      <c r="J561" s="1" t="s">
        <v>31</v>
      </c>
      <c r="K561" s="1" t="s">
        <v>57</v>
      </c>
      <c r="L561" s="1" t="s">
        <v>57</v>
      </c>
      <c r="M561" s="1" t="s">
        <v>57</v>
      </c>
      <c r="N561" s="1" t="s">
        <v>31</v>
      </c>
      <c r="O561" s="1" t="s">
        <v>31</v>
      </c>
      <c r="P561" s="1" t="s">
        <v>31</v>
      </c>
      <c r="Q561" s="1" t="s">
        <v>31</v>
      </c>
      <c r="R561" s="1" t="s">
        <v>31</v>
      </c>
      <c r="S561" s="1" t="s">
        <v>31</v>
      </c>
      <c r="T561" s="1" t="s">
        <v>31</v>
      </c>
      <c r="U561" s="1" t="s">
        <v>31</v>
      </c>
      <c r="V561" s="1" t="s">
        <v>31</v>
      </c>
      <c r="W561" s="1" t="s">
        <v>31</v>
      </c>
      <c r="X561" s="1" t="s">
        <v>31</v>
      </c>
      <c r="Y561" s="1" t="s">
        <v>31</v>
      </c>
      <c r="Z561" s="1" t="s">
        <v>969</v>
      </c>
      <c r="AA561" s="1" t="s">
        <v>67</v>
      </c>
    </row>
    <row r="562" spans="1:27" x14ac:dyDescent="0.2">
      <c r="A562" s="2">
        <f t="shared" si="4"/>
        <v>560</v>
      </c>
      <c r="B562" s="1" t="s">
        <v>2172</v>
      </c>
      <c r="C562" s="1" t="s">
        <v>130</v>
      </c>
      <c r="D562" s="1" t="s">
        <v>1324</v>
      </c>
      <c r="E562" s="1" t="s">
        <v>2195</v>
      </c>
      <c r="F562" s="1" t="s">
        <v>54</v>
      </c>
      <c r="G562" s="1" t="s">
        <v>31</v>
      </c>
      <c r="H562" s="1" t="s">
        <v>93</v>
      </c>
      <c r="I562" s="1" t="s">
        <v>31</v>
      </c>
      <c r="J562" s="1" t="s">
        <v>31</v>
      </c>
      <c r="K562" s="1" t="s">
        <v>57</v>
      </c>
      <c r="L562" s="1" t="s">
        <v>57</v>
      </c>
      <c r="M562" s="1" t="s">
        <v>57</v>
      </c>
      <c r="N562" s="1" t="s">
        <v>31</v>
      </c>
      <c r="O562" s="1" t="s">
        <v>31</v>
      </c>
      <c r="P562" s="1" t="s">
        <v>31</v>
      </c>
      <c r="Q562" s="1" t="s">
        <v>31</v>
      </c>
      <c r="R562" s="1" t="s">
        <v>31</v>
      </c>
      <c r="S562" s="1" t="s">
        <v>31</v>
      </c>
      <c r="T562" s="1" t="s">
        <v>31</v>
      </c>
      <c r="U562" s="1" t="s">
        <v>31</v>
      </c>
      <c r="V562" s="1" t="s">
        <v>31</v>
      </c>
      <c r="W562" s="1" t="s">
        <v>31</v>
      </c>
      <c r="X562" s="1" t="s">
        <v>31</v>
      </c>
      <c r="Y562" s="1" t="s">
        <v>31</v>
      </c>
      <c r="Z562" s="1" t="s">
        <v>698</v>
      </c>
      <c r="AA562" s="1" t="s">
        <v>67</v>
      </c>
    </row>
    <row r="563" spans="1:27" x14ac:dyDescent="0.2">
      <c r="A563" s="2">
        <f t="shared" si="4"/>
        <v>561</v>
      </c>
      <c r="B563" s="1" t="s">
        <v>2172</v>
      </c>
      <c r="C563" s="1" t="s">
        <v>68</v>
      </c>
      <c r="D563" s="1" t="s">
        <v>1397</v>
      </c>
      <c r="E563" s="1" t="s">
        <v>2196</v>
      </c>
      <c r="F563" s="1" t="s">
        <v>54</v>
      </c>
      <c r="G563" s="1" t="s">
        <v>31</v>
      </c>
      <c r="H563" s="1" t="s">
        <v>133</v>
      </c>
      <c r="I563" s="1" t="s">
        <v>31</v>
      </c>
      <c r="J563" s="1" t="s">
        <v>31</v>
      </c>
      <c r="K563" s="1" t="s">
        <v>57</v>
      </c>
      <c r="L563" s="1" t="s">
        <v>57</v>
      </c>
      <c r="M563" s="1" t="s">
        <v>57</v>
      </c>
      <c r="N563" s="1" t="s">
        <v>31</v>
      </c>
      <c r="O563" s="1" t="s">
        <v>31</v>
      </c>
      <c r="P563" s="1" t="s">
        <v>31</v>
      </c>
      <c r="Q563" s="1" t="s">
        <v>31</v>
      </c>
      <c r="R563" s="1" t="s">
        <v>31</v>
      </c>
      <c r="S563" s="1" t="s">
        <v>31</v>
      </c>
      <c r="T563" s="1" t="s">
        <v>31</v>
      </c>
      <c r="U563" s="1" t="s">
        <v>31</v>
      </c>
      <c r="V563" s="1" t="s">
        <v>31</v>
      </c>
      <c r="W563" s="1" t="s">
        <v>31</v>
      </c>
      <c r="X563" s="1" t="s">
        <v>31</v>
      </c>
      <c r="Y563" s="1" t="s">
        <v>31</v>
      </c>
      <c r="Z563" s="1" t="s">
        <v>2145</v>
      </c>
      <c r="AA563" s="1" t="s">
        <v>67</v>
      </c>
    </row>
    <row r="564" spans="1:27" x14ac:dyDescent="0.2">
      <c r="A564" s="2">
        <f t="shared" si="4"/>
        <v>562</v>
      </c>
      <c r="B564" s="1" t="s">
        <v>2172</v>
      </c>
      <c r="C564" s="1" t="s">
        <v>68</v>
      </c>
      <c r="D564" s="1" t="s">
        <v>75</v>
      </c>
      <c r="E564" s="1" t="s">
        <v>2197</v>
      </c>
      <c r="F564" s="1" t="s">
        <v>54</v>
      </c>
      <c r="G564" s="1" t="s">
        <v>31</v>
      </c>
      <c r="H564" s="1" t="s">
        <v>79</v>
      </c>
      <c r="I564" s="1" t="s">
        <v>31</v>
      </c>
      <c r="J564" s="1" t="s">
        <v>31</v>
      </c>
      <c r="K564" s="1" t="s">
        <v>57</v>
      </c>
      <c r="L564" s="1" t="s">
        <v>57</v>
      </c>
      <c r="M564" s="1" t="s">
        <v>57</v>
      </c>
      <c r="N564" s="1" t="s">
        <v>31</v>
      </c>
      <c r="O564" s="1" t="s">
        <v>31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31</v>
      </c>
      <c r="U564" s="1" t="s">
        <v>31</v>
      </c>
      <c r="V564" s="1" t="s">
        <v>31</v>
      </c>
      <c r="W564" s="1" t="s">
        <v>31</v>
      </c>
      <c r="X564" s="1" t="s">
        <v>31</v>
      </c>
      <c r="Y564" s="1" t="s">
        <v>31</v>
      </c>
      <c r="Z564" s="1" t="s">
        <v>2198</v>
      </c>
      <c r="AA564" s="1" t="s">
        <v>31</v>
      </c>
    </row>
    <row r="565" spans="1:27" x14ac:dyDescent="0.2">
      <c r="A565" s="2">
        <f t="shared" si="4"/>
        <v>563</v>
      </c>
      <c r="B565" s="1" t="s">
        <v>2172</v>
      </c>
      <c r="C565" s="1" t="s">
        <v>68</v>
      </c>
      <c r="D565" s="1" t="s">
        <v>1442</v>
      </c>
      <c r="E565" s="1" t="s">
        <v>2199</v>
      </c>
      <c r="F565" s="1" t="s">
        <v>54</v>
      </c>
      <c r="G565" s="1" t="s">
        <v>31</v>
      </c>
      <c r="H565" s="1" t="s">
        <v>325</v>
      </c>
      <c r="I565" s="1" t="s">
        <v>31</v>
      </c>
      <c r="J565" s="1" t="s">
        <v>31</v>
      </c>
      <c r="K565" s="1" t="s">
        <v>57</v>
      </c>
      <c r="L565" s="1" t="s">
        <v>57</v>
      </c>
      <c r="M565" s="1" t="s">
        <v>57</v>
      </c>
      <c r="N565" s="1" t="s">
        <v>31</v>
      </c>
      <c r="O565" s="1" t="s">
        <v>31</v>
      </c>
      <c r="P565" s="1" t="s">
        <v>31</v>
      </c>
      <c r="Q565" s="1" t="s">
        <v>31</v>
      </c>
      <c r="R565" s="1" t="s">
        <v>31</v>
      </c>
      <c r="S565" s="1" t="s">
        <v>31</v>
      </c>
      <c r="T565" s="1" t="s">
        <v>31</v>
      </c>
      <c r="U565" s="1" t="s">
        <v>31</v>
      </c>
      <c r="V565" s="1" t="s">
        <v>31</v>
      </c>
      <c r="W565" s="1" t="s">
        <v>31</v>
      </c>
      <c r="X565" s="1" t="s">
        <v>31</v>
      </c>
      <c r="Y565" s="1" t="s">
        <v>31</v>
      </c>
      <c r="Z565" s="1" t="s">
        <v>1952</v>
      </c>
      <c r="AA565" s="1" t="s">
        <v>31</v>
      </c>
    </row>
    <row r="566" spans="1:27" x14ac:dyDescent="0.2">
      <c r="A566" s="2">
        <f t="shared" si="4"/>
        <v>564</v>
      </c>
      <c r="B566" s="1" t="s">
        <v>2172</v>
      </c>
      <c r="C566" s="1" t="s">
        <v>100</v>
      </c>
      <c r="D566" s="1" t="s">
        <v>999</v>
      </c>
      <c r="E566" s="1" t="s">
        <v>2200</v>
      </c>
      <c r="F566" s="1" t="s">
        <v>54</v>
      </c>
      <c r="G566" s="1" t="s">
        <v>31</v>
      </c>
      <c r="H566" s="1" t="s">
        <v>267</v>
      </c>
      <c r="I566" s="1" t="s">
        <v>31</v>
      </c>
      <c r="J566" s="1" t="s">
        <v>31</v>
      </c>
      <c r="K566" s="1" t="s">
        <v>57</v>
      </c>
      <c r="L566" s="1" t="s">
        <v>57</v>
      </c>
      <c r="M566" s="1" t="s">
        <v>57</v>
      </c>
      <c r="N566" s="1" t="s">
        <v>31</v>
      </c>
      <c r="O566" s="1" t="s">
        <v>31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31</v>
      </c>
      <c r="U566" s="1" t="s">
        <v>31</v>
      </c>
      <c r="V566" s="1" t="s">
        <v>31</v>
      </c>
      <c r="W566" s="1" t="s">
        <v>31</v>
      </c>
      <c r="X566" s="1" t="s">
        <v>31</v>
      </c>
      <c r="Y566" s="1" t="s">
        <v>31</v>
      </c>
      <c r="Z566" s="1" t="s">
        <v>2201</v>
      </c>
      <c r="AA566" s="1" t="s">
        <v>67</v>
      </c>
    </row>
    <row r="567" spans="1:27" x14ac:dyDescent="0.2">
      <c r="A567" s="2">
        <f t="shared" si="4"/>
        <v>565</v>
      </c>
      <c r="B567" s="1" t="s">
        <v>2172</v>
      </c>
      <c r="C567" s="1" t="s">
        <v>100</v>
      </c>
      <c r="D567" s="1" t="s">
        <v>1246</v>
      </c>
      <c r="E567" s="1" t="s">
        <v>2202</v>
      </c>
      <c r="F567" s="1" t="s">
        <v>54</v>
      </c>
      <c r="G567" s="1" t="s">
        <v>31</v>
      </c>
      <c r="H567" s="1" t="s">
        <v>196</v>
      </c>
      <c r="I567" s="1" t="s">
        <v>31</v>
      </c>
      <c r="J567" s="1" t="s">
        <v>31</v>
      </c>
      <c r="K567" s="1" t="s">
        <v>57</v>
      </c>
      <c r="L567" s="1" t="s">
        <v>57</v>
      </c>
      <c r="M567" s="1" t="s">
        <v>57</v>
      </c>
      <c r="N567" s="1" t="s">
        <v>31</v>
      </c>
      <c r="O567" s="1" t="s">
        <v>31</v>
      </c>
      <c r="P567" s="1" t="s">
        <v>31</v>
      </c>
      <c r="Q567" s="1" t="s">
        <v>31</v>
      </c>
      <c r="R567" s="1" t="s">
        <v>31</v>
      </c>
      <c r="S567" s="1" t="s">
        <v>31</v>
      </c>
      <c r="T567" s="1" t="s">
        <v>31</v>
      </c>
      <c r="U567" s="1" t="s">
        <v>31</v>
      </c>
      <c r="V567" s="1" t="s">
        <v>31</v>
      </c>
      <c r="W567" s="1" t="s">
        <v>31</v>
      </c>
      <c r="X567" s="1" t="s">
        <v>31</v>
      </c>
      <c r="Y567" s="1" t="s">
        <v>31</v>
      </c>
      <c r="Z567" s="1" t="s">
        <v>209</v>
      </c>
      <c r="AA567" s="1" t="s">
        <v>67</v>
      </c>
    </row>
    <row r="568" spans="1:27" x14ac:dyDescent="0.2">
      <c r="A568" s="2">
        <f t="shared" si="4"/>
        <v>566</v>
      </c>
      <c r="B568" s="1" t="s">
        <v>2172</v>
      </c>
      <c r="C568" s="1" t="s">
        <v>59</v>
      </c>
      <c r="D568" s="1" t="s">
        <v>1626</v>
      </c>
      <c r="E568" s="1" t="s">
        <v>2203</v>
      </c>
      <c r="F568" s="1" t="s">
        <v>54</v>
      </c>
      <c r="G568" s="1" t="s">
        <v>31</v>
      </c>
      <c r="H568" s="1" t="s">
        <v>170</v>
      </c>
      <c r="I568" s="1" t="s">
        <v>31</v>
      </c>
      <c r="J568" s="1" t="s">
        <v>31</v>
      </c>
      <c r="K568" s="1" t="s">
        <v>57</v>
      </c>
      <c r="L568" s="1" t="s">
        <v>57</v>
      </c>
      <c r="M568" s="1" t="s">
        <v>57</v>
      </c>
      <c r="N568" s="1" t="s">
        <v>31</v>
      </c>
      <c r="O568" s="1" t="s">
        <v>31</v>
      </c>
      <c r="P568" s="1" t="s">
        <v>31</v>
      </c>
      <c r="Q568" s="1" t="s">
        <v>31</v>
      </c>
      <c r="R568" s="1" t="s">
        <v>31</v>
      </c>
      <c r="S568" s="1" t="s">
        <v>31</v>
      </c>
      <c r="T568" s="1" t="s">
        <v>31</v>
      </c>
      <c r="U568" s="1" t="s">
        <v>31</v>
      </c>
      <c r="V568" s="1" t="s">
        <v>31</v>
      </c>
      <c r="W568" s="1" t="s">
        <v>31</v>
      </c>
      <c r="X568" s="1" t="s">
        <v>31</v>
      </c>
      <c r="Y568" s="1" t="s">
        <v>31</v>
      </c>
      <c r="Z568" s="1" t="s">
        <v>181</v>
      </c>
      <c r="AA568" s="1" t="s">
        <v>31</v>
      </c>
    </row>
    <row r="569" spans="1:27" x14ac:dyDescent="0.2">
      <c r="A569" s="2">
        <f t="shared" si="4"/>
        <v>567</v>
      </c>
      <c r="B569" s="1" t="s">
        <v>2172</v>
      </c>
      <c r="C569" s="1" t="s">
        <v>59</v>
      </c>
      <c r="D569" s="1" t="s">
        <v>609</v>
      </c>
      <c r="E569" s="1" t="s">
        <v>2204</v>
      </c>
      <c r="F569" s="1" t="s">
        <v>54</v>
      </c>
      <c r="G569" s="1" t="s">
        <v>73</v>
      </c>
      <c r="H569" s="1" t="s">
        <v>106</v>
      </c>
      <c r="I569" s="1" t="s">
        <v>2122</v>
      </c>
      <c r="J569" s="1" t="s">
        <v>1874</v>
      </c>
      <c r="K569" s="1" t="s">
        <v>57</v>
      </c>
      <c r="L569" s="1" t="s">
        <v>57</v>
      </c>
      <c r="M569" s="1" t="s">
        <v>57</v>
      </c>
      <c r="N569" s="1" t="s">
        <v>52</v>
      </c>
      <c r="O569" s="1" t="s">
        <v>70</v>
      </c>
      <c r="P569" s="1" t="s">
        <v>130</v>
      </c>
      <c r="Q569" s="1" t="s">
        <v>354</v>
      </c>
      <c r="R569" s="1" t="s">
        <v>654</v>
      </c>
      <c r="S569" s="1" t="s">
        <v>794</v>
      </c>
      <c r="T569" s="1" t="s">
        <v>2205</v>
      </c>
      <c r="U569" s="1" t="s">
        <v>52</v>
      </c>
      <c r="V569" s="1" t="s">
        <v>142</v>
      </c>
      <c r="W569" s="1" t="s">
        <v>68</v>
      </c>
      <c r="X569" s="1" t="s">
        <v>444</v>
      </c>
      <c r="Y569" s="1" t="s">
        <v>57</v>
      </c>
      <c r="Z569" s="1" t="s">
        <v>525</v>
      </c>
      <c r="AA569" s="1" t="s">
        <v>31</v>
      </c>
    </row>
    <row r="570" spans="1:27" x14ac:dyDescent="0.2">
      <c r="A570" s="2">
        <f t="shared" si="4"/>
        <v>568</v>
      </c>
      <c r="B570" s="1" t="s">
        <v>2172</v>
      </c>
      <c r="C570" s="1" t="s">
        <v>142</v>
      </c>
      <c r="D570" s="1" t="s">
        <v>614</v>
      </c>
      <c r="E570" s="1" t="s">
        <v>2206</v>
      </c>
      <c r="F570" s="1" t="s">
        <v>54</v>
      </c>
      <c r="G570" s="1" t="s">
        <v>31</v>
      </c>
      <c r="H570" s="1" t="s">
        <v>71</v>
      </c>
      <c r="I570" s="1" t="s">
        <v>31</v>
      </c>
      <c r="J570" s="1" t="s">
        <v>31</v>
      </c>
      <c r="K570" s="1" t="s">
        <v>57</v>
      </c>
      <c r="L570" s="1" t="s">
        <v>57</v>
      </c>
      <c r="M570" s="1" t="s">
        <v>57</v>
      </c>
      <c r="N570" s="1" t="s">
        <v>31</v>
      </c>
      <c r="O570" s="1" t="s">
        <v>31</v>
      </c>
      <c r="P570" s="1" t="s">
        <v>31</v>
      </c>
      <c r="Q570" s="1" t="s">
        <v>31</v>
      </c>
      <c r="R570" s="1" t="s">
        <v>31</v>
      </c>
      <c r="S570" s="1" t="s">
        <v>31</v>
      </c>
      <c r="T570" s="1" t="s">
        <v>31</v>
      </c>
      <c r="U570" s="1" t="s">
        <v>31</v>
      </c>
      <c r="V570" s="1" t="s">
        <v>31</v>
      </c>
      <c r="W570" s="1" t="s">
        <v>31</v>
      </c>
      <c r="X570" s="1" t="s">
        <v>31</v>
      </c>
      <c r="Y570" s="1" t="s">
        <v>31</v>
      </c>
      <c r="Z570" s="1" t="s">
        <v>1677</v>
      </c>
      <c r="AA570" s="1" t="s">
        <v>67</v>
      </c>
    </row>
    <row r="571" spans="1:27" x14ac:dyDescent="0.2">
      <c r="A571" s="2">
        <f t="shared" si="4"/>
        <v>569</v>
      </c>
      <c r="B571" s="1" t="s">
        <v>2172</v>
      </c>
      <c r="C571" s="1" t="s">
        <v>142</v>
      </c>
      <c r="D571" s="1" t="s">
        <v>2207</v>
      </c>
      <c r="E571" s="1" t="s">
        <v>2208</v>
      </c>
      <c r="F571" s="1" t="s">
        <v>54</v>
      </c>
      <c r="G571" s="1" t="s">
        <v>31</v>
      </c>
      <c r="H571" s="1" t="s">
        <v>1499</v>
      </c>
      <c r="I571" s="1" t="s">
        <v>31</v>
      </c>
      <c r="J571" s="1" t="s">
        <v>31</v>
      </c>
      <c r="K571" s="1" t="s">
        <v>57</v>
      </c>
      <c r="L571" s="1" t="s">
        <v>57</v>
      </c>
      <c r="M571" s="1" t="s">
        <v>57</v>
      </c>
      <c r="N571" s="1" t="s">
        <v>31</v>
      </c>
      <c r="O571" s="1" t="s">
        <v>31</v>
      </c>
      <c r="P571" s="1" t="s">
        <v>31</v>
      </c>
      <c r="Q571" s="1" t="s">
        <v>31</v>
      </c>
      <c r="R571" s="1" t="s">
        <v>31</v>
      </c>
      <c r="S571" s="1" t="s">
        <v>31</v>
      </c>
      <c r="T571" s="1" t="s">
        <v>31</v>
      </c>
      <c r="U571" s="1" t="s">
        <v>31</v>
      </c>
      <c r="V571" s="1" t="s">
        <v>31</v>
      </c>
      <c r="W571" s="1" t="s">
        <v>31</v>
      </c>
      <c r="X571" s="1" t="s">
        <v>31</v>
      </c>
      <c r="Y571" s="1" t="s">
        <v>31</v>
      </c>
      <c r="Z571" s="1" t="s">
        <v>2209</v>
      </c>
      <c r="AA571" s="1" t="s">
        <v>31</v>
      </c>
    </row>
    <row r="572" spans="1:27" x14ac:dyDescent="0.2">
      <c r="A572" s="2">
        <f t="shared" si="4"/>
        <v>570</v>
      </c>
      <c r="B572" s="1" t="s">
        <v>2172</v>
      </c>
      <c r="C572" s="1" t="s">
        <v>142</v>
      </c>
      <c r="D572" s="1" t="s">
        <v>1346</v>
      </c>
      <c r="E572" s="1" t="s">
        <v>2210</v>
      </c>
      <c r="F572" s="1" t="s">
        <v>54</v>
      </c>
      <c r="G572" s="1" t="s">
        <v>31</v>
      </c>
      <c r="H572" s="1" t="s">
        <v>196</v>
      </c>
      <c r="I572" s="1" t="s">
        <v>31</v>
      </c>
      <c r="J572" s="1" t="s">
        <v>31</v>
      </c>
      <c r="K572" s="1" t="s">
        <v>57</v>
      </c>
      <c r="L572" s="1" t="s">
        <v>57</v>
      </c>
      <c r="M572" s="1" t="s">
        <v>57</v>
      </c>
      <c r="N572" s="1" t="s">
        <v>31</v>
      </c>
      <c r="O572" s="1" t="s">
        <v>31</v>
      </c>
      <c r="P572" s="1" t="s">
        <v>31</v>
      </c>
      <c r="Q572" s="1" t="s">
        <v>31</v>
      </c>
      <c r="R572" s="1" t="s">
        <v>31</v>
      </c>
      <c r="S572" s="1" t="s">
        <v>31</v>
      </c>
      <c r="T572" s="1" t="s">
        <v>31</v>
      </c>
      <c r="U572" s="1" t="s">
        <v>31</v>
      </c>
      <c r="V572" s="1" t="s">
        <v>31</v>
      </c>
      <c r="W572" s="1" t="s">
        <v>31</v>
      </c>
      <c r="X572" s="1" t="s">
        <v>31</v>
      </c>
      <c r="Y572" s="1" t="s">
        <v>31</v>
      </c>
      <c r="Z572" s="1" t="s">
        <v>268</v>
      </c>
      <c r="AA572" s="1" t="s">
        <v>67</v>
      </c>
    </row>
    <row r="573" spans="1:27" x14ac:dyDescent="0.2">
      <c r="A573" s="2">
        <f t="shared" si="4"/>
        <v>571</v>
      </c>
      <c r="B573" s="1" t="s">
        <v>2172</v>
      </c>
      <c r="C573" s="1" t="s">
        <v>95</v>
      </c>
      <c r="D573" s="1" t="s">
        <v>1132</v>
      </c>
      <c r="E573" s="1" t="s">
        <v>2211</v>
      </c>
      <c r="F573" s="1" t="s">
        <v>54</v>
      </c>
      <c r="G573" s="1" t="s">
        <v>31</v>
      </c>
      <c r="H573" s="1" t="s">
        <v>363</v>
      </c>
      <c r="I573" s="1" t="s">
        <v>31</v>
      </c>
      <c r="J573" s="1" t="s">
        <v>31</v>
      </c>
      <c r="K573" s="1" t="s">
        <v>57</v>
      </c>
      <c r="L573" s="1" t="s">
        <v>57</v>
      </c>
      <c r="M573" s="1" t="s">
        <v>57</v>
      </c>
      <c r="N573" s="1" t="s">
        <v>31</v>
      </c>
      <c r="O573" s="1" t="s">
        <v>31</v>
      </c>
      <c r="P573" s="1" t="s">
        <v>31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31</v>
      </c>
      <c r="V573" s="1" t="s">
        <v>31</v>
      </c>
      <c r="W573" s="1" t="s">
        <v>31</v>
      </c>
      <c r="X573" s="1" t="s">
        <v>31</v>
      </c>
      <c r="Y573" s="1" t="s">
        <v>31</v>
      </c>
      <c r="Z573" s="1" t="s">
        <v>31</v>
      </c>
      <c r="AA573" s="1" t="s">
        <v>31</v>
      </c>
    </row>
    <row r="574" spans="1:27" x14ac:dyDescent="0.2">
      <c r="A574" s="2">
        <f t="shared" si="4"/>
        <v>572</v>
      </c>
      <c r="B574" s="1" t="s">
        <v>2172</v>
      </c>
      <c r="C574" s="1" t="s">
        <v>175</v>
      </c>
      <c r="D574" s="1" t="s">
        <v>2014</v>
      </c>
      <c r="E574" s="1" t="s">
        <v>2212</v>
      </c>
      <c r="F574" s="1" t="s">
        <v>54</v>
      </c>
      <c r="G574" s="1" t="s">
        <v>31</v>
      </c>
      <c r="H574" s="1" t="s">
        <v>241</v>
      </c>
      <c r="I574" s="1" t="s">
        <v>31</v>
      </c>
      <c r="J574" s="1" t="s">
        <v>31</v>
      </c>
      <c r="K574" s="1" t="s">
        <v>57</v>
      </c>
      <c r="L574" s="1" t="s">
        <v>57</v>
      </c>
      <c r="M574" s="1" t="s">
        <v>57</v>
      </c>
      <c r="N574" s="1" t="s">
        <v>31</v>
      </c>
      <c r="O574" s="1" t="s">
        <v>31</v>
      </c>
      <c r="P574" s="1" t="s">
        <v>31</v>
      </c>
      <c r="Q574" s="1" t="s">
        <v>31</v>
      </c>
      <c r="R574" s="1" t="s">
        <v>31</v>
      </c>
      <c r="S574" s="1" t="s">
        <v>31</v>
      </c>
      <c r="T574" s="1" t="s">
        <v>31</v>
      </c>
      <c r="U574" s="1" t="s">
        <v>31</v>
      </c>
      <c r="V574" s="1" t="s">
        <v>31</v>
      </c>
      <c r="W574" s="1" t="s">
        <v>31</v>
      </c>
      <c r="X574" s="1" t="s">
        <v>31</v>
      </c>
      <c r="Y574" s="1" t="s">
        <v>31</v>
      </c>
      <c r="Z574" s="1" t="s">
        <v>2213</v>
      </c>
      <c r="AA574" s="1" t="s">
        <v>31</v>
      </c>
    </row>
    <row r="575" spans="1:27" x14ac:dyDescent="0.2">
      <c r="A575" s="2">
        <f t="shared" si="4"/>
        <v>573</v>
      </c>
      <c r="B575" s="1" t="s">
        <v>2172</v>
      </c>
      <c r="C575" s="1" t="s">
        <v>175</v>
      </c>
      <c r="D575" s="1" t="s">
        <v>1198</v>
      </c>
      <c r="E575" s="1" t="s">
        <v>2214</v>
      </c>
      <c r="F575" s="1" t="s">
        <v>54</v>
      </c>
      <c r="G575" s="1" t="s">
        <v>31</v>
      </c>
      <c r="H575" s="1" t="s">
        <v>490</v>
      </c>
      <c r="I575" s="1" t="s">
        <v>31</v>
      </c>
      <c r="J575" s="1" t="s">
        <v>31</v>
      </c>
      <c r="K575" s="1" t="s">
        <v>57</v>
      </c>
      <c r="L575" s="1" t="s">
        <v>57</v>
      </c>
      <c r="M575" s="1" t="s">
        <v>57</v>
      </c>
      <c r="N575" s="1" t="s">
        <v>31</v>
      </c>
      <c r="O575" s="1" t="s">
        <v>31</v>
      </c>
      <c r="P575" s="1" t="s">
        <v>31</v>
      </c>
      <c r="Q575" s="1" t="s">
        <v>31</v>
      </c>
      <c r="R575" s="1" t="s">
        <v>31</v>
      </c>
      <c r="S575" s="1" t="s">
        <v>31</v>
      </c>
      <c r="T575" s="1" t="s">
        <v>31</v>
      </c>
      <c r="U575" s="1" t="s">
        <v>31</v>
      </c>
      <c r="V575" s="1" t="s">
        <v>31</v>
      </c>
      <c r="W575" s="1" t="s">
        <v>31</v>
      </c>
      <c r="X575" s="1" t="s">
        <v>31</v>
      </c>
      <c r="Y575" s="1" t="s">
        <v>31</v>
      </c>
      <c r="Z575" s="1" t="s">
        <v>543</v>
      </c>
      <c r="AA575" s="1" t="s">
        <v>67</v>
      </c>
    </row>
    <row r="576" spans="1:27" x14ac:dyDescent="0.2">
      <c r="A576" s="2">
        <f t="shared" si="4"/>
        <v>574</v>
      </c>
      <c r="B576" s="1" t="s">
        <v>2172</v>
      </c>
      <c r="C576" s="1" t="s">
        <v>175</v>
      </c>
      <c r="D576" s="1" t="s">
        <v>2215</v>
      </c>
      <c r="E576" s="1" t="s">
        <v>2216</v>
      </c>
      <c r="F576" s="1" t="s">
        <v>54</v>
      </c>
      <c r="G576" s="1" t="s">
        <v>31</v>
      </c>
      <c r="H576" s="1" t="s">
        <v>237</v>
      </c>
      <c r="I576" s="1" t="s">
        <v>31</v>
      </c>
      <c r="J576" s="1" t="s">
        <v>31</v>
      </c>
      <c r="K576" s="1" t="s">
        <v>57</v>
      </c>
      <c r="L576" s="1" t="s">
        <v>57</v>
      </c>
      <c r="M576" s="1" t="s">
        <v>57</v>
      </c>
      <c r="N576" s="1" t="s">
        <v>31</v>
      </c>
      <c r="O576" s="1" t="s">
        <v>31</v>
      </c>
      <c r="P576" s="1" t="s">
        <v>31</v>
      </c>
      <c r="Q576" s="1" t="s">
        <v>31</v>
      </c>
      <c r="R576" s="1" t="s">
        <v>31</v>
      </c>
      <c r="S576" s="1" t="s">
        <v>31</v>
      </c>
      <c r="T576" s="1" t="s">
        <v>31</v>
      </c>
      <c r="U576" s="1" t="s">
        <v>31</v>
      </c>
      <c r="V576" s="1" t="s">
        <v>31</v>
      </c>
      <c r="W576" s="1" t="s">
        <v>31</v>
      </c>
      <c r="X576" s="1" t="s">
        <v>31</v>
      </c>
      <c r="Y576" s="1" t="s">
        <v>31</v>
      </c>
      <c r="Z576" s="1" t="s">
        <v>1608</v>
      </c>
      <c r="AA576" s="1" t="s">
        <v>67</v>
      </c>
    </row>
    <row r="577" spans="1:27" x14ac:dyDescent="0.2">
      <c r="A577" s="2">
        <f t="shared" si="4"/>
        <v>575</v>
      </c>
      <c r="B577" s="1" t="s">
        <v>2217</v>
      </c>
      <c r="C577" s="1" t="s">
        <v>50</v>
      </c>
      <c r="D577" s="1" t="s">
        <v>50</v>
      </c>
      <c r="E577" s="1" t="s">
        <v>2218</v>
      </c>
      <c r="F577" s="1" t="s">
        <v>54</v>
      </c>
      <c r="G577" s="1" t="s">
        <v>73</v>
      </c>
      <c r="H577" s="1" t="s">
        <v>443</v>
      </c>
      <c r="I577" s="1" t="s">
        <v>2217</v>
      </c>
      <c r="J577" s="1" t="s">
        <v>1750</v>
      </c>
      <c r="K577" s="1" t="s">
        <v>57</v>
      </c>
      <c r="L577" s="1" t="s">
        <v>52</v>
      </c>
      <c r="M577" s="1" t="s">
        <v>68</v>
      </c>
      <c r="N577" s="1" t="s">
        <v>450</v>
      </c>
      <c r="O577" s="1" t="s">
        <v>801</v>
      </c>
      <c r="P577" s="1" t="s">
        <v>791</v>
      </c>
      <c r="Q577" s="1" t="s">
        <v>2219</v>
      </c>
      <c r="R577" s="1" t="s">
        <v>2220</v>
      </c>
      <c r="S577" s="1" t="s">
        <v>2221</v>
      </c>
      <c r="T577" s="1" t="s">
        <v>2222</v>
      </c>
      <c r="U577" s="1" t="s">
        <v>730</v>
      </c>
      <c r="V577" s="1" t="s">
        <v>608</v>
      </c>
      <c r="W577" s="1" t="s">
        <v>369</v>
      </c>
      <c r="X577" s="1" t="s">
        <v>655</v>
      </c>
      <c r="Y577" s="1" t="s">
        <v>100</v>
      </c>
      <c r="Z577" s="1" t="s">
        <v>107</v>
      </c>
      <c r="AA577" s="1" t="s">
        <v>67</v>
      </c>
    </row>
    <row r="578" spans="1:27" x14ac:dyDescent="0.2">
      <c r="A578" s="2">
        <f t="shared" si="4"/>
        <v>576</v>
      </c>
      <c r="B578" s="1" t="s">
        <v>2217</v>
      </c>
      <c r="C578" s="1" t="s">
        <v>77</v>
      </c>
      <c r="D578" s="1" t="s">
        <v>314</v>
      </c>
      <c r="E578" s="1" t="s">
        <v>2223</v>
      </c>
      <c r="F578" s="1" t="s">
        <v>54</v>
      </c>
      <c r="G578" s="1" t="s">
        <v>31</v>
      </c>
      <c r="H578" s="1" t="s">
        <v>363</v>
      </c>
      <c r="I578" s="1" t="s">
        <v>31</v>
      </c>
      <c r="J578" s="1" t="s">
        <v>31</v>
      </c>
      <c r="K578" s="1" t="s">
        <v>57</v>
      </c>
      <c r="L578" s="1" t="s">
        <v>57</v>
      </c>
      <c r="M578" s="1" t="s">
        <v>57</v>
      </c>
      <c r="N578" s="1" t="s">
        <v>31</v>
      </c>
      <c r="O578" s="1" t="s">
        <v>31</v>
      </c>
      <c r="P578" s="1" t="s">
        <v>31</v>
      </c>
      <c r="Q578" s="1" t="s">
        <v>31</v>
      </c>
      <c r="R578" s="1" t="s">
        <v>31</v>
      </c>
      <c r="S578" s="1" t="s">
        <v>31</v>
      </c>
      <c r="T578" s="1" t="s">
        <v>31</v>
      </c>
      <c r="U578" s="1" t="s">
        <v>31</v>
      </c>
      <c r="V578" s="1" t="s">
        <v>31</v>
      </c>
      <c r="W578" s="1" t="s">
        <v>31</v>
      </c>
      <c r="X578" s="1" t="s">
        <v>31</v>
      </c>
      <c r="Y578" s="1" t="s">
        <v>31</v>
      </c>
      <c r="Z578" s="1" t="s">
        <v>775</v>
      </c>
      <c r="AA578" s="1" t="s">
        <v>67</v>
      </c>
    </row>
    <row r="579" spans="1:27" x14ac:dyDescent="0.2">
      <c r="A579" s="2">
        <f t="shared" si="4"/>
        <v>577</v>
      </c>
      <c r="B579" s="1" t="s">
        <v>2217</v>
      </c>
      <c r="C579" s="1" t="s">
        <v>94</v>
      </c>
      <c r="D579" s="1" t="s">
        <v>505</v>
      </c>
      <c r="E579" s="1" t="s">
        <v>2224</v>
      </c>
      <c r="F579" s="1" t="s">
        <v>54</v>
      </c>
      <c r="G579" s="1" t="s">
        <v>73</v>
      </c>
      <c r="H579" s="1" t="s">
        <v>174</v>
      </c>
      <c r="I579" s="1" t="s">
        <v>2217</v>
      </c>
      <c r="J579" s="1" t="s">
        <v>1569</v>
      </c>
      <c r="K579" s="1" t="s">
        <v>57</v>
      </c>
      <c r="L579" s="1" t="s">
        <v>57</v>
      </c>
      <c r="M579" s="1" t="s">
        <v>68</v>
      </c>
      <c r="N579" s="1" t="s">
        <v>313</v>
      </c>
      <c r="O579" s="1" t="s">
        <v>869</v>
      </c>
      <c r="P579" s="1" t="s">
        <v>118</v>
      </c>
      <c r="Q579" s="1" t="s">
        <v>2225</v>
      </c>
      <c r="R579" s="1" t="s">
        <v>2226</v>
      </c>
      <c r="S579" s="1" t="s">
        <v>2227</v>
      </c>
      <c r="T579" s="1" t="s">
        <v>2228</v>
      </c>
      <c r="U579" s="1" t="s">
        <v>641</v>
      </c>
      <c r="V579" s="1" t="s">
        <v>372</v>
      </c>
      <c r="W579" s="1" t="s">
        <v>2229</v>
      </c>
      <c r="X579" s="1" t="s">
        <v>2230</v>
      </c>
      <c r="Y579" s="1" t="s">
        <v>74</v>
      </c>
      <c r="Z579" s="1" t="s">
        <v>678</v>
      </c>
      <c r="AA579" s="1" t="s">
        <v>67</v>
      </c>
    </row>
    <row r="580" spans="1:27" x14ac:dyDescent="0.2">
      <c r="A580" s="2">
        <f t="shared" si="4"/>
        <v>578</v>
      </c>
      <c r="B580" s="1" t="s">
        <v>2217</v>
      </c>
      <c r="C580" s="1" t="s">
        <v>94</v>
      </c>
      <c r="D580" s="1" t="s">
        <v>163</v>
      </c>
      <c r="E580" s="1" t="s">
        <v>2231</v>
      </c>
      <c r="F580" s="1" t="s">
        <v>54</v>
      </c>
      <c r="G580" s="1" t="s">
        <v>55</v>
      </c>
      <c r="H580" s="1" t="s">
        <v>191</v>
      </c>
      <c r="I580" s="1" t="s">
        <v>2217</v>
      </c>
      <c r="J580" s="1" t="s">
        <v>1828</v>
      </c>
      <c r="K580" s="1" t="s">
        <v>57</v>
      </c>
      <c r="L580" s="1" t="s">
        <v>57</v>
      </c>
      <c r="M580" s="1" t="s">
        <v>57</v>
      </c>
      <c r="N580" s="1" t="s">
        <v>52</v>
      </c>
      <c r="O580" s="1" t="s">
        <v>529</v>
      </c>
      <c r="P580" s="1" t="s">
        <v>50</v>
      </c>
      <c r="Q580" s="1" t="s">
        <v>213</v>
      </c>
      <c r="R580" s="1" t="s">
        <v>488</v>
      </c>
      <c r="S580" s="1" t="s">
        <v>727</v>
      </c>
      <c r="T580" s="1" t="s">
        <v>2232</v>
      </c>
      <c r="U580" s="1" t="s">
        <v>77</v>
      </c>
      <c r="V580" s="1" t="s">
        <v>86</v>
      </c>
      <c r="W580" s="1" t="s">
        <v>165</v>
      </c>
      <c r="X580" s="1" t="s">
        <v>264</v>
      </c>
      <c r="Y580" s="1" t="s">
        <v>57</v>
      </c>
      <c r="Z580" s="1" t="s">
        <v>1526</v>
      </c>
      <c r="AA580" s="1" t="s">
        <v>67</v>
      </c>
    </row>
    <row r="581" spans="1:27" x14ac:dyDescent="0.2">
      <c r="A581" s="2">
        <f t="shared" si="4"/>
        <v>579</v>
      </c>
      <c r="B581" s="1" t="s">
        <v>2217</v>
      </c>
      <c r="C581" s="1" t="s">
        <v>80</v>
      </c>
      <c r="D581" s="1" t="s">
        <v>118</v>
      </c>
      <c r="E581" s="1" t="s">
        <v>2233</v>
      </c>
      <c r="F581" s="1" t="s">
        <v>54</v>
      </c>
      <c r="G581" s="1" t="s">
        <v>73</v>
      </c>
      <c r="H581" s="1" t="s">
        <v>56</v>
      </c>
      <c r="I581" s="1" t="s">
        <v>2217</v>
      </c>
      <c r="J581" s="1" t="s">
        <v>1828</v>
      </c>
      <c r="K581" s="1" t="s">
        <v>57</v>
      </c>
      <c r="L581" s="1" t="s">
        <v>57</v>
      </c>
      <c r="M581" s="1" t="s">
        <v>77</v>
      </c>
      <c r="N581" s="1" t="s">
        <v>264</v>
      </c>
      <c r="O581" s="1" t="s">
        <v>403</v>
      </c>
      <c r="P581" s="1" t="s">
        <v>273</v>
      </c>
      <c r="Q581" s="1" t="s">
        <v>2234</v>
      </c>
      <c r="R581" s="1" t="s">
        <v>1358</v>
      </c>
      <c r="S581" s="1" t="s">
        <v>2235</v>
      </c>
      <c r="T581" s="1" t="s">
        <v>2236</v>
      </c>
      <c r="U581" s="1" t="s">
        <v>147</v>
      </c>
      <c r="V581" s="1" t="s">
        <v>246</v>
      </c>
      <c r="W581" s="1" t="s">
        <v>108</v>
      </c>
      <c r="X581" s="1" t="s">
        <v>988</v>
      </c>
      <c r="Y581" s="1" t="s">
        <v>94</v>
      </c>
      <c r="Z581" s="1" t="s">
        <v>1548</v>
      </c>
      <c r="AA581" s="1" t="s">
        <v>67</v>
      </c>
    </row>
    <row r="582" spans="1:27" x14ac:dyDescent="0.2">
      <c r="A582" s="2">
        <f t="shared" si="4"/>
        <v>580</v>
      </c>
      <c r="B582" s="1" t="s">
        <v>2217</v>
      </c>
      <c r="C582" s="1" t="s">
        <v>80</v>
      </c>
      <c r="D582" s="1" t="s">
        <v>857</v>
      </c>
      <c r="E582" s="1" t="s">
        <v>2237</v>
      </c>
      <c r="F582" s="1" t="s">
        <v>54</v>
      </c>
      <c r="G582" s="1" t="s">
        <v>31</v>
      </c>
      <c r="H582" s="1" t="s">
        <v>363</v>
      </c>
      <c r="I582" s="1" t="s">
        <v>31</v>
      </c>
      <c r="J582" s="1" t="s">
        <v>31</v>
      </c>
      <c r="K582" s="1" t="s">
        <v>57</v>
      </c>
      <c r="L582" s="1" t="s">
        <v>57</v>
      </c>
      <c r="M582" s="1" t="s">
        <v>57</v>
      </c>
      <c r="N582" s="1" t="s">
        <v>31</v>
      </c>
      <c r="O582" s="1" t="s">
        <v>31</v>
      </c>
      <c r="P582" s="1" t="s">
        <v>31</v>
      </c>
      <c r="Q582" s="1" t="s">
        <v>31</v>
      </c>
      <c r="R582" s="1" t="s">
        <v>31</v>
      </c>
      <c r="S582" s="1" t="s">
        <v>31</v>
      </c>
      <c r="T582" s="1" t="s">
        <v>31</v>
      </c>
      <c r="U582" s="1" t="s">
        <v>31</v>
      </c>
      <c r="V582" s="1" t="s">
        <v>31</v>
      </c>
      <c r="W582" s="1" t="s">
        <v>31</v>
      </c>
      <c r="X582" s="1" t="s">
        <v>31</v>
      </c>
      <c r="Y582" s="1" t="s">
        <v>31</v>
      </c>
      <c r="Z582" s="1" t="s">
        <v>171</v>
      </c>
      <c r="AA582" s="1" t="s">
        <v>67</v>
      </c>
    </row>
    <row r="583" spans="1:27" x14ac:dyDescent="0.2">
      <c r="A583" s="2">
        <f t="shared" si="4"/>
        <v>581</v>
      </c>
      <c r="B583" s="1" t="s">
        <v>2217</v>
      </c>
      <c r="C583" s="1" t="s">
        <v>58</v>
      </c>
      <c r="D583" s="1" t="s">
        <v>590</v>
      </c>
      <c r="E583" s="1" t="s">
        <v>2238</v>
      </c>
      <c r="F583" s="1" t="s">
        <v>54</v>
      </c>
      <c r="G583" s="1" t="s">
        <v>55</v>
      </c>
      <c r="H583" s="1" t="s">
        <v>382</v>
      </c>
      <c r="I583" s="1" t="s">
        <v>2172</v>
      </c>
      <c r="J583" s="1" t="s">
        <v>2172</v>
      </c>
      <c r="K583" s="1" t="s">
        <v>57</v>
      </c>
      <c r="L583" s="1" t="s">
        <v>57</v>
      </c>
      <c r="M583" s="1" t="s">
        <v>57</v>
      </c>
      <c r="N583" s="1" t="s">
        <v>57</v>
      </c>
      <c r="O583" s="1" t="s">
        <v>50</v>
      </c>
      <c r="P583" s="1" t="s">
        <v>57</v>
      </c>
      <c r="Q583" s="1" t="s">
        <v>31</v>
      </c>
      <c r="R583" s="1" t="s">
        <v>31</v>
      </c>
      <c r="S583" s="1" t="s">
        <v>31</v>
      </c>
      <c r="T583" s="1" t="s">
        <v>31</v>
      </c>
      <c r="U583" s="1" t="s">
        <v>31</v>
      </c>
      <c r="V583" s="1" t="s">
        <v>31</v>
      </c>
      <c r="W583" s="1" t="s">
        <v>31</v>
      </c>
      <c r="X583" s="1" t="s">
        <v>31</v>
      </c>
      <c r="Y583" s="1" t="s">
        <v>31</v>
      </c>
      <c r="Z583" s="1" t="s">
        <v>2239</v>
      </c>
      <c r="AA583" s="1" t="s">
        <v>67</v>
      </c>
    </row>
    <row r="584" spans="1:27" x14ac:dyDescent="0.2">
      <c r="A584" s="2">
        <f t="shared" si="4"/>
        <v>582</v>
      </c>
      <c r="B584" s="1" t="s">
        <v>2217</v>
      </c>
      <c r="C584" s="1" t="s">
        <v>58</v>
      </c>
      <c r="D584" s="1" t="s">
        <v>217</v>
      </c>
      <c r="E584" s="1" t="s">
        <v>2240</v>
      </c>
      <c r="F584" s="1" t="s">
        <v>54</v>
      </c>
      <c r="G584" s="1" t="s">
        <v>73</v>
      </c>
      <c r="H584" s="1" t="s">
        <v>1499</v>
      </c>
      <c r="I584" s="1" t="s">
        <v>2172</v>
      </c>
      <c r="J584" s="1" t="s">
        <v>1955</v>
      </c>
      <c r="K584" s="1" t="s">
        <v>57</v>
      </c>
      <c r="L584" s="1" t="s">
        <v>50</v>
      </c>
      <c r="M584" s="1" t="s">
        <v>90</v>
      </c>
      <c r="N584" s="1" t="s">
        <v>147</v>
      </c>
      <c r="O584" s="1" t="s">
        <v>508</v>
      </c>
      <c r="P584" s="1" t="s">
        <v>166</v>
      </c>
      <c r="Q584" s="1" t="s">
        <v>2241</v>
      </c>
      <c r="R584" s="1" t="s">
        <v>2242</v>
      </c>
      <c r="S584" s="1" t="s">
        <v>2243</v>
      </c>
      <c r="T584" s="1" t="s">
        <v>2244</v>
      </c>
      <c r="U584" s="1" t="s">
        <v>91</v>
      </c>
      <c r="V584" s="1" t="s">
        <v>214</v>
      </c>
      <c r="W584" s="1" t="s">
        <v>339</v>
      </c>
      <c r="X584" s="1" t="s">
        <v>2245</v>
      </c>
      <c r="Y584" s="1" t="s">
        <v>80</v>
      </c>
      <c r="Z584" s="1" t="s">
        <v>188</v>
      </c>
      <c r="AA584" s="1" t="s">
        <v>67</v>
      </c>
    </row>
    <row r="585" spans="1:27" x14ac:dyDescent="0.2">
      <c r="A585" s="2">
        <f t="shared" si="4"/>
        <v>583</v>
      </c>
      <c r="B585" s="1" t="s">
        <v>2217</v>
      </c>
      <c r="C585" s="1" t="s">
        <v>130</v>
      </c>
      <c r="D585" s="1" t="s">
        <v>1037</v>
      </c>
      <c r="E585" s="1" t="s">
        <v>2246</v>
      </c>
      <c r="F585" s="1" t="s">
        <v>54</v>
      </c>
      <c r="G585" s="1" t="s">
        <v>31</v>
      </c>
      <c r="H585" s="1" t="s">
        <v>191</v>
      </c>
      <c r="I585" s="1" t="s">
        <v>31</v>
      </c>
      <c r="J585" s="1" t="s">
        <v>31</v>
      </c>
      <c r="K585" s="1" t="s">
        <v>57</v>
      </c>
      <c r="L585" s="1" t="s">
        <v>57</v>
      </c>
      <c r="M585" s="1" t="s">
        <v>57</v>
      </c>
      <c r="N585" s="1" t="s">
        <v>31</v>
      </c>
      <c r="O585" s="1" t="s">
        <v>31</v>
      </c>
      <c r="P585" s="1" t="s">
        <v>31</v>
      </c>
      <c r="Q585" s="1" t="s">
        <v>31</v>
      </c>
      <c r="R585" s="1" t="s">
        <v>31</v>
      </c>
      <c r="S585" s="1" t="s">
        <v>31</v>
      </c>
      <c r="T585" s="1" t="s">
        <v>31</v>
      </c>
      <c r="U585" s="1" t="s">
        <v>31</v>
      </c>
      <c r="V585" s="1" t="s">
        <v>31</v>
      </c>
      <c r="W585" s="1" t="s">
        <v>31</v>
      </c>
      <c r="X585" s="1" t="s">
        <v>31</v>
      </c>
      <c r="Y585" s="1" t="s">
        <v>31</v>
      </c>
      <c r="Z585" s="1" t="s">
        <v>2247</v>
      </c>
      <c r="AA585" s="1" t="s">
        <v>67</v>
      </c>
    </row>
    <row r="586" spans="1:27" x14ac:dyDescent="0.2">
      <c r="A586" s="2">
        <f t="shared" si="4"/>
        <v>584</v>
      </c>
      <c r="B586" s="1" t="s">
        <v>2217</v>
      </c>
      <c r="C586" s="1" t="s">
        <v>59</v>
      </c>
      <c r="D586" s="1" t="s">
        <v>1473</v>
      </c>
      <c r="E586" s="1" t="s">
        <v>2248</v>
      </c>
      <c r="F586" s="1" t="s">
        <v>54</v>
      </c>
      <c r="G586" s="1" t="s">
        <v>31</v>
      </c>
      <c r="H586" s="1" t="s">
        <v>110</v>
      </c>
      <c r="I586" s="1" t="s">
        <v>31</v>
      </c>
      <c r="J586" s="1" t="s">
        <v>31</v>
      </c>
      <c r="K586" s="1" t="s">
        <v>57</v>
      </c>
      <c r="L586" s="1" t="s">
        <v>57</v>
      </c>
      <c r="M586" s="1" t="s">
        <v>57</v>
      </c>
      <c r="N586" s="1" t="s">
        <v>31</v>
      </c>
      <c r="O586" s="1" t="s">
        <v>31</v>
      </c>
      <c r="P586" s="1" t="s">
        <v>31</v>
      </c>
      <c r="Q586" s="1" t="s">
        <v>31</v>
      </c>
      <c r="R586" s="1" t="s">
        <v>31</v>
      </c>
      <c r="S586" s="1" t="s">
        <v>31</v>
      </c>
      <c r="T586" s="1" t="s">
        <v>31</v>
      </c>
      <c r="U586" s="1" t="s">
        <v>31</v>
      </c>
      <c r="V586" s="1" t="s">
        <v>31</v>
      </c>
      <c r="W586" s="1" t="s">
        <v>31</v>
      </c>
      <c r="X586" s="1" t="s">
        <v>31</v>
      </c>
      <c r="Y586" s="1" t="s">
        <v>31</v>
      </c>
      <c r="Z586" s="1" t="s">
        <v>2249</v>
      </c>
      <c r="AA586" s="1" t="s">
        <v>31</v>
      </c>
    </row>
    <row r="587" spans="1:27" x14ac:dyDescent="0.2">
      <c r="A587" s="2">
        <f t="shared" si="4"/>
        <v>585</v>
      </c>
      <c r="B587" s="1" t="s">
        <v>2217</v>
      </c>
      <c r="C587" s="1" t="s">
        <v>59</v>
      </c>
      <c r="D587" s="1" t="s">
        <v>762</v>
      </c>
      <c r="E587" s="1" t="s">
        <v>2250</v>
      </c>
      <c r="F587" s="1" t="s">
        <v>54</v>
      </c>
      <c r="G587" s="1" t="s">
        <v>55</v>
      </c>
      <c r="H587" s="1" t="s">
        <v>288</v>
      </c>
      <c r="I587" s="1" t="s">
        <v>2217</v>
      </c>
      <c r="J587" s="1" t="s">
        <v>2172</v>
      </c>
      <c r="K587" s="1" t="s">
        <v>57</v>
      </c>
      <c r="L587" s="1" t="s">
        <v>57</v>
      </c>
      <c r="M587" s="1" t="s">
        <v>57</v>
      </c>
      <c r="N587" s="1" t="s">
        <v>52</v>
      </c>
      <c r="O587" s="1" t="s">
        <v>115</v>
      </c>
      <c r="P587" s="1" t="s">
        <v>77</v>
      </c>
      <c r="Q587" s="1" t="s">
        <v>1125</v>
      </c>
      <c r="R587" s="1" t="s">
        <v>152</v>
      </c>
      <c r="S587" s="1" t="s">
        <v>589</v>
      </c>
      <c r="T587" s="1" t="s">
        <v>836</v>
      </c>
      <c r="U587" s="1" t="s">
        <v>77</v>
      </c>
      <c r="V587" s="1" t="s">
        <v>80</v>
      </c>
      <c r="W587" s="1" t="s">
        <v>59</v>
      </c>
      <c r="X587" s="1" t="s">
        <v>127</v>
      </c>
      <c r="Y587" s="1" t="s">
        <v>57</v>
      </c>
      <c r="Z587" s="1" t="s">
        <v>1387</v>
      </c>
      <c r="AA587" s="1" t="s">
        <v>31</v>
      </c>
    </row>
    <row r="588" spans="1:27" x14ac:dyDescent="0.2">
      <c r="A588" s="2">
        <f t="shared" si="4"/>
        <v>586</v>
      </c>
      <c r="B588" s="1" t="s">
        <v>2217</v>
      </c>
      <c r="C588" s="1" t="s">
        <v>59</v>
      </c>
      <c r="D588" s="1" t="s">
        <v>2251</v>
      </c>
      <c r="E588" s="1" t="s">
        <v>2252</v>
      </c>
      <c r="F588" s="1" t="s">
        <v>54</v>
      </c>
      <c r="G588" s="1" t="s">
        <v>31</v>
      </c>
      <c r="H588" s="1" t="s">
        <v>174</v>
      </c>
      <c r="I588" s="1" t="s">
        <v>31</v>
      </c>
      <c r="J588" s="1" t="s">
        <v>31</v>
      </c>
      <c r="K588" s="1" t="s">
        <v>57</v>
      </c>
      <c r="L588" s="1" t="s">
        <v>57</v>
      </c>
      <c r="M588" s="1" t="s">
        <v>57</v>
      </c>
      <c r="N588" s="1" t="s">
        <v>31</v>
      </c>
      <c r="O588" s="1" t="s">
        <v>31</v>
      </c>
      <c r="P588" s="1" t="s">
        <v>31</v>
      </c>
      <c r="Q588" s="1" t="s">
        <v>31</v>
      </c>
      <c r="R588" s="1" t="s">
        <v>31</v>
      </c>
      <c r="S588" s="1" t="s">
        <v>31</v>
      </c>
      <c r="T588" s="1" t="s">
        <v>31</v>
      </c>
      <c r="U588" s="1" t="s">
        <v>31</v>
      </c>
      <c r="V588" s="1" t="s">
        <v>31</v>
      </c>
      <c r="W588" s="1" t="s">
        <v>31</v>
      </c>
      <c r="X588" s="1" t="s">
        <v>31</v>
      </c>
      <c r="Y588" s="1" t="s">
        <v>31</v>
      </c>
      <c r="Z588" s="1" t="s">
        <v>121</v>
      </c>
      <c r="AA588" s="1" t="s">
        <v>67</v>
      </c>
    </row>
    <row r="589" spans="1:27" x14ac:dyDescent="0.2">
      <c r="A589" s="2">
        <f t="shared" si="4"/>
        <v>587</v>
      </c>
      <c r="B589" s="1" t="s">
        <v>2217</v>
      </c>
      <c r="C589" s="1" t="s">
        <v>148</v>
      </c>
      <c r="D589" s="1" t="s">
        <v>506</v>
      </c>
      <c r="E589" s="1" t="s">
        <v>2253</v>
      </c>
      <c r="F589" s="1" t="s">
        <v>54</v>
      </c>
      <c r="G589" s="1" t="s">
        <v>31</v>
      </c>
      <c r="H589" s="1" t="s">
        <v>133</v>
      </c>
      <c r="I589" s="1" t="s">
        <v>31</v>
      </c>
      <c r="J589" s="1" t="s">
        <v>31</v>
      </c>
      <c r="K589" s="1" t="s">
        <v>57</v>
      </c>
      <c r="L589" s="1" t="s">
        <v>57</v>
      </c>
      <c r="M589" s="1" t="s">
        <v>57</v>
      </c>
      <c r="N589" s="1" t="s">
        <v>31</v>
      </c>
      <c r="O589" s="1" t="s">
        <v>31</v>
      </c>
      <c r="P589" s="1" t="s">
        <v>31</v>
      </c>
      <c r="Q589" s="1" t="s">
        <v>31</v>
      </c>
      <c r="R589" s="1" t="s">
        <v>31</v>
      </c>
      <c r="S589" s="1" t="s">
        <v>31</v>
      </c>
      <c r="T589" s="1" t="s">
        <v>31</v>
      </c>
      <c r="U589" s="1" t="s">
        <v>31</v>
      </c>
      <c r="V589" s="1" t="s">
        <v>31</v>
      </c>
      <c r="W589" s="1" t="s">
        <v>31</v>
      </c>
      <c r="X589" s="1" t="s">
        <v>31</v>
      </c>
      <c r="Y589" s="1" t="s">
        <v>31</v>
      </c>
      <c r="Z589" s="1" t="s">
        <v>2254</v>
      </c>
      <c r="AA589" s="1" t="s">
        <v>31</v>
      </c>
    </row>
    <row r="590" spans="1:27" x14ac:dyDescent="0.2">
      <c r="A590" s="2">
        <f t="shared" si="4"/>
        <v>588</v>
      </c>
      <c r="B590" s="1" t="s">
        <v>2217</v>
      </c>
      <c r="C590" s="1" t="s">
        <v>148</v>
      </c>
      <c r="D590" s="1" t="s">
        <v>614</v>
      </c>
      <c r="E590" s="1" t="s">
        <v>2255</v>
      </c>
      <c r="F590" s="1" t="s">
        <v>54</v>
      </c>
      <c r="G590" s="1" t="s">
        <v>31</v>
      </c>
      <c r="H590" s="1" t="s">
        <v>237</v>
      </c>
      <c r="I590" s="1" t="s">
        <v>31</v>
      </c>
      <c r="J590" s="1" t="s">
        <v>31</v>
      </c>
      <c r="K590" s="1" t="s">
        <v>57</v>
      </c>
      <c r="L590" s="1" t="s">
        <v>57</v>
      </c>
      <c r="M590" s="1" t="s">
        <v>57</v>
      </c>
      <c r="N590" s="1" t="s">
        <v>31</v>
      </c>
      <c r="O590" s="1" t="s">
        <v>31</v>
      </c>
      <c r="P590" s="1" t="s">
        <v>31</v>
      </c>
      <c r="Q590" s="1" t="s">
        <v>31</v>
      </c>
      <c r="R590" s="1" t="s">
        <v>31</v>
      </c>
      <c r="S590" s="1" t="s">
        <v>31</v>
      </c>
      <c r="T590" s="1" t="s">
        <v>31</v>
      </c>
      <c r="U590" s="1" t="s">
        <v>31</v>
      </c>
      <c r="V590" s="1" t="s">
        <v>31</v>
      </c>
      <c r="W590" s="1" t="s">
        <v>31</v>
      </c>
      <c r="X590" s="1" t="s">
        <v>31</v>
      </c>
      <c r="Y590" s="1" t="s">
        <v>31</v>
      </c>
      <c r="Z590" s="1" t="s">
        <v>268</v>
      </c>
      <c r="AA590" s="1" t="s">
        <v>67</v>
      </c>
    </row>
    <row r="591" spans="1:27" x14ac:dyDescent="0.2">
      <c r="A591" s="2">
        <f t="shared" si="4"/>
        <v>589</v>
      </c>
      <c r="B591" s="1" t="s">
        <v>2217</v>
      </c>
      <c r="C591" s="1" t="s">
        <v>148</v>
      </c>
      <c r="D591" s="1" t="s">
        <v>1225</v>
      </c>
      <c r="E591" s="1" t="s">
        <v>2256</v>
      </c>
      <c r="F591" s="1" t="s">
        <v>54</v>
      </c>
      <c r="G591" s="1" t="s">
        <v>31</v>
      </c>
      <c r="H591" s="1" t="s">
        <v>191</v>
      </c>
      <c r="I591" s="1" t="s">
        <v>31</v>
      </c>
      <c r="J591" s="1" t="s">
        <v>31</v>
      </c>
      <c r="K591" s="1" t="s">
        <v>57</v>
      </c>
      <c r="L591" s="1" t="s">
        <v>57</v>
      </c>
      <c r="M591" s="1" t="s">
        <v>57</v>
      </c>
      <c r="N591" s="1" t="s">
        <v>31</v>
      </c>
      <c r="O591" s="1" t="s">
        <v>31</v>
      </c>
      <c r="P591" s="1" t="s">
        <v>31</v>
      </c>
      <c r="Q591" s="1" t="s">
        <v>31</v>
      </c>
      <c r="R591" s="1" t="s">
        <v>31</v>
      </c>
      <c r="S591" s="1" t="s">
        <v>31</v>
      </c>
      <c r="T591" s="1" t="s">
        <v>31</v>
      </c>
      <c r="U591" s="1" t="s">
        <v>31</v>
      </c>
      <c r="V591" s="1" t="s">
        <v>31</v>
      </c>
      <c r="W591" s="1" t="s">
        <v>31</v>
      </c>
      <c r="X591" s="1" t="s">
        <v>31</v>
      </c>
      <c r="Y591" s="1" t="s">
        <v>31</v>
      </c>
      <c r="Z591" s="1" t="s">
        <v>2257</v>
      </c>
      <c r="AA591" s="1" t="s">
        <v>67</v>
      </c>
    </row>
    <row r="592" spans="1:27" x14ac:dyDescent="0.2">
      <c r="A592" s="2">
        <f t="shared" si="4"/>
        <v>590</v>
      </c>
      <c r="B592" s="1" t="s">
        <v>2217</v>
      </c>
      <c r="C592" s="1" t="s">
        <v>95</v>
      </c>
      <c r="D592" s="1" t="s">
        <v>2258</v>
      </c>
      <c r="E592" s="1" t="s">
        <v>2259</v>
      </c>
      <c r="F592" s="1" t="s">
        <v>54</v>
      </c>
      <c r="G592" s="1" t="s">
        <v>31</v>
      </c>
      <c r="H592" s="1" t="s">
        <v>124</v>
      </c>
      <c r="I592" s="1" t="s">
        <v>31</v>
      </c>
      <c r="J592" s="1" t="s">
        <v>31</v>
      </c>
      <c r="K592" s="1" t="s">
        <v>57</v>
      </c>
      <c r="L592" s="1" t="s">
        <v>57</v>
      </c>
      <c r="M592" s="1" t="s">
        <v>57</v>
      </c>
      <c r="N592" s="1" t="s">
        <v>31</v>
      </c>
      <c r="O592" s="1" t="s">
        <v>31</v>
      </c>
      <c r="P592" s="1" t="s">
        <v>31</v>
      </c>
      <c r="Q592" s="1" t="s">
        <v>31</v>
      </c>
      <c r="R592" s="1" t="s">
        <v>31</v>
      </c>
      <c r="S592" s="1" t="s">
        <v>31</v>
      </c>
      <c r="T592" s="1" t="s">
        <v>31</v>
      </c>
      <c r="U592" s="1" t="s">
        <v>31</v>
      </c>
      <c r="V592" s="1" t="s">
        <v>31</v>
      </c>
      <c r="W592" s="1" t="s">
        <v>31</v>
      </c>
      <c r="X592" s="1" t="s">
        <v>31</v>
      </c>
      <c r="Y592" s="1" t="s">
        <v>31</v>
      </c>
      <c r="Z592" s="1" t="s">
        <v>66</v>
      </c>
      <c r="AA592" s="1" t="s">
        <v>67</v>
      </c>
    </row>
    <row r="593" spans="1:27" x14ac:dyDescent="0.2">
      <c r="A593" s="2">
        <f t="shared" si="4"/>
        <v>591</v>
      </c>
      <c r="B593" s="1" t="s">
        <v>2217</v>
      </c>
      <c r="C593" s="1" t="s">
        <v>95</v>
      </c>
      <c r="D593" s="1" t="s">
        <v>1433</v>
      </c>
      <c r="E593" s="1" t="s">
        <v>2260</v>
      </c>
      <c r="F593" s="1" t="s">
        <v>54</v>
      </c>
      <c r="G593" s="1" t="s">
        <v>31</v>
      </c>
      <c r="H593" s="1" t="s">
        <v>1499</v>
      </c>
      <c r="I593" s="1" t="s">
        <v>31</v>
      </c>
      <c r="J593" s="1" t="s">
        <v>31</v>
      </c>
      <c r="K593" s="1" t="s">
        <v>57</v>
      </c>
      <c r="L593" s="1" t="s">
        <v>57</v>
      </c>
      <c r="M593" s="1" t="s">
        <v>57</v>
      </c>
      <c r="N593" s="1" t="s">
        <v>31</v>
      </c>
      <c r="O593" s="1" t="s">
        <v>31</v>
      </c>
      <c r="P593" s="1" t="s">
        <v>31</v>
      </c>
      <c r="Q593" s="1" t="s">
        <v>31</v>
      </c>
      <c r="R593" s="1" t="s">
        <v>31</v>
      </c>
      <c r="S593" s="1" t="s">
        <v>31</v>
      </c>
      <c r="T593" s="1" t="s">
        <v>31</v>
      </c>
      <c r="U593" s="1" t="s">
        <v>31</v>
      </c>
      <c r="V593" s="1" t="s">
        <v>31</v>
      </c>
      <c r="W593" s="1" t="s">
        <v>31</v>
      </c>
      <c r="X593" s="1" t="s">
        <v>31</v>
      </c>
      <c r="Y593" s="1" t="s">
        <v>31</v>
      </c>
      <c r="Z593" s="1" t="s">
        <v>276</v>
      </c>
      <c r="AA593" s="1" t="s">
        <v>67</v>
      </c>
    </row>
    <row r="594" spans="1:27" x14ac:dyDescent="0.2">
      <c r="A594" s="2">
        <f t="shared" si="4"/>
        <v>592</v>
      </c>
      <c r="B594" s="1" t="s">
        <v>2217</v>
      </c>
      <c r="C594" s="1" t="s">
        <v>165</v>
      </c>
      <c r="D594" s="1" t="s">
        <v>2261</v>
      </c>
      <c r="E594" s="1" t="s">
        <v>2262</v>
      </c>
      <c r="F594" s="1" t="s">
        <v>54</v>
      </c>
      <c r="G594" s="1" t="s">
        <v>31</v>
      </c>
      <c r="H594" s="1" t="s">
        <v>382</v>
      </c>
      <c r="I594" s="1" t="s">
        <v>31</v>
      </c>
      <c r="J594" s="1" t="s">
        <v>31</v>
      </c>
      <c r="K594" s="1" t="s">
        <v>57</v>
      </c>
      <c r="L594" s="1" t="s">
        <v>57</v>
      </c>
      <c r="M594" s="1" t="s">
        <v>57</v>
      </c>
      <c r="N594" s="1" t="s">
        <v>31</v>
      </c>
      <c r="O594" s="1" t="s">
        <v>31</v>
      </c>
      <c r="P594" s="1" t="s">
        <v>31</v>
      </c>
      <c r="Q594" s="1" t="s">
        <v>31</v>
      </c>
      <c r="R594" s="1" t="s">
        <v>31</v>
      </c>
      <c r="S594" s="1" t="s">
        <v>31</v>
      </c>
      <c r="T594" s="1" t="s">
        <v>31</v>
      </c>
      <c r="U594" s="1" t="s">
        <v>31</v>
      </c>
      <c r="V594" s="1" t="s">
        <v>31</v>
      </c>
      <c r="W594" s="1" t="s">
        <v>31</v>
      </c>
      <c r="X594" s="1" t="s">
        <v>31</v>
      </c>
      <c r="Y594" s="1" t="s">
        <v>31</v>
      </c>
      <c r="Z594" s="1" t="s">
        <v>138</v>
      </c>
      <c r="AA594" s="1" t="s">
        <v>67</v>
      </c>
    </row>
    <row r="595" spans="1:27" x14ac:dyDescent="0.2">
      <c r="A595" s="2">
        <f t="shared" si="4"/>
        <v>593</v>
      </c>
      <c r="B595" s="1" t="s">
        <v>2217</v>
      </c>
      <c r="C595" s="1" t="s">
        <v>175</v>
      </c>
      <c r="D595" s="1" t="s">
        <v>1496</v>
      </c>
      <c r="E595" s="1" t="s">
        <v>2263</v>
      </c>
      <c r="F595" s="1" t="s">
        <v>54</v>
      </c>
      <c r="G595" s="1" t="s">
        <v>31</v>
      </c>
      <c r="H595" s="1" t="s">
        <v>443</v>
      </c>
      <c r="I595" s="1" t="s">
        <v>31</v>
      </c>
      <c r="J595" s="1" t="s">
        <v>31</v>
      </c>
      <c r="K595" s="1" t="s">
        <v>57</v>
      </c>
      <c r="L595" s="1" t="s">
        <v>57</v>
      </c>
      <c r="M595" s="1" t="s">
        <v>57</v>
      </c>
      <c r="N595" s="1" t="s">
        <v>31</v>
      </c>
      <c r="O595" s="1" t="s">
        <v>31</v>
      </c>
      <c r="P595" s="1" t="s">
        <v>31</v>
      </c>
      <c r="Q595" s="1" t="s">
        <v>31</v>
      </c>
      <c r="R595" s="1" t="s">
        <v>31</v>
      </c>
      <c r="S595" s="1" t="s">
        <v>31</v>
      </c>
      <c r="T595" s="1" t="s">
        <v>31</v>
      </c>
      <c r="U595" s="1" t="s">
        <v>31</v>
      </c>
      <c r="V595" s="1" t="s">
        <v>31</v>
      </c>
      <c r="W595" s="1" t="s">
        <v>31</v>
      </c>
      <c r="X595" s="1" t="s">
        <v>31</v>
      </c>
      <c r="Y595" s="1" t="s">
        <v>31</v>
      </c>
      <c r="Z595" s="1" t="s">
        <v>303</v>
      </c>
      <c r="AA595" s="1" t="s">
        <v>67</v>
      </c>
    </row>
    <row r="596" spans="1:27" x14ac:dyDescent="0.2">
      <c r="A596" s="2">
        <f t="shared" si="4"/>
        <v>594</v>
      </c>
      <c r="B596" s="1" t="s">
        <v>2217</v>
      </c>
      <c r="C596" s="1" t="s">
        <v>175</v>
      </c>
      <c r="D596" s="1" t="s">
        <v>2264</v>
      </c>
      <c r="E596" s="1" t="s">
        <v>2265</v>
      </c>
      <c r="F596" s="1" t="s">
        <v>54</v>
      </c>
      <c r="G596" s="1" t="s">
        <v>73</v>
      </c>
      <c r="H596" s="1" t="s">
        <v>431</v>
      </c>
      <c r="I596" s="1" t="s">
        <v>2172</v>
      </c>
      <c r="J596" s="1" t="s">
        <v>2172</v>
      </c>
      <c r="K596" s="1" t="s">
        <v>57</v>
      </c>
      <c r="L596" s="1" t="s">
        <v>57</v>
      </c>
      <c r="M596" s="1" t="s">
        <v>57</v>
      </c>
      <c r="N596" s="1" t="s">
        <v>57</v>
      </c>
      <c r="O596" s="1" t="s">
        <v>94</v>
      </c>
      <c r="P596" s="1" t="s">
        <v>57</v>
      </c>
      <c r="Q596" s="1" t="s">
        <v>31</v>
      </c>
      <c r="R596" s="1" t="s">
        <v>52</v>
      </c>
      <c r="S596" s="1" t="s">
        <v>52</v>
      </c>
      <c r="T596" s="1" t="s">
        <v>100</v>
      </c>
      <c r="U596" s="1" t="s">
        <v>57</v>
      </c>
      <c r="V596" s="1" t="s">
        <v>57</v>
      </c>
      <c r="W596" s="1" t="s">
        <v>50</v>
      </c>
      <c r="X596" s="1" t="s">
        <v>57</v>
      </c>
      <c r="Y596" s="1" t="s">
        <v>57</v>
      </c>
      <c r="Z596" s="1" t="s">
        <v>285</v>
      </c>
      <c r="AA596" s="1" t="s">
        <v>67</v>
      </c>
    </row>
    <row r="597" spans="1:27" x14ac:dyDescent="0.2">
      <c r="A597" s="2">
        <f t="shared" si="4"/>
        <v>595</v>
      </c>
      <c r="B597" s="1" t="s">
        <v>2266</v>
      </c>
      <c r="C597" s="1" t="s">
        <v>77</v>
      </c>
      <c r="D597" s="1" t="s">
        <v>419</v>
      </c>
      <c r="E597" s="1" t="s">
        <v>2267</v>
      </c>
      <c r="F597" s="1" t="s">
        <v>54</v>
      </c>
      <c r="G597" s="1" t="s">
        <v>73</v>
      </c>
      <c r="H597" s="1" t="s">
        <v>196</v>
      </c>
      <c r="I597" s="1" t="s">
        <v>2172</v>
      </c>
      <c r="J597" s="1" t="s">
        <v>1659</v>
      </c>
      <c r="K597" s="1" t="s">
        <v>57</v>
      </c>
      <c r="L597" s="1" t="s">
        <v>50</v>
      </c>
      <c r="M597" s="1" t="s">
        <v>100</v>
      </c>
      <c r="N597" s="1" t="s">
        <v>486</v>
      </c>
      <c r="O597" s="1" t="s">
        <v>945</v>
      </c>
      <c r="P597" s="1" t="s">
        <v>654</v>
      </c>
      <c r="Q597" s="1" t="s">
        <v>2268</v>
      </c>
      <c r="R597" s="1" t="s">
        <v>2269</v>
      </c>
      <c r="S597" s="1" t="s">
        <v>2270</v>
      </c>
      <c r="T597" s="1" t="s">
        <v>2271</v>
      </c>
      <c r="U597" s="1" t="s">
        <v>635</v>
      </c>
      <c r="V597" s="1" t="s">
        <v>455</v>
      </c>
      <c r="W597" s="1" t="s">
        <v>412</v>
      </c>
      <c r="X597" s="1" t="s">
        <v>2272</v>
      </c>
      <c r="Y597" s="1" t="s">
        <v>86</v>
      </c>
      <c r="Z597" s="1" t="s">
        <v>487</v>
      </c>
      <c r="AA597" s="1" t="s">
        <v>67</v>
      </c>
    </row>
    <row r="598" spans="1:27" x14ac:dyDescent="0.2">
      <c r="A598" s="2">
        <f t="shared" si="4"/>
        <v>596</v>
      </c>
      <c r="B598" s="1" t="s">
        <v>2266</v>
      </c>
      <c r="C598" s="1" t="s">
        <v>77</v>
      </c>
      <c r="D598" s="1" t="s">
        <v>472</v>
      </c>
      <c r="E598" s="1" t="s">
        <v>2273</v>
      </c>
      <c r="F598" s="1" t="s">
        <v>54</v>
      </c>
      <c r="G598" s="1" t="s">
        <v>70</v>
      </c>
      <c r="H598" s="1" t="s">
        <v>71</v>
      </c>
      <c r="I598" s="1" t="s">
        <v>2266</v>
      </c>
      <c r="J598" s="1" t="s">
        <v>2266</v>
      </c>
      <c r="K598" s="1" t="s">
        <v>57</v>
      </c>
      <c r="L598" s="1" t="s">
        <v>57</v>
      </c>
      <c r="M598" s="1" t="s">
        <v>57</v>
      </c>
      <c r="N598" s="1" t="s">
        <v>57</v>
      </c>
      <c r="O598" s="1" t="s">
        <v>52</v>
      </c>
      <c r="P598" s="1" t="s">
        <v>57</v>
      </c>
      <c r="Q598" s="1" t="s">
        <v>31</v>
      </c>
      <c r="R598" s="1" t="s">
        <v>57</v>
      </c>
      <c r="S598" s="1" t="s">
        <v>52</v>
      </c>
      <c r="T598" s="1" t="s">
        <v>57</v>
      </c>
      <c r="U598" s="1" t="s">
        <v>57</v>
      </c>
      <c r="V598" s="1" t="s">
        <v>50</v>
      </c>
      <c r="W598" s="1" t="s">
        <v>50</v>
      </c>
      <c r="X598" s="1" t="s">
        <v>57</v>
      </c>
      <c r="Y598" s="1" t="s">
        <v>57</v>
      </c>
      <c r="Z598" s="1" t="s">
        <v>1782</v>
      </c>
      <c r="AA598" s="1" t="s">
        <v>67</v>
      </c>
    </row>
    <row r="599" spans="1:27" x14ac:dyDescent="0.2">
      <c r="A599" s="2">
        <f t="shared" si="4"/>
        <v>597</v>
      </c>
      <c r="B599" s="1" t="s">
        <v>2266</v>
      </c>
      <c r="C599" s="1" t="s">
        <v>77</v>
      </c>
      <c r="D599" s="1" t="s">
        <v>246</v>
      </c>
      <c r="E599" s="1" t="s">
        <v>2274</v>
      </c>
      <c r="F599" s="1" t="s">
        <v>54</v>
      </c>
      <c r="G599" s="1" t="s">
        <v>55</v>
      </c>
      <c r="H599" s="1" t="s">
        <v>443</v>
      </c>
      <c r="I599" s="1" t="s">
        <v>2266</v>
      </c>
      <c r="J599" s="1" t="s">
        <v>2046</v>
      </c>
      <c r="K599" s="1" t="s">
        <v>57</v>
      </c>
      <c r="L599" s="1" t="s">
        <v>57</v>
      </c>
      <c r="M599" s="1" t="s">
        <v>57</v>
      </c>
      <c r="N599" s="1" t="s">
        <v>90</v>
      </c>
      <c r="O599" s="1" t="s">
        <v>115</v>
      </c>
      <c r="P599" s="1" t="s">
        <v>58</v>
      </c>
      <c r="Q599" s="1" t="s">
        <v>1516</v>
      </c>
      <c r="R599" s="1" t="s">
        <v>423</v>
      </c>
      <c r="S599" s="1" t="s">
        <v>345</v>
      </c>
      <c r="T599" s="1" t="s">
        <v>2275</v>
      </c>
      <c r="U599" s="1" t="s">
        <v>90</v>
      </c>
      <c r="V599" s="1" t="s">
        <v>152</v>
      </c>
      <c r="W599" s="1" t="s">
        <v>85</v>
      </c>
      <c r="X599" s="1" t="s">
        <v>127</v>
      </c>
      <c r="Y599" s="1" t="s">
        <v>57</v>
      </c>
      <c r="Z599" s="1" t="s">
        <v>2109</v>
      </c>
      <c r="AA599" s="1" t="s">
        <v>31</v>
      </c>
    </row>
    <row r="600" spans="1:27" x14ac:dyDescent="0.2">
      <c r="A600" s="2">
        <f t="shared" si="4"/>
        <v>598</v>
      </c>
      <c r="B600" s="1" t="s">
        <v>2266</v>
      </c>
      <c r="C600" s="1" t="s">
        <v>77</v>
      </c>
      <c r="D600" s="1" t="s">
        <v>450</v>
      </c>
      <c r="E600" s="1" t="s">
        <v>2276</v>
      </c>
      <c r="F600" s="1" t="s">
        <v>54</v>
      </c>
      <c r="G600" s="1" t="s">
        <v>73</v>
      </c>
      <c r="H600" s="1" t="s">
        <v>124</v>
      </c>
      <c r="I600" s="1" t="s">
        <v>2266</v>
      </c>
      <c r="J600" s="1" t="s">
        <v>2172</v>
      </c>
      <c r="K600" s="1" t="s">
        <v>57</v>
      </c>
      <c r="L600" s="1" t="s">
        <v>57</v>
      </c>
      <c r="M600" s="1" t="s">
        <v>50</v>
      </c>
      <c r="N600" s="1" t="s">
        <v>77</v>
      </c>
      <c r="O600" s="1" t="s">
        <v>85</v>
      </c>
      <c r="P600" s="1" t="s">
        <v>58</v>
      </c>
      <c r="Q600" s="1" t="s">
        <v>773</v>
      </c>
      <c r="R600" s="1" t="s">
        <v>108</v>
      </c>
      <c r="S600" s="1" t="s">
        <v>1414</v>
      </c>
      <c r="T600" s="1" t="s">
        <v>2277</v>
      </c>
      <c r="U600" s="1" t="s">
        <v>59</v>
      </c>
      <c r="V600" s="1" t="s">
        <v>70</v>
      </c>
      <c r="W600" s="1" t="s">
        <v>273</v>
      </c>
      <c r="X600" s="1" t="s">
        <v>1685</v>
      </c>
      <c r="Y600" s="1" t="s">
        <v>52</v>
      </c>
      <c r="Z600" s="1" t="s">
        <v>709</v>
      </c>
      <c r="AA600" s="1" t="s">
        <v>31</v>
      </c>
    </row>
    <row r="601" spans="1:27" x14ac:dyDescent="0.2">
      <c r="A601" s="2">
        <f t="shared" si="4"/>
        <v>599</v>
      </c>
      <c r="B601" s="1" t="s">
        <v>2266</v>
      </c>
      <c r="C601" s="1" t="s">
        <v>90</v>
      </c>
      <c r="D601" s="1" t="s">
        <v>600</v>
      </c>
      <c r="E601" s="1" t="s">
        <v>2278</v>
      </c>
      <c r="F601" s="1" t="s">
        <v>54</v>
      </c>
      <c r="G601" s="1" t="s">
        <v>73</v>
      </c>
      <c r="H601" s="1" t="s">
        <v>106</v>
      </c>
      <c r="I601" s="1" t="s">
        <v>2266</v>
      </c>
      <c r="J601" s="1" t="s">
        <v>2217</v>
      </c>
      <c r="K601" s="1" t="s">
        <v>57</v>
      </c>
      <c r="L601" s="1" t="s">
        <v>57</v>
      </c>
      <c r="M601" s="1" t="s">
        <v>57</v>
      </c>
      <c r="N601" s="1" t="s">
        <v>57</v>
      </c>
      <c r="O601" s="1" t="s">
        <v>68</v>
      </c>
      <c r="P601" s="1" t="s">
        <v>57</v>
      </c>
      <c r="Q601" s="1" t="s">
        <v>31</v>
      </c>
      <c r="R601" s="1" t="s">
        <v>142</v>
      </c>
      <c r="S601" s="1" t="s">
        <v>152</v>
      </c>
      <c r="T601" s="1" t="s">
        <v>937</v>
      </c>
      <c r="U601" s="1" t="s">
        <v>57</v>
      </c>
      <c r="V601" s="1" t="s">
        <v>94</v>
      </c>
      <c r="W601" s="1" t="s">
        <v>94</v>
      </c>
      <c r="X601" s="1" t="s">
        <v>59</v>
      </c>
      <c r="Y601" s="1" t="s">
        <v>57</v>
      </c>
      <c r="Z601" s="1" t="s">
        <v>1071</v>
      </c>
      <c r="AA601" s="1" t="s">
        <v>31</v>
      </c>
    </row>
    <row r="602" spans="1:27" x14ac:dyDescent="0.2">
      <c r="A602" s="2">
        <f t="shared" si="4"/>
        <v>600</v>
      </c>
      <c r="B602" s="1" t="s">
        <v>2266</v>
      </c>
      <c r="C602" s="1" t="s">
        <v>90</v>
      </c>
      <c r="D602" s="1" t="s">
        <v>104</v>
      </c>
      <c r="E602" s="1" t="s">
        <v>2279</v>
      </c>
      <c r="F602" s="1" t="s">
        <v>54</v>
      </c>
      <c r="G602" s="1" t="s">
        <v>55</v>
      </c>
      <c r="H602" s="1" t="s">
        <v>363</v>
      </c>
      <c r="I602" s="1" t="s">
        <v>2266</v>
      </c>
      <c r="J602" s="1" t="s">
        <v>2088</v>
      </c>
      <c r="K602" s="1" t="s">
        <v>57</v>
      </c>
      <c r="L602" s="1" t="s">
        <v>50</v>
      </c>
      <c r="M602" s="1" t="s">
        <v>50</v>
      </c>
      <c r="N602" s="1" t="s">
        <v>86</v>
      </c>
      <c r="O602" s="1" t="s">
        <v>55</v>
      </c>
      <c r="P602" s="1" t="s">
        <v>85</v>
      </c>
      <c r="Q602" s="1" t="s">
        <v>2096</v>
      </c>
      <c r="R602" s="1" t="s">
        <v>345</v>
      </c>
      <c r="S602" s="1" t="s">
        <v>2280</v>
      </c>
      <c r="T602" s="1" t="s">
        <v>2281</v>
      </c>
      <c r="U602" s="1" t="s">
        <v>210</v>
      </c>
      <c r="V602" s="1" t="s">
        <v>152</v>
      </c>
      <c r="W602" s="1" t="s">
        <v>376</v>
      </c>
      <c r="X602" s="1" t="s">
        <v>113</v>
      </c>
      <c r="Y602" s="1" t="s">
        <v>52</v>
      </c>
      <c r="Z602" s="1" t="s">
        <v>218</v>
      </c>
      <c r="AA602" s="1" t="s">
        <v>67</v>
      </c>
    </row>
    <row r="603" spans="1:27" x14ac:dyDescent="0.2">
      <c r="A603" s="2">
        <f>A602+1</f>
        <v>601</v>
      </c>
      <c r="B603" s="1" t="s">
        <v>2266</v>
      </c>
      <c r="C603" s="1" t="s">
        <v>90</v>
      </c>
      <c r="D603" s="1" t="s">
        <v>515</v>
      </c>
      <c r="E603" s="1" t="s">
        <v>2282</v>
      </c>
      <c r="F603" s="1" t="s">
        <v>54</v>
      </c>
      <c r="G603" s="1" t="s">
        <v>55</v>
      </c>
      <c r="H603" s="1" t="s">
        <v>1499</v>
      </c>
      <c r="I603" s="1" t="s">
        <v>2172</v>
      </c>
      <c r="J603" s="1" t="s">
        <v>2046</v>
      </c>
      <c r="K603" s="1" t="s">
        <v>57</v>
      </c>
      <c r="L603" s="1" t="s">
        <v>57</v>
      </c>
      <c r="M603" s="1" t="s">
        <v>50</v>
      </c>
      <c r="N603" s="1" t="s">
        <v>130</v>
      </c>
      <c r="O603" s="1" t="s">
        <v>440</v>
      </c>
      <c r="P603" s="1" t="s">
        <v>58</v>
      </c>
      <c r="Q603" s="1" t="s">
        <v>2283</v>
      </c>
      <c r="R603" s="1" t="s">
        <v>867</v>
      </c>
      <c r="S603" s="1" t="s">
        <v>1161</v>
      </c>
      <c r="T603" s="1" t="s">
        <v>2284</v>
      </c>
      <c r="U603" s="1" t="s">
        <v>58</v>
      </c>
      <c r="V603" s="1" t="s">
        <v>148</v>
      </c>
      <c r="W603" s="1" t="s">
        <v>246</v>
      </c>
      <c r="X603" s="1" t="s">
        <v>1225</v>
      </c>
      <c r="Y603" s="1" t="s">
        <v>94</v>
      </c>
      <c r="Z603" s="1" t="s">
        <v>138</v>
      </c>
      <c r="AA603" s="1" t="s">
        <v>67</v>
      </c>
    </row>
    <row r="604" spans="1:27" x14ac:dyDescent="0.2">
      <c r="A604" s="2">
        <f t="shared" ref="A604:A666" si="5">A603+1</f>
        <v>602</v>
      </c>
      <c r="B604" s="1" t="s">
        <v>2266</v>
      </c>
      <c r="C604" s="1" t="s">
        <v>80</v>
      </c>
      <c r="D604" s="1" t="s">
        <v>366</v>
      </c>
      <c r="E604" s="1" t="s">
        <v>2285</v>
      </c>
      <c r="F604" s="1" t="s">
        <v>54</v>
      </c>
      <c r="G604" s="1" t="s">
        <v>73</v>
      </c>
      <c r="H604" s="1" t="s">
        <v>431</v>
      </c>
      <c r="I604" s="1" t="s">
        <v>2266</v>
      </c>
      <c r="J604" s="1" t="s">
        <v>2217</v>
      </c>
      <c r="K604" s="1" t="s">
        <v>57</v>
      </c>
      <c r="L604" s="1" t="s">
        <v>57</v>
      </c>
      <c r="M604" s="1" t="s">
        <v>57</v>
      </c>
      <c r="N604" s="1" t="s">
        <v>94</v>
      </c>
      <c r="O604" s="1" t="s">
        <v>142</v>
      </c>
      <c r="P604" s="1" t="s">
        <v>58</v>
      </c>
      <c r="Q604" s="1" t="s">
        <v>1516</v>
      </c>
      <c r="R604" s="1" t="s">
        <v>409</v>
      </c>
      <c r="S604" s="1" t="s">
        <v>748</v>
      </c>
      <c r="T604" s="1" t="s">
        <v>2286</v>
      </c>
      <c r="U604" s="1" t="s">
        <v>86</v>
      </c>
      <c r="V604" s="1" t="s">
        <v>142</v>
      </c>
      <c r="W604" s="1" t="s">
        <v>175</v>
      </c>
      <c r="X604" s="1" t="s">
        <v>552</v>
      </c>
      <c r="Y604" s="1" t="s">
        <v>57</v>
      </c>
      <c r="Z604" s="1" t="s">
        <v>520</v>
      </c>
      <c r="AA604" s="1" t="s">
        <v>67</v>
      </c>
    </row>
    <row r="605" spans="1:27" x14ac:dyDescent="0.2">
      <c r="A605" s="2">
        <f t="shared" si="5"/>
        <v>603</v>
      </c>
      <c r="B605" s="1" t="s">
        <v>2266</v>
      </c>
      <c r="C605" s="1" t="s">
        <v>86</v>
      </c>
      <c r="D605" s="1" t="s">
        <v>740</v>
      </c>
      <c r="E605" s="1" t="s">
        <v>2287</v>
      </c>
      <c r="F605" s="1" t="s">
        <v>54</v>
      </c>
      <c r="G605" s="1" t="s">
        <v>31</v>
      </c>
      <c r="H605" s="1" t="s">
        <v>56</v>
      </c>
      <c r="I605" s="1" t="s">
        <v>31</v>
      </c>
      <c r="J605" s="1" t="s">
        <v>31</v>
      </c>
      <c r="K605" s="1" t="s">
        <v>57</v>
      </c>
      <c r="L605" s="1" t="s">
        <v>57</v>
      </c>
      <c r="M605" s="1" t="s">
        <v>57</v>
      </c>
      <c r="N605" s="1" t="s">
        <v>31</v>
      </c>
      <c r="O605" s="1" t="s">
        <v>31</v>
      </c>
      <c r="P605" s="1" t="s">
        <v>31</v>
      </c>
      <c r="Q605" s="1" t="s">
        <v>31</v>
      </c>
      <c r="R605" s="1" t="s">
        <v>31</v>
      </c>
      <c r="S605" s="1" t="s">
        <v>31</v>
      </c>
      <c r="T605" s="1" t="s">
        <v>31</v>
      </c>
      <c r="U605" s="1" t="s">
        <v>31</v>
      </c>
      <c r="V605" s="1" t="s">
        <v>31</v>
      </c>
      <c r="W605" s="1" t="s">
        <v>31</v>
      </c>
      <c r="X605" s="1" t="s">
        <v>31</v>
      </c>
      <c r="Y605" s="1" t="s">
        <v>31</v>
      </c>
      <c r="Z605" s="1" t="s">
        <v>2288</v>
      </c>
      <c r="AA605" s="1" t="s">
        <v>31</v>
      </c>
    </row>
    <row r="606" spans="1:27" x14ac:dyDescent="0.2">
      <c r="A606" s="2">
        <f t="shared" si="5"/>
        <v>604</v>
      </c>
      <c r="B606" s="1" t="s">
        <v>2266</v>
      </c>
      <c r="C606" s="1" t="s">
        <v>86</v>
      </c>
      <c r="D606" s="1" t="s">
        <v>1107</v>
      </c>
      <c r="E606" s="1" t="s">
        <v>2289</v>
      </c>
      <c r="F606" s="1" t="s">
        <v>54</v>
      </c>
      <c r="G606" s="1" t="s">
        <v>31</v>
      </c>
      <c r="H606" s="1" t="s">
        <v>124</v>
      </c>
      <c r="I606" s="1" t="s">
        <v>31</v>
      </c>
      <c r="J606" s="1" t="s">
        <v>31</v>
      </c>
      <c r="K606" s="1" t="s">
        <v>57</v>
      </c>
      <c r="L606" s="1" t="s">
        <v>57</v>
      </c>
      <c r="M606" s="1" t="s">
        <v>57</v>
      </c>
      <c r="N606" s="1" t="s">
        <v>31</v>
      </c>
      <c r="O606" s="1" t="s">
        <v>31</v>
      </c>
      <c r="P606" s="1" t="s">
        <v>31</v>
      </c>
      <c r="Q606" s="1" t="s">
        <v>31</v>
      </c>
      <c r="R606" s="1" t="s">
        <v>31</v>
      </c>
      <c r="S606" s="1" t="s">
        <v>31</v>
      </c>
      <c r="T606" s="1" t="s">
        <v>31</v>
      </c>
      <c r="U606" s="1" t="s">
        <v>31</v>
      </c>
      <c r="V606" s="1" t="s">
        <v>31</v>
      </c>
      <c r="W606" s="1" t="s">
        <v>31</v>
      </c>
      <c r="X606" s="1" t="s">
        <v>31</v>
      </c>
      <c r="Y606" s="1" t="s">
        <v>31</v>
      </c>
      <c r="Z606" s="1" t="s">
        <v>209</v>
      </c>
      <c r="AA606" s="1" t="s">
        <v>67</v>
      </c>
    </row>
    <row r="607" spans="1:27" x14ac:dyDescent="0.2">
      <c r="A607" s="2">
        <f t="shared" si="5"/>
        <v>605</v>
      </c>
      <c r="B607" s="1" t="s">
        <v>2266</v>
      </c>
      <c r="C607" s="1" t="s">
        <v>68</v>
      </c>
      <c r="D607" s="1" t="s">
        <v>706</v>
      </c>
      <c r="E607" s="1" t="s">
        <v>2290</v>
      </c>
      <c r="F607" s="1" t="s">
        <v>54</v>
      </c>
      <c r="G607" s="1" t="s">
        <v>31</v>
      </c>
      <c r="H607" s="1" t="s">
        <v>237</v>
      </c>
      <c r="I607" s="1" t="s">
        <v>31</v>
      </c>
      <c r="J607" s="1" t="s">
        <v>31</v>
      </c>
      <c r="K607" s="1" t="s">
        <v>57</v>
      </c>
      <c r="L607" s="1" t="s">
        <v>57</v>
      </c>
      <c r="M607" s="1" t="s">
        <v>57</v>
      </c>
      <c r="N607" s="1" t="s">
        <v>31</v>
      </c>
      <c r="O607" s="1" t="s">
        <v>31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31</v>
      </c>
      <c r="U607" s="1" t="s">
        <v>31</v>
      </c>
      <c r="V607" s="1" t="s">
        <v>31</v>
      </c>
      <c r="W607" s="1" t="s">
        <v>31</v>
      </c>
      <c r="X607" s="1" t="s">
        <v>31</v>
      </c>
      <c r="Y607" s="1" t="s">
        <v>31</v>
      </c>
      <c r="Z607" s="1" t="s">
        <v>121</v>
      </c>
      <c r="AA607" s="1" t="s">
        <v>67</v>
      </c>
    </row>
    <row r="608" spans="1:27" x14ac:dyDescent="0.2">
      <c r="A608" s="2">
        <f t="shared" si="5"/>
        <v>606</v>
      </c>
      <c r="B608" s="1" t="s">
        <v>2266</v>
      </c>
      <c r="C608" s="1" t="s">
        <v>59</v>
      </c>
      <c r="D608" s="1" t="s">
        <v>1575</v>
      </c>
      <c r="E608" s="1" t="s">
        <v>2291</v>
      </c>
      <c r="F608" s="1" t="s">
        <v>54</v>
      </c>
      <c r="G608" s="1" t="s">
        <v>31</v>
      </c>
      <c r="H608" s="1" t="s">
        <v>382</v>
      </c>
      <c r="I608" s="1" t="s">
        <v>31</v>
      </c>
      <c r="J608" s="1" t="s">
        <v>31</v>
      </c>
      <c r="K608" s="1" t="s">
        <v>57</v>
      </c>
      <c r="L608" s="1" t="s">
        <v>57</v>
      </c>
      <c r="M608" s="1" t="s">
        <v>57</v>
      </c>
      <c r="N608" s="1" t="s">
        <v>31</v>
      </c>
      <c r="O608" s="1" t="s">
        <v>31</v>
      </c>
      <c r="P608" s="1" t="s">
        <v>31</v>
      </c>
      <c r="Q608" s="1" t="s">
        <v>31</v>
      </c>
      <c r="R608" s="1" t="s">
        <v>31</v>
      </c>
      <c r="S608" s="1" t="s">
        <v>31</v>
      </c>
      <c r="T608" s="1" t="s">
        <v>31</v>
      </c>
      <c r="U608" s="1" t="s">
        <v>31</v>
      </c>
      <c r="V608" s="1" t="s">
        <v>31</v>
      </c>
      <c r="W608" s="1" t="s">
        <v>31</v>
      </c>
      <c r="X608" s="1" t="s">
        <v>31</v>
      </c>
      <c r="Y608" s="1" t="s">
        <v>31</v>
      </c>
      <c r="Z608" s="1" t="s">
        <v>698</v>
      </c>
      <c r="AA608" s="1" t="s">
        <v>67</v>
      </c>
    </row>
    <row r="609" spans="1:27" x14ac:dyDescent="0.2">
      <c r="A609" s="2">
        <f t="shared" si="5"/>
        <v>607</v>
      </c>
      <c r="B609" s="1" t="s">
        <v>2266</v>
      </c>
      <c r="C609" s="1" t="s">
        <v>59</v>
      </c>
      <c r="D609" s="1" t="s">
        <v>1564</v>
      </c>
      <c r="E609" s="1" t="s">
        <v>2292</v>
      </c>
      <c r="F609" s="1" t="s">
        <v>54</v>
      </c>
      <c r="G609" s="1" t="s">
        <v>31</v>
      </c>
      <c r="H609" s="1" t="s">
        <v>196</v>
      </c>
      <c r="I609" s="1" t="s">
        <v>31</v>
      </c>
      <c r="J609" s="1" t="s">
        <v>31</v>
      </c>
      <c r="K609" s="1" t="s">
        <v>57</v>
      </c>
      <c r="L609" s="1" t="s">
        <v>57</v>
      </c>
      <c r="M609" s="1" t="s">
        <v>57</v>
      </c>
      <c r="N609" s="1" t="s">
        <v>31</v>
      </c>
      <c r="O609" s="1" t="s">
        <v>31</v>
      </c>
      <c r="P609" s="1" t="s">
        <v>31</v>
      </c>
      <c r="Q609" s="1" t="s">
        <v>31</v>
      </c>
      <c r="R609" s="1" t="s">
        <v>31</v>
      </c>
      <c r="S609" s="1" t="s">
        <v>31</v>
      </c>
      <c r="T609" s="1" t="s">
        <v>31</v>
      </c>
      <c r="U609" s="1" t="s">
        <v>31</v>
      </c>
      <c r="V609" s="1" t="s">
        <v>31</v>
      </c>
      <c r="W609" s="1" t="s">
        <v>31</v>
      </c>
      <c r="X609" s="1" t="s">
        <v>31</v>
      </c>
      <c r="Y609" s="1" t="s">
        <v>31</v>
      </c>
      <c r="Z609" s="1" t="s">
        <v>388</v>
      </c>
      <c r="AA609" s="1" t="s">
        <v>67</v>
      </c>
    </row>
    <row r="610" spans="1:27" x14ac:dyDescent="0.2">
      <c r="A610" s="2">
        <f t="shared" si="5"/>
        <v>608</v>
      </c>
      <c r="B610" s="1" t="s">
        <v>2266</v>
      </c>
      <c r="C610" s="1" t="s">
        <v>142</v>
      </c>
      <c r="D610" s="1" t="s">
        <v>1524</v>
      </c>
      <c r="E610" s="1" t="s">
        <v>2293</v>
      </c>
      <c r="F610" s="1" t="s">
        <v>54</v>
      </c>
      <c r="G610" s="1" t="s">
        <v>73</v>
      </c>
      <c r="H610" s="1" t="s">
        <v>56</v>
      </c>
      <c r="I610" s="1" t="s">
        <v>2266</v>
      </c>
      <c r="J610" s="1" t="s">
        <v>2266</v>
      </c>
      <c r="K610" s="1" t="s">
        <v>57</v>
      </c>
      <c r="L610" s="1" t="s">
        <v>57</v>
      </c>
      <c r="M610" s="1" t="s">
        <v>57</v>
      </c>
      <c r="N610" s="1" t="s">
        <v>57</v>
      </c>
      <c r="O610" s="1" t="s">
        <v>77</v>
      </c>
      <c r="P610" s="1" t="s">
        <v>57</v>
      </c>
      <c r="Q610" s="1" t="s">
        <v>31</v>
      </c>
      <c r="R610" s="1" t="s">
        <v>52</v>
      </c>
      <c r="S610" s="1" t="s">
        <v>130</v>
      </c>
      <c r="T610" s="1" t="s">
        <v>152</v>
      </c>
      <c r="U610" s="1" t="s">
        <v>57</v>
      </c>
      <c r="V610" s="1" t="s">
        <v>50</v>
      </c>
      <c r="W610" s="1" t="s">
        <v>50</v>
      </c>
      <c r="X610" s="1" t="s">
        <v>85</v>
      </c>
      <c r="Y610" s="1" t="s">
        <v>57</v>
      </c>
      <c r="Z610" s="1" t="s">
        <v>76</v>
      </c>
      <c r="AA610" s="1" t="s">
        <v>67</v>
      </c>
    </row>
    <row r="611" spans="1:27" x14ac:dyDescent="0.2">
      <c r="A611" s="2">
        <f t="shared" si="5"/>
        <v>609</v>
      </c>
      <c r="B611" s="1" t="s">
        <v>2266</v>
      </c>
      <c r="C611" s="1" t="s">
        <v>142</v>
      </c>
      <c r="D611" s="1" t="s">
        <v>1747</v>
      </c>
      <c r="E611" s="1" t="s">
        <v>2294</v>
      </c>
      <c r="F611" s="1" t="s">
        <v>54</v>
      </c>
      <c r="G611" s="1" t="s">
        <v>73</v>
      </c>
      <c r="H611" s="1" t="s">
        <v>110</v>
      </c>
      <c r="I611" s="1" t="s">
        <v>2266</v>
      </c>
      <c r="J611" s="1" t="s">
        <v>1955</v>
      </c>
      <c r="K611" s="1" t="s">
        <v>57</v>
      </c>
      <c r="L611" s="1" t="s">
        <v>57</v>
      </c>
      <c r="M611" s="1" t="s">
        <v>50</v>
      </c>
      <c r="N611" s="1" t="s">
        <v>130</v>
      </c>
      <c r="O611" s="1" t="s">
        <v>115</v>
      </c>
      <c r="P611" s="1" t="s">
        <v>130</v>
      </c>
      <c r="Q611" s="1" t="s">
        <v>2295</v>
      </c>
      <c r="R611" s="1" t="s">
        <v>987</v>
      </c>
      <c r="S611" s="1" t="s">
        <v>2055</v>
      </c>
      <c r="T611" s="1" t="s">
        <v>573</v>
      </c>
      <c r="U611" s="1" t="s">
        <v>148</v>
      </c>
      <c r="V611" s="1" t="s">
        <v>115</v>
      </c>
      <c r="W611" s="1" t="s">
        <v>85</v>
      </c>
      <c r="X611" s="1" t="s">
        <v>87</v>
      </c>
      <c r="Y611" s="1" t="s">
        <v>50</v>
      </c>
      <c r="Z611" s="1" t="s">
        <v>2165</v>
      </c>
      <c r="AA611" s="1" t="s">
        <v>31</v>
      </c>
    </row>
    <row r="612" spans="1:27" x14ac:dyDescent="0.2">
      <c r="A612" s="2">
        <f t="shared" si="5"/>
        <v>610</v>
      </c>
      <c r="B612" s="1" t="s">
        <v>2266</v>
      </c>
      <c r="C612" s="1" t="s">
        <v>142</v>
      </c>
      <c r="D612" s="1" t="s">
        <v>609</v>
      </c>
      <c r="E612" s="1" t="s">
        <v>2296</v>
      </c>
      <c r="F612" s="1" t="s">
        <v>54</v>
      </c>
      <c r="G612" s="1" t="s">
        <v>31</v>
      </c>
      <c r="H612" s="1" t="s">
        <v>120</v>
      </c>
      <c r="I612" s="1" t="s">
        <v>31</v>
      </c>
      <c r="J612" s="1" t="s">
        <v>31</v>
      </c>
      <c r="K612" s="1" t="s">
        <v>57</v>
      </c>
      <c r="L612" s="1" t="s">
        <v>57</v>
      </c>
      <c r="M612" s="1" t="s">
        <v>57</v>
      </c>
      <c r="N612" s="1" t="s">
        <v>31</v>
      </c>
      <c r="O612" s="1" t="s">
        <v>31</v>
      </c>
      <c r="P612" s="1" t="s">
        <v>31</v>
      </c>
      <c r="Q612" s="1" t="s">
        <v>31</v>
      </c>
      <c r="R612" s="1" t="s">
        <v>31</v>
      </c>
      <c r="S612" s="1" t="s">
        <v>31</v>
      </c>
      <c r="T612" s="1" t="s">
        <v>31</v>
      </c>
      <c r="U612" s="1" t="s">
        <v>31</v>
      </c>
      <c r="V612" s="1" t="s">
        <v>31</v>
      </c>
      <c r="W612" s="1" t="s">
        <v>31</v>
      </c>
      <c r="X612" s="1" t="s">
        <v>31</v>
      </c>
      <c r="Y612" s="1" t="s">
        <v>31</v>
      </c>
      <c r="Z612" s="1" t="s">
        <v>1254</v>
      </c>
      <c r="AA612" s="1" t="s">
        <v>31</v>
      </c>
    </row>
    <row r="613" spans="1:27" x14ac:dyDescent="0.2">
      <c r="A613" s="2">
        <f t="shared" si="5"/>
        <v>611</v>
      </c>
      <c r="B613" s="1" t="s">
        <v>2266</v>
      </c>
      <c r="C613" s="1" t="s">
        <v>148</v>
      </c>
      <c r="D613" s="1" t="s">
        <v>614</v>
      </c>
      <c r="E613" s="1" t="s">
        <v>2297</v>
      </c>
      <c r="F613" s="1" t="s">
        <v>54</v>
      </c>
      <c r="G613" s="1" t="s">
        <v>31</v>
      </c>
      <c r="H613" s="1" t="s">
        <v>221</v>
      </c>
      <c r="I613" s="1" t="s">
        <v>31</v>
      </c>
      <c r="J613" s="1" t="s">
        <v>31</v>
      </c>
      <c r="K613" s="1" t="s">
        <v>57</v>
      </c>
      <c r="L613" s="1" t="s">
        <v>57</v>
      </c>
      <c r="M613" s="1" t="s">
        <v>57</v>
      </c>
      <c r="N613" s="1" t="s">
        <v>31</v>
      </c>
      <c r="O613" s="1" t="s">
        <v>31</v>
      </c>
      <c r="P613" s="1" t="s">
        <v>31</v>
      </c>
      <c r="Q613" s="1" t="s">
        <v>31</v>
      </c>
      <c r="R613" s="1" t="s">
        <v>31</v>
      </c>
      <c r="S613" s="1" t="s">
        <v>31</v>
      </c>
      <c r="T613" s="1" t="s">
        <v>31</v>
      </c>
      <c r="U613" s="1" t="s">
        <v>31</v>
      </c>
      <c r="V613" s="1" t="s">
        <v>31</v>
      </c>
      <c r="W613" s="1" t="s">
        <v>31</v>
      </c>
      <c r="X613" s="1" t="s">
        <v>31</v>
      </c>
      <c r="Y613" s="1" t="s">
        <v>31</v>
      </c>
      <c r="Z613" s="1" t="s">
        <v>866</v>
      </c>
      <c r="AA613" s="1" t="s">
        <v>67</v>
      </c>
    </row>
    <row r="614" spans="1:27" x14ac:dyDescent="0.2">
      <c r="A614" s="2">
        <f t="shared" si="5"/>
        <v>612</v>
      </c>
      <c r="B614" s="1" t="s">
        <v>2266</v>
      </c>
      <c r="C614" s="1" t="s">
        <v>95</v>
      </c>
      <c r="D614" s="1" t="s">
        <v>2207</v>
      </c>
      <c r="E614" s="1" t="s">
        <v>2298</v>
      </c>
      <c r="F614" s="1" t="s">
        <v>54</v>
      </c>
      <c r="G614" s="1" t="s">
        <v>73</v>
      </c>
      <c r="H614" s="1" t="s">
        <v>267</v>
      </c>
      <c r="I614" s="1" t="s">
        <v>2266</v>
      </c>
      <c r="J614" s="1" t="s">
        <v>2217</v>
      </c>
      <c r="K614" s="1" t="s">
        <v>57</v>
      </c>
      <c r="L614" s="1" t="s">
        <v>57</v>
      </c>
      <c r="M614" s="1" t="s">
        <v>57</v>
      </c>
      <c r="N614" s="1" t="s">
        <v>50</v>
      </c>
      <c r="O614" s="1" t="s">
        <v>86</v>
      </c>
      <c r="P614" s="1" t="s">
        <v>77</v>
      </c>
      <c r="Q614" s="1" t="s">
        <v>1965</v>
      </c>
      <c r="R614" s="1" t="s">
        <v>260</v>
      </c>
      <c r="S614" s="1" t="s">
        <v>654</v>
      </c>
      <c r="T614" s="1" t="s">
        <v>1505</v>
      </c>
      <c r="U614" s="1" t="s">
        <v>50</v>
      </c>
      <c r="V614" s="1" t="s">
        <v>77</v>
      </c>
      <c r="W614" s="1" t="s">
        <v>194</v>
      </c>
      <c r="X614" s="1" t="s">
        <v>342</v>
      </c>
      <c r="Y614" s="1" t="s">
        <v>50</v>
      </c>
      <c r="Z614" s="1" t="s">
        <v>226</v>
      </c>
      <c r="AA614" s="1" t="s">
        <v>67</v>
      </c>
    </row>
    <row r="615" spans="1:27" x14ac:dyDescent="0.2">
      <c r="A615" s="2">
        <f t="shared" si="5"/>
        <v>613</v>
      </c>
      <c r="B615" s="1" t="s">
        <v>2266</v>
      </c>
      <c r="C615" s="1" t="s">
        <v>95</v>
      </c>
      <c r="D615" s="1" t="s">
        <v>516</v>
      </c>
      <c r="E615" s="1" t="s">
        <v>2299</v>
      </c>
      <c r="F615" s="1" t="s">
        <v>54</v>
      </c>
      <c r="G615" s="1" t="s">
        <v>31</v>
      </c>
      <c r="H615" s="1" t="s">
        <v>137</v>
      </c>
      <c r="I615" s="1" t="s">
        <v>31</v>
      </c>
      <c r="J615" s="1" t="s">
        <v>31</v>
      </c>
      <c r="K615" s="1" t="s">
        <v>57</v>
      </c>
      <c r="L615" s="1" t="s">
        <v>57</v>
      </c>
      <c r="M615" s="1" t="s">
        <v>57</v>
      </c>
      <c r="N615" s="1" t="s">
        <v>31</v>
      </c>
      <c r="O615" s="1" t="s">
        <v>31</v>
      </c>
      <c r="P615" s="1" t="s">
        <v>31</v>
      </c>
      <c r="Q615" s="1" t="s">
        <v>31</v>
      </c>
      <c r="R615" s="1" t="s">
        <v>31</v>
      </c>
      <c r="S615" s="1" t="s">
        <v>31</v>
      </c>
      <c r="T615" s="1" t="s">
        <v>31</v>
      </c>
      <c r="U615" s="1" t="s">
        <v>31</v>
      </c>
      <c r="V615" s="1" t="s">
        <v>31</v>
      </c>
      <c r="W615" s="1" t="s">
        <v>31</v>
      </c>
      <c r="X615" s="1" t="s">
        <v>31</v>
      </c>
      <c r="Y615" s="1" t="s">
        <v>31</v>
      </c>
      <c r="Z615" s="1" t="s">
        <v>2300</v>
      </c>
      <c r="AA615" s="1" t="s">
        <v>31</v>
      </c>
    </row>
    <row r="616" spans="1:27" x14ac:dyDescent="0.2">
      <c r="A616" s="2">
        <f t="shared" si="5"/>
        <v>614</v>
      </c>
      <c r="B616" s="1" t="s">
        <v>2266</v>
      </c>
      <c r="C616" s="1" t="s">
        <v>175</v>
      </c>
      <c r="D616" s="1" t="s">
        <v>631</v>
      </c>
      <c r="E616" s="1" t="s">
        <v>2301</v>
      </c>
      <c r="F616" s="1" t="s">
        <v>54</v>
      </c>
      <c r="G616" s="1" t="s">
        <v>31</v>
      </c>
      <c r="H616" s="1" t="s">
        <v>56</v>
      </c>
      <c r="I616" s="1" t="s">
        <v>31</v>
      </c>
      <c r="J616" s="1" t="s">
        <v>31</v>
      </c>
      <c r="K616" s="1" t="s">
        <v>57</v>
      </c>
      <c r="L616" s="1" t="s">
        <v>57</v>
      </c>
      <c r="M616" s="1" t="s">
        <v>57</v>
      </c>
      <c r="N616" s="1" t="s">
        <v>31</v>
      </c>
      <c r="O616" s="1" t="s">
        <v>31</v>
      </c>
      <c r="P616" s="1" t="s">
        <v>31</v>
      </c>
      <c r="Q616" s="1" t="s">
        <v>31</v>
      </c>
      <c r="R616" s="1" t="s">
        <v>31</v>
      </c>
      <c r="S616" s="1" t="s">
        <v>31</v>
      </c>
      <c r="T616" s="1" t="s">
        <v>31</v>
      </c>
      <c r="U616" s="1" t="s">
        <v>31</v>
      </c>
      <c r="V616" s="1" t="s">
        <v>31</v>
      </c>
      <c r="W616" s="1" t="s">
        <v>31</v>
      </c>
      <c r="X616" s="1" t="s">
        <v>31</v>
      </c>
      <c r="Y616" s="1" t="s">
        <v>31</v>
      </c>
      <c r="Z616" s="1" t="s">
        <v>2302</v>
      </c>
      <c r="AA616" s="1" t="s">
        <v>67</v>
      </c>
    </row>
    <row r="617" spans="1:27" x14ac:dyDescent="0.2">
      <c r="A617" s="2">
        <f t="shared" si="5"/>
        <v>615</v>
      </c>
      <c r="B617" s="1" t="s">
        <v>2303</v>
      </c>
      <c r="C617" s="1" t="s">
        <v>50</v>
      </c>
      <c r="D617" s="1" t="s">
        <v>52</v>
      </c>
      <c r="E617" s="1" t="s">
        <v>2304</v>
      </c>
      <c r="F617" s="1" t="s">
        <v>54</v>
      </c>
      <c r="G617" s="1" t="s">
        <v>73</v>
      </c>
      <c r="H617" s="1" t="s">
        <v>382</v>
      </c>
      <c r="I617" s="1" t="s">
        <v>2303</v>
      </c>
      <c r="J617" s="1" t="s">
        <v>1919</v>
      </c>
      <c r="K617" s="1" t="s">
        <v>50</v>
      </c>
      <c r="L617" s="1" t="s">
        <v>50</v>
      </c>
      <c r="M617" s="1" t="s">
        <v>80</v>
      </c>
      <c r="N617" s="1" t="s">
        <v>351</v>
      </c>
      <c r="O617" s="1" t="s">
        <v>509</v>
      </c>
      <c r="P617" s="1" t="s">
        <v>207</v>
      </c>
      <c r="Q617" s="1" t="s">
        <v>2305</v>
      </c>
      <c r="R617" s="1" t="s">
        <v>114</v>
      </c>
      <c r="S617" s="1" t="s">
        <v>2306</v>
      </c>
      <c r="T617" s="1" t="s">
        <v>2307</v>
      </c>
      <c r="U617" s="1" t="s">
        <v>339</v>
      </c>
      <c r="V617" s="1" t="s">
        <v>215</v>
      </c>
      <c r="W617" s="1" t="s">
        <v>1285</v>
      </c>
      <c r="X617" s="1" t="s">
        <v>2308</v>
      </c>
      <c r="Y617" s="1" t="s">
        <v>148</v>
      </c>
      <c r="Z617" s="1" t="s">
        <v>375</v>
      </c>
      <c r="AA617" s="1" t="s">
        <v>67</v>
      </c>
    </row>
    <row r="618" spans="1:27" x14ac:dyDescent="0.2">
      <c r="A618" s="2">
        <f t="shared" si="5"/>
        <v>616</v>
      </c>
      <c r="B618" s="1" t="s">
        <v>2303</v>
      </c>
      <c r="C618" s="1" t="s">
        <v>52</v>
      </c>
      <c r="D618" s="1" t="s">
        <v>147</v>
      </c>
      <c r="E618" s="1" t="s">
        <v>2309</v>
      </c>
      <c r="F618" s="1" t="s">
        <v>54</v>
      </c>
      <c r="G618" s="1" t="s">
        <v>73</v>
      </c>
      <c r="H618" s="1" t="s">
        <v>56</v>
      </c>
      <c r="I618" s="1" t="s">
        <v>2303</v>
      </c>
      <c r="J618" s="1" t="s">
        <v>2088</v>
      </c>
      <c r="K618" s="1" t="s">
        <v>57</v>
      </c>
      <c r="L618" s="1" t="s">
        <v>57</v>
      </c>
      <c r="M618" s="1" t="s">
        <v>77</v>
      </c>
      <c r="N618" s="1" t="s">
        <v>68</v>
      </c>
      <c r="O618" s="1" t="s">
        <v>440</v>
      </c>
      <c r="P618" s="1" t="s">
        <v>264</v>
      </c>
      <c r="Q618" s="1" t="s">
        <v>2310</v>
      </c>
      <c r="R618" s="1" t="s">
        <v>2261</v>
      </c>
      <c r="S618" s="1" t="s">
        <v>1026</v>
      </c>
      <c r="T618" s="1" t="s">
        <v>2311</v>
      </c>
      <c r="U618" s="1" t="s">
        <v>165</v>
      </c>
      <c r="V618" s="1" t="s">
        <v>273</v>
      </c>
      <c r="W618" s="1" t="s">
        <v>273</v>
      </c>
      <c r="X618" s="1" t="s">
        <v>365</v>
      </c>
      <c r="Y618" s="1" t="s">
        <v>52</v>
      </c>
      <c r="Z618" s="1" t="s">
        <v>250</v>
      </c>
      <c r="AA618" s="1" t="s">
        <v>67</v>
      </c>
    </row>
    <row r="619" spans="1:27" x14ac:dyDescent="0.2">
      <c r="A619" s="2">
        <f t="shared" si="5"/>
        <v>617</v>
      </c>
      <c r="B619" s="1" t="s">
        <v>2303</v>
      </c>
      <c r="C619" s="1" t="s">
        <v>52</v>
      </c>
      <c r="D619" s="1" t="s">
        <v>342</v>
      </c>
      <c r="E619" s="1" t="s">
        <v>2312</v>
      </c>
      <c r="F619" s="1" t="s">
        <v>54</v>
      </c>
      <c r="G619" s="1" t="s">
        <v>73</v>
      </c>
      <c r="H619" s="1" t="s">
        <v>1499</v>
      </c>
      <c r="I619" s="1" t="s">
        <v>2266</v>
      </c>
      <c r="J619" s="1" t="s">
        <v>1620</v>
      </c>
      <c r="K619" s="1" t="s">
        <v>57</v>
      </c>
      <c r="L619" s="1" t="s">
        <v>50</v>
      </c>
      <c r="M619" s="1" t="s">
        <v>68</v>
      </c>
      <c r="N619" s="1" t="s">
        <v>486</v>
      </c>
      <c r="O619" s="1" t="s">
        <v>1055</v>
      </c>
      <c r="P619" s="1" t="s">
        <v>867</v>
      </c>
      <c r="Q619" s="1" t="s">
        <v>2313</v>
      </c>
      <c r="R619" s="1" t="s">
        <v>2314</v>
      </c>
      <c r="S619" s="1" t="s">
        <v>2315</v>
      </c>
      <c r="T619" s="1" t="s">
        <v>2316</v>
      </c>
      <c r="U619" s="1" t="s">
        <v>585</v>
      </c>
      <c r="V619" s="1" t="s">
        <v>361</v>
      </c>
      <c r="W619" s="1" t="s">
        <v>1080</v>
      </c>
      <c r="X619" s="1" t="s">
        <v>2317</v>
      </c>
      <c r="Y619" s="1" t="s">
        <v>165</v>
      </c>
      <c r="Z619" s="1" t="s">
        <v>2143</v>
      </c>
      <c r="AA619" s="1" t="s">
        <v>31</v>
      </c>
    </row>
    <row r="620" spans="1:27" x14ac:dyDescent="0.2">
      <c r="A620" s="2">
        <f t="shared" si="5"/>
        <v>618</v>
      </c>
      <c r="B620" s="1" t="s">
        <v>2303</v>
      </c>
      <c r="C620" s="1" t="s">
        <v>52</v>
      </c>
      <c r="D620" s="1" t="s">
        <v>202</v>
      </c>
      <c r="E620" s="1" t="s">
        <v>2318</v>
      </c>
      <c r="F620" s="1" t="s">
        <v>54</v>
      </c>
      <c r="G620" s="1" t="s">
        <v>73</v>
      </c>
      <c r="H620" s="1" t="s">
        <v>271</v>
      </c>
      <c r="I620" s="1" t="s">
        <v>2303</v>
      </c>
      <c r="J620" s="1" t="s">
        <v>2303</v>
      </c>
      <c r="K620" s="1" t="s">
        <v>57</v>
      </c>
      <c r="L620" s="1" t="s">
        <v>57</v>
      </c>
      <c r="M620" s="1" t="s">
        <v>50</v>
      </c>
      <c r="N620" s="1" t="s">
        <v>77</v>
      </c>
      <c r="O620" s="1" t="s">
        <v>148</v>
      </c>
      <c r="P620" s="1" t="s">
        <v>52</v>
      </c>
      <c r="Q620" s="1" t="s">
        <v>125</v>
      </c>
      <c r="R620" s="1" t="s">
        <v>197</v>
      </c>
      <c r="S620" s="1" t="s">
        <v>403</v>
      </c>
      <c r="T620" s="1" t="s">
        <v>2319</v>
      </c>
      <c r="U620" s="1" t="s">
        <v>50</v>
      </c>
      <c r="V620" s="1" t="s">
        <v>94</v>
      </c>
      <c r="W620" s="1" t="s">
        <v>86</v>
      </c>
      <c r="X620" s="1" t="s">
        <v>152</v>
      </c>
      <c r="Y620" s="1" t="s">
        <v>57</v>
      </c>
      <c r="Z620" s="1" t="s">
        <v>793</v>
      </c>
      <c r="AA620" s="1" t="s">
        <v>67</v>
      </c>
    </row>
    <row r="621" spans="1:27" x14ac:dyDescent="0.2">
      <c r="A621" s="2">
        <f t="shared" si="5"/>
        <v>619</v>
      </c>
      <c r="B621" s="1" t="s">
        <v>2303</v>
      </c>
      <c r="C621" s="1" t="s">
        <v>77</v>
      </c>
      <c r="D621" s="1" t="s">
        <v>440</v>
      </c>
      <c r="E621" s="1" t="s">
        <v>2320</v>
      </c>
      <c r="F621" s="1" t="s">
        <v>54</v>
      </c>
      <c r="G621" s="1" t="s">
        <v>55</v>
      </c>
      <c r="H621" s="1" t="s">
        <v>124</v>
      </c>
      <c r="I621" s="1" t="s">
        <v>2303</v>
      </c>
      <c r="J621" s="1" t="s">
        <v>1569</v>
      </c>
      <c r="K621" s="1" t="s">
        <v>57</v>
      </c>
      <c r="L621" s="1" t="s">
        <v>57</v>
      </c>
      <c r="M621" s="1" t="s">
        <v>100</v>
      </c>
      <c r="N621" s="1" t="s">
        <v>351</v>
      </c>
      <c r="O621" s="1" t="s">
        <v>740</v>
      </c>
      <c r="P621" s="1" t="s">
        <v>122</v>
      </c>
      <c r="Q621" s="1" t="s">
        <v>2321</v>
      </c>
      <c r="R621" s="1" t="s">
        <v>2322</v>
      </c>
      <c r="S621" s="1" t="s">
        <v>2323</v>
      </c>
      <c r="T621" s="1" t="s">
        <v>2324</v>
      </c>
      <c r="U621" s="1" t="s">
        <v>61</v>
      </c>
      <c r="V621" s="1" t="s">
        <v>651</v>
      </c>
      <c r="W621" s="1" t="s">
        <v>2325</v>
      </c>
      <c r="X621" s="1" t="s">
        <v>2326</v>
      </c>
      <c r="Y621" s="1" t="s">
        <v>100</v>
      </c>
      <c r="Z621" s="1" t="s">
        <v>230</v>
      </c>
      <c r="AA621" s="1" t="s">
        <v>67</v>
      </c>
    </row>
    <row r="622" spans="1:27" x14ac:dyDescent="0.2">
      <c r="A622" s="2">
        <f t="shared" si="5"/>
        <v>620</v>
      </c>
      <c r="B622" s="1" t="s">
        <v>2303</v>
      </c>
      <c r="C622" s="1" t="s">
        <v>77</v>
      </c>
      <c r="D622" s="1" t="s">
        <v>314</v>
      </c>
      <c r="E622" s="1" t="s">
        <v>2327</v>
      </c>
      <c r="F622" s="1" t="s">
        <v>54</v>
      </c>
      <c r="G622" s="1" t="s">
        <v>73</v>
      </c>
      <c r="H622" s="1" t="s">
        <v>431</v>
      </c>
      <c r="I622" s="1" t="s">
        <v>2303</v>
      </c>
      <c r="J622" s="1" t="s">
        <v>1687</v>
      </c>
      <c r="K622" s="1" t="s">
        <v>52</v>
      </c>
      <c r="L622" s="1" t="s">
        <v>80</v>
      </c>
      <c r="M622" s="1" t="s">
        <v>148</v>
      </c>
      <c r="N622" s="1" t="s">
        <v>633</v>
      </c>
      <c r="O622" s="1" t="s">
        <v>355</v>
      </c>
      <c r="P622" s="1" t="s">
        <v>122</v>
      </c>
      <c r="Q622" s="1" t="s">
        <v>2328</v>
      </c>
      <c r="R622" s="1" t="s">
        <v>2329</v>
      </c>
      <c r="S622" s="1" t="s">
        <v>2330</v>
      </c>
      <c r="T622" s="1" t="s">
        <v>2331</v>
      </c>
      <c r="U622" s="1" t="s">
        <v>1299</v>
      </c>
      <c r="V622" s="1" t="s">
        <v>1264</v>
      </c>
      <c r="W622" s="1" t="s">
        <v>113</v>
      </c>
      <c r="X622" s="1" t="s">
        <v>98</v>
      </c>
      <c r="Y622" s="1" t="s">
        <v>142</v>
      </c>
      <c r="Z622" s="1" t="s">
        <v>263</v>
      </c>
      <c r="AA622" s="1" t="s">
        <v>67</v>
      </c>
    </row>
    <row r="623" spans="1:27" x14ac:dyDescent="0.2">
      <c r="A623" s="2">
        <f t="shared" si="5"/>
        <v>621</v>
      </c>
      <c r="B623" s="1" t="s">
        <v>2303</v>
      </c>
      <c r="C623" s="1" t="s">
        <v>90</v>
      </c>
      <c r="D623" s="1" t="s">
        <v>600</v>
      </c>
      <c r="E623" s="1" t="s">
        <v>2332</v>
      </c>
      <c r="F623" s="1" t="s">
        <v>54</v>
      </c>
      <c r="G623" s="1" t="s">
        <v>73</v>
      </c>
      <c r="H623" s="1" t="s">
        <v>325</v>
      </c>
      <c r="I623" s="1" t="s">
        <v>2122</v>
      </c>
      <c r="J623" s="1" t="s">
        <v>2122</v>
      </c>
      <c r="K623" s="1" t="s">
        <v>57</v>
      </c>
      <c r="L623" s="1" t="s">
        <v>57</v>
      </c>
      <c r="M623" s="1" t="s">
        <v>57</v>
      </c>
      <c r="N623" s="1" t="s">
        <v>57</v>
      </c>
      <c r="O623" s="1" t="s">
        <v>58</v>
      </c>
      <c r="P623" s="1" t="s">
        <v>57</v>
      </c>
      <c r="Q623" s="1" t="s">
        <v>31</v>
      </c>
      <c r="R623" s="1" t="s">
        <v>31</v>
      </c>
      <c r="S623" s="1" t="s">
        <v>31</v>
      </c>
      <c r="T623" s="1" t="s">
        <v>31</v>
      </c>
      <c r="U623" s="1" t="s">
        <v>31</v>
      </c>
      <c r="V623" s="1" t="s">
        <v>31</v>
      </c>
      <c r="W623" s="1" t="s">
        <v>31</v>
      </c>
      <c r="X623" s="1" t="s">
        <v>31</v>
      </c>
      <c r="Y623" s="1" t="s">
        <v>31</v>
      </c>
      <c r="Z623" s="1" t="s">
        <v>1076</v>
      </c>
      <c r="AA623" s="1" t="s">
        <v>67</v>
      </c>
    </row>
    <row r="624" spans="1:27" x14ac:dyDescent="0.2">
      <c r="A624" s="2">
        <f t="shared" si="5"/>
        <v>622</v>
      </c>
      <c r="B624" s="1" t="s">
        <v>2303</v>
      </c>
      <c r="C624" s="1" t="s">
        <v>90</v>
      </c>
      <c r="D624" s="1" t="s">
        <v>189</v>
      </c>
      <c r="E624" s="1" t="s">
        <v>2333</v>
      </c>
      <c r="F624" s="1" t="s">
        <v>54</v>
      </c>
      <c r="G624" s="1" t="s">
        <v>31</v>
      </c>
      <c r="H624" s="1" t="s">
        <v>93</v>
      </c>
      <c r="I624" s="1" t="s">
        <v>31</v>
      </c>
      <c r="J624" s="1" t="s">
        <v>31</v>
      </c>
      <c r="K624" s="1" t="s">
        <v>57</v>
      </c>
      <c r="L624" s="1" t="s">
        <v>57</v>
      </c>
      <c r="M624" s="1" t="s">
        <v>57</v>
      </c>
      <c r="N624" s="1" t="s">
        <v>31</v>
      </c>
      <c r="O624" s="1" t="s">
        <v>31</v>
      </c>
      <c r="P624" s="1" t="s">
        <v>31</v>
      </c>
      <c r="Q624" s="1" t="s">
        <v>31</v>
      </c>
      <c r="R624" s="1" t="s">
        <v>31</v>
      </c>
      <c r="S624" s="1" t="s">
        <v>31</v>
      </c>
      <c r="T624" s="1" t="s">
        <v>31</v>
      </c>
      <c r="U624" s="1" t="s">
        <v>31</v>
      </c>
      <c r="V624" s="1" t="s">
        <v>31</v>
      </c>
      <c r="W624" s="1" t="s">
        <v>31</v>
      </c>
      <c r="X624" s="1" t="s">
        <v>31</v>
      </c>
      <c r="Y624" s="1" t="s">
        <v>31</v>
      </c>
      <c r="Z624" s="1" t="s">
        <v>2334</v>
      </c>
      <c r="AA624" s="1" t="s">
        <v>31</v>
      </c>
    </row>
    <row r="625" spans="1:27" x14ac:dyDescent="0.2">
      <c r="A625" s="2">
        <f t="shared" si="5"/>
        <v>623</v>
      </c>
      <c r="B625" s="1" t="s">
        <v>2303</v>
      </c>
      <c r="C625" s="1" t="s">
        <v>94</v>
      </c>
      <c r="D625" s="1" t="s">
        <v>729</v>
      </c>
      <c r="E625" s="1" t="s">
        <v>2335</v>
      </c>
      <c r="F625" s="1" t="s">
        <v>54</v>
      </c>
      <c r="G625" s="1" t="s">
        <v>73</v>
      </c>
      <c r="H625" s="1" t="s">
        <v>237</v>
      </c>
      <c r="I625" s="1" t="s">
        <v>2266</v>
      </c>
      <c r="J625" s="1" t="s">
        <v>1659</v>
      </c>
      <c r="K625" s="1" t="s">
        <v>57</v>
      </c>
      <c r="L625" s="1" t="s">
        <v>57</v>
      </c>
      <c r="M625" s="1" t="s">
        <v>57</v>
      </c>
      <c r="N625" s="1" t="s">
        <v>194</v>
      </c>
      <c r="O625" s="1" t="s">
        <v>563</v>
      </c>
      <c r="P625" s="1" t="s">
        <v>73</v>
      </c>
      <c r="Q625" s="1" t="s">
        <v>2336</v>
      </c>
      <c r="R625" s="1" t="s">
        <v>2337</v>
      </c>
      <c r="S625" s="1" t="s">
        <v>2338</v>
      </c>
      <c r="T625" s="1" t="s">
        <v>2339</v>
      </c>
      <c r="U625" s="1" t="s">
        <v>202</v>
      </c>
      <c r="V625" s="1" t="s">
        <v>254</v>
      </c>
      <c r="W625" s="1" t="s">
        <v>440</v>
      </c>
      <c r="X625" s="1" t="s">
        <v>194</v>
      </c>
      <c r="Y625" s="1" t="s">
        <v>52</v>
      </c>
      <c r="Z625" s="1" t="s">
        <v>352</v>
      </c>
      <c r="AA625" s="1" t="s">
        <v>67</v>
      </c>
    </row>
    <row r="626" spans="1:27" x14ac:dyDescent="0.2">
      <c r="A626" s="2">
        <f t="shared" si="5"/>
        <v>624</v>
      </c>
      <c r="B626" s="1" t="s">
        <v>2303</v>
      </c>
      <c r="C626" s="1" t="s">
        <v>86</v>
      </c>
      <c r="D626" s="1" t="s">
        <v>83</v>
      </c>
      <c r="E626" s="1" t="s">
        <v>2340</v>
      </c>
      <c r="F626" s="1" t="s">
        <v>54</v>
      </c>
      <c r="G626" s="1" t="s">
        <v>31</v>
      </c>
      <c r="H626" s="1" t="s">
        <v>196</v>
      </c>
      <c r="I626" s="1" t="s">
        <v>31</v>
      </c>
      <c r="J626" s="1" t="s">
        <v>31</v>
      </c>
      <c r="K626" s="1" t="s">
        <v>57</v>
      </c>
      <c r="L626" s="1" t="s">
        <v>57</v>
      </c>
      <c r="M626" s="1" t="s">
        <v>57</v>
      </c>
      <c r="N626" s="1" t="s">
        <v>31</v>
      </c>
      <c r="O626" s="1" t="s">
        <v>31</v>
      </c>
      <c r="P626" s="1" t="s">
        <v>31</v>
      </c>
      <c r="Q626" s="1" t="s">
        <v>31</v>
      </c>
      <c r="R626" s="1" t="s">
        <v>31</v>
      </c>
      <c r="S626" s="1" t="s">
        <v>31</v>
      </c>
      <c r="T626" s="1" t="s">
        <v>31</v>
      </c>
      <c r="U626" s="1" t="s">
        <v>31</v>
      </c>
      <c r="V626" s="1" t="s">
        <v>31</v>
      </c>
      <c r="W626" s="1" t="s">
        <v>31</v>
      </c>
      <c r="X626" s="1" t="s">
        <v>31</v>
      </c>
      <c r="Y626" s="1" t="s">
        <v>31</v>
      </c>
      <c r="Z626" s="1" t="s">
        <v>193</v>
      </c>
      <c r="AA626" s="1" t="s">
        <v>67</v>
      </c>
    </row>
    <row r="627" spans="1:27" x14ac:dyDescent="0.2">
      <c r="A627" s="2">
        <f t="shared" si="5"/>
        <v>625</v>
      </c>
      <c r="B627" s="1" t="s">
        <v>2303</v>
      </c>
      <c r="C627" s="1" t="s">
        <v>86</v>
      </c>
      <c r="D627" s="1" t="s">
        <v>676</v>
      </c>
      <c r="E627" s="1" t="s">
        <v>2341</v>
      </c>
      <c r="F627" s="1" t="s">
        <v>54</v>
      </c>
      <c r="G627" s="1" t="s">
        <v>73</v>
      </c>
      <c r="H627" s="1" t="s">
        <v>191</v>
      </c>
      <c r="I627" s="1" t="s">
        <v>2172</v>
      </c>
      <c r="J627" s="1" t="s">
        <v>2046</v>
      </c>
      <c r="K627" s="1" t="s">
        <v>57</v>
      </c>
      <c r="L627" s="1" t="s">
        <v>57</v>
      </c>
      <c r="M627" s="1" t="s">
        <v>57</v>
      </c>
      <c r="N627" s="1" t="s">
        <v>130</v>
      </c>
      <c r="O627" s="1" t="s">
        <v>264</v>
      </c>
      <c r="P627" s="1" t="s">
        <v>86</v>
      </c>
      <c r="Q627" s="1" t="s">
        <v>788</v>
      </c>
      <c r="R627" s="1" t="s">
        <v>339</v>
      </c>
      <c r="S627" s="1" t="s">
        <v>441</v>
      </c>
      <c r="T627" s="1" t="s">
        <v>2342</v>
      </c>
      <c r="U627" s="1" t="s">
        <v>59</v>
      </c>
      <c r="V627" s="1" t="s">
        <v>148</v>
      </c>
      <c r="W627" s="1" t="s">
        <v>247</v>
      </c>
      <c r="X627" s="1" t="s">
        <v>1156</v>
      </c>
      <c r="Y627" s="1" t="s">
        <v>52</v>
      </c>
      <c r="Z627" s="1" t="s">
        <v>188</v>
      </c>
      <c r="AA627" s="1" t="s">
        <v>67</v>
      </c>
    </row>
    <row r="628" spans="1:27" x14ac:dyDescent="0.2">
      <c r="A628" s="2">
        <f t="shared" si="5"/>
        <v>626</v>
      </c>
      <c r="B628" s="1" t="s">
        <v>2303</v>
      </c>
      <c r="C628" s="1" t="s">
        <v>130</v>
      </c>
      <c r="D628" s="1" t="s">
        <v>988</v>
      </c>
      <c r="E628" s="1" t="s">
        <v>2343</v>
      </c>
      <c r="F628" s="1" t="s">
        <v>54</v>
      </c>
      <c r="G628" s="1" t="s">
        <v>31</v>
      </c>
      <c r="H628" s="1" t="s">
        <v>106</v>
      </c>
      <c r="I628" s="1" t="s">
        <v>31</v>
      </c>
      <c r="J628" s="1" t="s">
        <v>31</v>
      </c>
      <c r="K628" s="1" t="s">
        <v>57</v>
      </c>
      <c r="L628" s="1" t="s">
        <v>57</v>
      </c>
      <c r="M628" s="1" t="s">
        <v>57</v>
      </c>
      <c r="N628" s="1" t="s">
        <v>31</v>
      </c>
      <c r="O628" s="1" t="s">
        <v>31</v>
      </c>
      <c r="P628" s="1" t="s">
        <v>31</v>
      </c>
      <c r="Q628" s="1" t="s">
        <v>31</v>
      </c>
      <c r="R628" s="1" t="s">
        <v>31</v>
      </c>
      <c r="S628" s="1" t="s">
        <v>31</v>
      </c>
      <c r="T628" s="1" t="s">
        <v>31</v>
      </c>
      <c r="U628" s="1" t="s">
        <v>31</v>
      </c>
      <c r="V628" s="1" t="s">
        <v>31</v>
      </c>
      <c r="W628" s="1" t="s">
        <v>31</v>
      </c>
      <c r="X628" s="1" t="s">
        <v>31</v>
      </c>
      <c r="Y628" s="1" t="s">
        <v>31</v>
      </c>
      <c r="Z628" s="1" t="s">
        <v>753</v>
      </c>
      <c r="AA628" s="1" t="s">
        <v>67</v>
      </c>
    </row>
    <row r="629" spans="1:27" x14ac:dyDescent="0.2">
      <c r="A629" s="2">
        <f t="shared" si="5"/>
        <v>627</v>
      </c>
      <c r="B629" s="1" t="s">
        <v>2303</v>
      </c>
      <c r="C629" s="1" t="s">
        <v>68</v>
      </c>
      <c r="D629" s="1" t="s">
        <v>882</v>
      </c>
      <c r="E629" s="1" t="s">
        <v>2344</v>
      </c>
      <c r="F629" s="1" t="s">
        <v>54</v>
      </c>
      <c r="G629" s="1" t="s">
        <v>31</v>
      </c>
      <c r="H629" s="1" t="s">
        <v>124</v>
      </c>
      <c r="I629" s="1" t="s">
        <v>31</v>
      </c>
      <c r="J629" s="1" t="s">
        <v>31</v>
      </c>
      <c r="K629" s="1" t="s">
        <v>57</v>
      </c>
      <c r="L629" s="1" t="s">
        <v>57</v>
      </c>
      <c r="M629" s="1" t="s">
        <v>57</v>
      </c>
      <c r="N629" s="1" t="s">
        <v>31</v>
      </c>
      <c r="O629" s="1" t="s">
        <v>31</v>
      </c>
      <c r="P629" s="1" t="s">
        <v>31</v>
      </c>
      <c r="Q629" s="1" t="s">
        <v>31</v>
      </c>
      <c r="R629" s="1" t="s">
        <v>31</v>
      </c>
      <c r="S629" s="1" t="s">
        <v>31</v>
      </c>
      <c r="T629" s="1" t="s">
        <v>31</v>
      </c>
      <c r="U629" s="1" t="s">
        <v>31</v>
      </c>
      <c r="V629" s="1" t="s">
        <v>31</v>
      </c>
      <c r="W629" s="1" t="s">
        <v>31</v>
      </c>
      <c r="X629" s="1" t="s">
        <v>31</v>
      </c>
      <c r="Y629" s="1" t="s">
        <v>31</v>
      </c>
      <c r="Z629" s="1" t="s">
        <v>1610</v>
      </c>
      <c r="AA629" s="1" t="s">
        <v>31</v>
      </c>
    </row>
    <row r="630" spans="1:27" x14ac:dyDescent="0.2">
      <c r="A630" s="2">
        <f t="shared" si="5"/>
        <v>628</v>
      </c>
      <c r="B630" s="1" t="s">
        <v>2303</v>
      </c>
      <c r="C630" s="1" t="s">
        <v>142</v>
      </c>
      <c r="D630" s="1" t="s">
        <v>1747</v>
      </c>
      <c r="E630" s="1" t="s">
        <v>2345</v>
      </c>
      <c r="F630" s="1" t="s">
        <v>54</v>
      </c>
      <c r="G630" s="1" t="s">
        <v>31</v>
      </c>
      <c r="H630" s="1" t="s">
        <v>382</v>
      </c>
      <c r="I630" s="1" t="s">
        <v>31</v>
      </c>
      <c r="J630" s="1" t="s">
        <v>31</v>
      </c>
      <c r="K630" s="1" t="s">
        <v>57</v>
      </c>
      <c r="L630" s="1" t="s">
        <v>57</v>
      </c>
      <c r="M630" s="1" t="s">
        <v>57</v>
      </c>
      <c r="N630" s="1" t="s">
        <v>31</v>
      </c>
      <c r="O630" s="1" t="s">
        <v>31</v>
      </c>
      <c r="P630" s="1" t="s">
        <v>31</v>
      </c>
      <c r="Q630" s="1" t="s">
        <v>31</v>
      </c>
      <c r="R630" s="1" t="s">
        <v>31</v>
      </c>
      <c r="S630" s="1" t="s">
        <v>31</v>
      </c>
      <c r="T630" s="1" t="s">
        <v>31</v>
      </c>
      <c r="U630" s="1" t="s">
        <v>31</v>
      </c>
      <c r="V630" s="1" t="s">
        <v>31</v>
      </c>
      <c r="W630" s="1" t="s">
        <v>31</v>
      </c>
      <c r="X630" s="1" t="s">
        <v>31</v>
      </c>
      <c r="Y630" s="1" t="s">
        <v>31</v>
      </c>
      <c r="Z630" s="1" t="s">
        <v>2346</v>
      </c>
      <c r="AA630" s="1" t="s">
        <v>31</v>
      </c>
    </row>
    <row r="631" spans="1:27" x14ac:dyDescent="0.2">
      <c r="A631" s="2">
        <f t="shared" si="5"/>
        <v>629</v>
      </c>
      <c r="B631" s="1" t="s">
        <v>2303</v>
      </c>
      <c r="C631" s="1" t="s">
        <v>148</v>
      </c>
      <c r="D631" s="1" t="s">
        <v>180</v>
      </c>
      <c r="E631" s="1" t="s">
        <v>2347</v>
      </c>
      <c r="F631" s="1" t="s">
        <v>54</v>
      </c>
      <c r="G631" s="1" t="s">
        <v>55</v>
      </c>
      <c r="H631" s="1" t="s">
        <v>431</v>
      </c>
      <c r="I631" s="1" t="s">
        <v>2217</v>
      </c>
      <c r="J631" s="1" t="s">
        <v>1687</v>
      </c>
      <c r="K631" s="1" t="s">
        <v>57</v>
      </c>
      <c r="L631" s="1" t="s">
        <v>57</v>
      </c>
      <c r="M631" s="1" t="s">
        <v>57</v>
      </c>
      <c r="N631" s="1" t="s">
        <v>130</v>
      </c>
      <c r="O631" s="1" t="s">
        <v>419</v>
      </c>
      <c r="P631" s="1" t="s">
        <v>68</v>
      </c>
      <c r="Q631" s="1" t="s">
        <v>1378</v>
      </c>
      <c r="R631" s="1" t="s">
        <v>1138</v>
      </c>
      <c r="S631" s="1" t="s">
        <v>144</v>
      </c>
      <c r="T631" s="1" t="s">
        <v>1335</v>
      </c>
      <c r="U631" s="1" t="s">
        <v>59</v>
      </c>
      <c r="V631" s="1" t="s">
        <v>251</v>
      </c>
      <c r="W631" s="1" t="s">
        <v>334</v>
      </c>
      <c r="X631" s="1" t="s">
        <v>635</v>
      </c>
      <c r="Y631" s="1" t="s">
        <v>57</v>
      </c>
      <c r="Z631" s="1" t="s">
        <v>1649</v>
      </c>
      <c r="AA631" s="1" t="s">
        <v>31</v>
      </c>
    </row>
    <row r="632" spans="1:27" x14ac:dyDescent="0.2">
      <c r="A632" s="2">
        <f t="shared" si="5"/>
        <v>630</v>
      </c>
      <c r="B632" s="1" t="s">
        <v>2303</v>
      </c>
      <c r="C632" s="1" t="s">
        <v>148</v>
      </c>
      <c r="D632" s="1" t="s">
        <v>2348</v>
      </c>
      <c r="E632" s="1" t="s">
        <v>2349</v>
      </c>
      <c r="F632" s="1" t="s">
        <v>54</v>
      </c>
      <c r="G632" s="1" t="s">
        <v>70</v>
      </c>
      <c r="H632" s="1" t="s">
        <v>137</v>
      </c>
      <c r="I632" s="1" t="s">
        <v>2266</v>
      </c>
      <c r="J632" s="1" t="s">
        <v>2217</v>
      </c>
      <c r="K632" s="1" t="s">
        <v>57</v>
      </c>
      <c r="L632" s="1" t="s">
        <v>57</v>
      </c>
      <c r="M632" s="1" t="s">
        <v>57</v>
      </c>
      <c r="N632" s="1" t="s">
        <v>52</v>
      </c>
      <c r="O632" s="1" t="s">
        <v>130</v>
      </c>
      <c r="P632" s="1" t="s">
        <v>50</v>
      </c>
      <c r="Q632" s="1" t="s">
        <v>213</v>
      </c>
      <c r="R632" s="1" t="s">
        <v>73</v>
      </c>
      <c r="S632" s="1" t="s">
        <v>308</v>
      </c>
      <c r="T632" s="1" t="s">
        <v>749</v>
      </c>
      <c r="U632" s="1" t="s">
        <v>50</v>
      </c>
      <c r="V632" s="1" t="s">
        <v>130</v>
      </c>
      <c r="W632" s="1" t="s">
        <v>68</v>
      </c>
      <c r="X632" s="1" t="s">
        <v>246</v>
      </c>
      <c r="Y632" s="1" t="s">
        <v>57</v>
      </c>
      <c r="Z632" s="1" t="s">
        <v>171</v>
      </c>
      <c r="AA632" s="1" t="s">
        <v>67</v>
      </c>
    </row>
    <row r="633" spans="1:27" x14ac:dyDescent="0.2">
      <c r="A633" s="2">
        <f t="shared" si="5"/>
        <v>631</v>
      </c>
      <c r="B633" s="1" t="s">
        <v>2303</v>
      </c>
      <c r="C633" s="1" t="s">
        <v>148</v>
      </c>
      <c r="D633" s="1" t="s">
        <v>707</v>
      </c>
      <c r="E633" s="1" t="s">
        <v>2350</v>
      </c>
      <c r="F633" s="1" t="s">
        <v>54</v>
      </c>
      <c r="G633" s="1" t="s">
        <v>31</v>
      </c>
      <c r="H633" s="1" t="s">
        <v>443</v>
      </c>
      <c r="I633" s="1" t="s">
        <v>31</v>
      </c>
      <c r="J633" s="1" t="s">
        <v>31</v>
      </c>
      <c r="K633" s="1" t="s">
        <v>57</v>
      </c>
      <c r="L633" s="1" t="s">
        <v>57</v>
      </c>
      <c r="M633" s="1" t="s">
        <v>57</v>
      </c>
      <c r="N633" s="1" t="s">
        <v>31</v>
      </c>
      <c r="O633" s="1" t="s">
        <v>31</v>
      </c>
      <c r="P633" s="1" t="s">
        <v>31</v>
      </c>
      <c r="Q633" s="1" t="s">
        <v>31</v>
      </c>
      <c r="R633" s="1" t="s">
        <v>31</v>
      </c>
      <c r="S633" s="1" t="s">
        <v>31</v>
      </c>
      <c r="T633" s="1" t="s">
        <v>31</v>
      </c>
      <c r="U633" s="1" t="s">
        <v>31</v>
      </c>
      <c r="V633" s="1" t="s">
        <v>31</v>
      </c>
      <c r="W633" s="1" t="s">
        <v>31</v>
      </c>
      <c r="X633" s="1" t="s">
        <v>31</v>
      </c>
      <c r="Y633" s="1" t="s">
        <v>31</v>
      </c>
      <c r="Z633" s="1" t="s">
        <v>332</v>
      </c>
      <c r="AA633" s="1" t="s">
        <v>67</v>
      </c>
    </row>
    <row r="634" spans="1:27" x14ac:dyDescent="0.2">
      <c r="A634" s="2">
        <f t="shared" si="5"/>
        <v>632</v>
      </c>
      <c r="B634" s="1" t="s">
        <v>2303</v>
      </c>
      <c r="C634" s="1" t="s">
        <v>148</v>
      </c>
      <c r="D634" s="1" t="s">
        <v>749</v>
      </c>
      <c r="E634" s="1" t="s">
        <v>2351</v>
      </c>
      <c r="F634" s="1" t="s">
        <v>54</v>
      </c>
      <c r="G634" s="1" t="s">
        <v>73</v>
      </c>
      <c r="H634" s="1" t="s">
        <v>110</v>
      </c>
      <c r="I634" s="1" t="s">
        <v>2266</v>
      </c>
      <c r="J634" s="1" t="s">
        <v>2266</v>
      </c>
      <c r="K634" s="1" t="s">
        <v>57</v>
      </c>
      <c r="L634" s="1" t="s">
        <v>57</v>
      </c>
      <c r="M634" s="1" t="s">
        <v>57</v>
      </c>
      <c r="N634" s="1" t="s">
        <v>50</v>
      </c>
      <c r="O634" s="1" t="s">
        <v>77</v>
      </c>
      <c r="P634" s="1" t="s">
        <v>52</v>
      </c>
      <c r="Q634" s="1" t="s">
        <v>718</v>
      </c>
      <c r="R634" s="1" t="s">
        <v>70</v>
      </c>
      <c r="S634" s="1" t="s">
        <v>168</v>
      </c>
      <c r="T634" s="1" t="s">
        <v>820</v>
      </c>
      <c r="U634" s="1" t="s">
        <v>50</v>
      </c>
      <c r="V634" s="1" t="s">
        <v>94</v>
      </c>
      <c r="W634" s="1" t="s">
        <v>50</v>
      </c>
      <c r="X634" s="1" t="s">
        <v>57</v>
      </c>
      <c r="Y634" s="1" t="s">
        <v>57</v>
      </c>
      <c r="Z634" s="1" t="s">
        <v>678</v>
      </c>
      <c r="AA634" s="1" t="s">
        <v>67</v>
      </c>
    </row>
    <row r="635" spans="1:27" x14ac:dyDescent="0.2">
      <c r="A635" s="2">
        <f t="shared" si="5"/>
        <v>633</v>
      </c>
      <c r="B635" s="1" t="s">
        <v>2303</v>
      </c>
      <c r="C635" s="1" t="s">
        <v>95</v>
      </c>
      <c r="D635" s="1" t="s">
        <v>1069</v>
      </c>
      <c r="E635" s="1" t="s">
        <v>2352</v>
      </c>
      <c r="F635" s="1" t="s">
        <v>54</v>
      </c>
      <c r="G635" s="1" t="s">
        <v>31</v>
      </c>
      <c r="H635" s="1" t="s">
        <v>363</v>
      </c>
      <c r="I635" s="1" t="s">
        <v>31</v>
      </c>
      <c r="J635" s="1" t="s">
        <v>31</v>
      </c>
      <c r="K635" s="1" t="s">
        <v>57</v>
      </c>
      <c r="L635" s="1" t="s">
        <v>57</v>
      </c>
      <c r="M635" s="1" t="s">
        <v>57</v>
      </c>
      <c r="N635" s="1" t="s">
        <v>31</v>
      </c>
      <c r="O635" s="1" t="s">
        <v>31</v>
      </c>
      <c r="P635" s="1" t="s">
        <v>31</v>
      </c>
      <c r="Q635" s="1" t="s">
        <v>31</v>
      </c>
      <c r="R635" s="1" t="s">
        <v>31</v>
      </c>
      <c r="S635" s="1" t="s">
        <v>31</v>
      </c>
      <c r="T635" s="1" t="s">
        <v>31</v>
      </c>
      <c r="U635" s="1" t="s">
        <v>31</v>
      </c>
      <c r="V635" s="1" t="s">
        <v>31</v>
      </c>
      <c r="W635" s="1" t="s">
        <v>31</v>
      </c>
      <c r="X635" s="1" t="s">
        <v>31</v>
      </c>
      <c r="Y635" s="1" t="s">
        <v>31</v>
      </c>
      <c r="Z635" s="1" t="s">
        <v>223</v>
      </c>
      <c r="AA635" s="1" t="s">
        <v>67</v>
      </c>
    </row>
    <row r="636" spans="1:27" x14ac:dyDescent="0.2">
      <c r="A636" s="2">
        <f t="shared" si="5"/>
        <v>634</v>
      </c>
      <c r="B636" s="1" t="s">
        <v>2303</v>
      </c>
      <c r="C636" s="1" t="s">
        <v>175</v>
      </c>
      <c r="D636" s="1" t="s">
        <v>631</v>
      </c>
      <c r="E636" s="1" t="s">
        <v>2353</v>
      </c>
      <c r="F636" s="1" t="s">
        <v>54</v>
      </c>
      <c r="G636" s="1" t="s">
        <v>31</v>
      </c>
      <c r="H636" s="1" t="s">
        <v>174</v>
      </c>
      <c r="I636" s="1" t="s">
        <v>31</v>
      </c>
      <c r="J636" s="1" t="s">
        <v>31</v>
      </c>
      <c r="K636" s="1" t="s">
        <v>57</v>
      </c>
      <c r="L636" s="1" t="s">
        <v>57</v>
      </c>
      <c r="M636" s="1" t="s">
        <v>57</v>
      </c>
      <c r="N636" s="1" t="s">
        <v>31</v>
      </c>
      <c r="O636" s="1" t="s">
        <v>31</v>
      </c>
      <c r="P636" s="1" t="s">
        <v>31</v>
      </c>
      <c r="Q636" s="1" t="s">
        <v>31</v>
      </c>
      <c r="R636" s="1" t="s">
        <v>31</v>
      </c>
      <c r="S636" s="1" t="s">
        <v>31</v>
      </c>
      <c r="T636" s="1" t="s">
        <v>31</v>
      </c>
      <c r="U636" s="1" t="s">
        <v>31</v>
      </c>
      <c r="V636" s="1" t="s">
        <v>31</v>
      </c>
      <c r="W636" s="1" t="s">
        <v>31</v>
      </c>
      <c r="X636" s="1" t="s">
        <v>31</v>
      </c>
      <c r="Y636" s="1" t="s">
        <v>31</v>
      </c>
      <c r="Z636" s="1" t="s">
        <v>1180</v>
      </c>
      <c r="AA636" s="1" t="s">
        <v>67</v>
      </c>
    </row>
    <row r="637" spans="1:27" x14ac:dyDescent="0.2">
      <c r="A637" s="2">
        <f t="shared" si="5"/>
        <v>635</v>
      </c>
      <c r="B637" s="1" t="s">
        <v>2303</v>
      </c>
      <c r="C637" s="1" t="s">
        <v>175</v>
      </c>
      <c r="D637" s="1" t="s">
        <v>2354</v>
      </c>
      <c r="E637" s="1" t="s">
        <v>2355</v>
      </c>
      <c r="F637" s="1" t="s">
        <v>54</v>
      </c>
      <c r="G637" s="1" t="s">
        <v>31</v>
      </c>
      <c r="H637" s="1" t="s">
        <v>271</v>
      </c>
      <c r="I637" s="1" t="s">
        <v>31</v>
      </c>
      <c r="J637" s="1" t="s">
        <v>31</v>
      </c>
      <c r="K637" s="1" t="s">
        <v>57</v>
      </c>
      <c r="L637" s="1" t="s">
        <v>57</v>
      </c>
      <c r="M637" s="1" t="s">
        <v>57</v>
      </c>
      <c r="N637" s="1" t="s">
        <v>31</v>
      </c>
      <c r="O637" s="1" t="s">
        <v>31</v>
      </c>
      <c r="P637" s="1" t="s">
        <v>31</v>
      </c>
      <c r="Q637" s="1" t="s">
        <v>31</v>
      </c>
      <c r="R637" s="1" t="s">
        <v>31</v>
      </c>
      <c r="S637" s="1" t="s">
        <v>31</v>
      </c>
      <c r="T637" s="1" t="s">
        <v>31</v>
      </c>
      <c r="U637" s="1" t="s">
        <v>31</v>
      </c>
      <c r="V637" s="1" t="s">
        <v>31</v>
      </c>
      <c r="W637" s="1" t="s">
        <v>31</v>
      </c>
      <c r="X637" s="1" t="s">
        <v>31</v>
      </c>
      <c r="Y637" s="1" t="s">
        <v>31</v>
      </c>
      <c r="Z637" s="1" t="s">
        <v>928</v>
      </c>
      <c r="AA637" s="1" t="s">
        <v>67</v>
      </c>
    </row>
    <row r="638" spans="1:27" x14ac:dyDescent="0.2">
      <c r="A638" s="2">
        <f t="shared" si="5"/>
        <v>636</v>
      </c>
      <c r="B638" s="1" t="s">
        <v>2303</v>
      </c>
      <c r="C638" s="1" t="s">
        <v>175</v>
      </c>
      <c r="D638" s="1" t="s">
        <v>2356</v>
      </c>
      <c r="E638" s="1" t="s">
        <v>2357</v>
      </c>
      <c r="F638" s="1" t="s">
        <v>54</v>
      </c>
      <c r="G638" s="1" t="s">
        <v>31</v>
      </c>
      <c r="H638" s="1" t="s">
        <v>363</v>
      </c>
      <c r="I638" s="1" t="s">
        <v>31</v>
      </c>
      <c r="J638" s="1" t="s">
        <v>31</v>
      </c>
      <c r="K638" s="1" t="s">
        <v>57</v>
      </c>
      <c r="L638" s="1" t="s">
        <v>57</v>
      </c>
      <c r="M638" s="1" t="s">
        <v>57</v>
      </c>
      <c r="N638" s="1" t="s">
        <v>31</v>
      </c>
      <c r="O638" s="1" t="s">
        <v>31</v>
      </c>
      <c r="P638" s="1" t="s">
        <v>31</v>
      </c>
      <c r="Q638" s="1" t="s">
        <v>31</v>
      </c>
      <c r="R638" s="1" t="s">
        <v>31</v>
      </c>
      <c r="S638" s="1" t="s">
        <v>31</v>
      </c>
      <c r="T638" s="1" t="s">
        <v>31</v>
      </c>
      <c r="U638" s="1" t="s">
        <v>31</v>
      </c>
      <c r="V638" s="1" t="s">
        <v>31</v>
      </c>
      <c r="W638" s="1" t="s">
        <v>31</v>
      </c>
      <c r="X638" s="1" t="s">
        <v>31</v>
      </c>
      <c r="Y638" s="1" t="s">
        <v>31</v>
      </c>
      <c r="Z638" s="1" t="s">
        <v>2358</v>
      </c>
      <c r="AA638" s="1" t="s">
        <v>31</v>
      </c>
    </row>
    <row r="639" spans="1:27" x14ac:dyDescent="0.2">
      <c r="A639" s="2">
        <f t="shared" si="5"/>
        <v>637</v>
      </c>
      <c r="B639" s="1" t="s">
        <v>2359</v>
      </c>
      <c r="C639" s="1" t="s">
        <v>50</v>
      </c>
      <c r="D639" s="1" t="s">
        <v>100</v>
      </c>
      <c r="E639" s="1" t="s">
        <v>2360</v>
      </c>
      <c r="F639" s="1" t="s">
        <v>54</v>
      </c>
      <c r="G639" s="1" t="s">
        <v>73</v>
      </c>
      <c r="H639" s="1" t="s">
        <v>288</v>
      </c>
      <c r="I639" s="1" t="s">
        <v>2359</v>
      </c>
      <c r="J639" s="1" t="s">
        <v>2266</v>
      </c>
      <c r="K639" s="1" t="s">
        <v>57</v>
      </c>
      <c r="L639" s="1" t="s">
        <v>57</v>
      </c>
      <c r="M639" s="1" t="s">
        <v>50</v>
      </c>
      <c r="N639" s="1" t="s">
        <v>86</v>
      </c>
      <c r="O639" s="1" t="s">
        <v>194</v>
      </c>
      <c r="P639" s="1" t="s">
        <v>59</v>
      </c>
      <c r="Q639" s="1" t="s">
        <v>1121</v>
      </c>
      <c r="R639" s="1" t="s">
        <v>116</v>
      </c>
      <c r="S639" s="1" t="s">
        <v>1209</v>
      </c>
      <c r="T639" s="1" t="s">
        <v>2361</v>
      </c>
      <c r="U639" s="1" t="s">
        <v>77</v>
      </c>
      <c r="V639" s="1" t="s">
        <v>175</v>
      </c>
      <c r="W639" s="1" t="s">
        <v>64</v>
      </c>
      <c r="X639" s="1" t="s">
        <v>751</v>
      </c>
      <c r="Y639" s="1" t="s">
        <v>77</v>
      </c>
      <c r="Z639" s="1" t="s">
        <v>1526</v>
      </c>
      <c r="AA639" s="1" t="s">
        <v>67</v>
      </c>
    </row>
    <row r="640" spans="1:27" x14ac:dyDescent="0.2">
      <c r="A640" s="2">
        <f t="shared" si="5"/>
        <v>638</v>
      </c>
      <c r="B640" s="1" t="s">
        <v>2359</v>
      </c>
      <c r="C640" s="1" t="s">
        <v>50</v>
      </c>
      <c r="D640" s="1" t="s">
        <v>148</v>
      </c>
      <c r="E640" s="1" t="s">
        <v>2362</v>
      </c>
      <c r="F640" s="1" t="s">
        <v>54</v>
      </c>
      <c r="G640" s="1" t="s">
        <v>73</v>
      </c>
      <c r="H640" s="1" t="s">
        <v>151</v>
      </c>
      <c r="I640" s="1" t="s">
        <v>2359</v>
      </c>
      <c r="J640" s="1" t="s">
        <v>1687</v>
      </c>
      <c r="K640" s="1" t="s">
        <v>57</v>
      </c>
      <c r="L640" s="1" t="s">
        <v>57</v>
      </c>
      <c r="M640" s="1" t="s">
        <v>57</v>
      </c>
      <c r="N640" s="1" t="s">
        <v>68</v>
      </c>
      <c r="O640" s="1" t="s">
        <v>168</v>
      </c>
      <c r="P640" s="1" t="s">
        <v>175</v>
      </c>
      <c r="Q640" s="1" t="s">
        <v>1445</v>
      </c>
      <c r="R640" s="1" t="s">
        <v>457</v>
      </c>
      <c r="S640" s="1" t="s">
        <v>1193</v>
      </c>
      <c r="T640" s="1" t="s">
        <v>2363</v>
      </c>
      <c r="U640" s="1" t="s">
        <v>175</v>
      </c>
      <c r="V640" s="1" t="s">
        <v>260</v>
      </c>
      <c r="W640" s="1" t="s">
        <v>247</v>
      </c>
      <c r="X640" s="1" t="s">
        <v>984</v>
      </c>
      <c r="Y640" s="1" t="s">
        <v>77</v>
      </c>
      <c r="Z640" s="1" t="s">
        <v>618</v>
      </c>
      <c r="AA640" s="1" t="s">
        <v>67</v>
      </c>
    </row>
    <row r="641" spans="1:27" x14ac:dyDescent="0.2">
      <c r="A641" s="2">
        <f t="shared" si="5"/>
        <v>639</v>
      </c>
      <c r="B641" s="1" t="s">
        <v>2359</v>
      </c>
      <c r="C641" s="1" t="s">
        <v>52</v>
      </c>
      <c r="D641" s="1" t="s">
        <v>306</v>
      </c>
      <c r="E641" s="1" t="s">
        <v>2364</v>
      </c>
      <c r="F641" s="1" t="s">
        <v>54</v>
      </c>
      <c r="G641" s="1" t="s">
        <v>73</v>
      </c>
      <c r="H641" s="1" t="s">
        <v>443</v>
      </c>
      <c r="I641" s="1" t="s">
        <v>2359</v>
      </c>
      <c r="J641" s="1" t="s">
        <v>2217</v>
      </c>
      <c r="K641" s="1" t="s">
        <v>57</v>
      </c>
      <c r="L641" s="1" t="s">
        <v>57</v>
      </c>
      <c r="M641" s="1" t="s">
        <v>57</v>
      </c>
      <c r="N641" s="1" t="s">
        <v>77</v>
      </c>
      <c r="O641" s="1" t="s">
        <v>277</v>
      </c>
      <c r="P641" s="1" t="s">
        <v>90</v>
      </c>
      <c r="Q641" s="1" t="s">
        <v>691</v>
      </c>
      <c r="R641" s="1" t="s">
        <v>182</v>
      </c>
      <c r="S641" s="1" t="s">
        <v>779</v>
      </c>
      <c r="T641" s="1" t="s">
        <v>2365</v>
      </c>
      <c r="U641" s="1" t="s">
        <v>94</v>
      </c>
      <c r="V641" s="1" t="s">
        <v>165</v>
      </c>
      <c r="W641" s="1" t="s">
        <v>148</v>
      </c>
      <c r="X641" s="1" t="s">
        <v>166</v>
      </c>
      <c r="Y641" s="1" t="s">
        <v>57</v>
      </c>
      <c r="Z641" s="1" t="s">
        <v>538</v>
      </c>
      <c r="AA641" s="1" t="s">
        <v>67</v>
      </c>
    </row>
    <row r="642" spans="1:27" x14ac:dyDescent="0.2">
      <c r="A642" s="2">
        <f t="shared" si="5"/>
        <v>640</v>
      </c>
      <c r="B642" s="1" t="s">
        <v>2359</v>
      </c>
      <c r="C642" s="1" t="s">
        <v>58</v>
      </c>
      <c r="D642" s="1" t="s">
        <v>563</v>
      </c>
      <c r="E642" s="1" t="s">
        <v>2366</v>
      </c>
      <c r="F642" s="1" t="s">
        <v>54</v>
      </c>
      <c r="G642" s="1" t="s">
        <v>31</v>
      </c>
      <c r="H642" s="1" t="s">
        <v>56</v>
      </c>
      <c r="I642" s="1" t="s">
        <v>31</v>
      </c>
      <c r="J642" s="1" t="s">
        <v>31</v>
      </c>
      <c r="K642" s="1" t="s">
        <v>57</v>
      </c>
      <c r="L642" s="1" t="s">
        <v>57</v>
      </c>
      <c r="M642" s="1" t="s">
        <v>57</v>
      </c>
      <c r="N642" s="1" t="s">
        <v>31</v>
      </c>
      <c r="O642" s="1" t="s">
        <v>31</v>
      </c>
      <c r="P642" s="1" t="s">
        <v>31</v>
      </c>
      <c r="Q642" s="1" t="s">
        <v>31</v>
      </c>
      <c r="R642" s="1" t="s">
        <v>31</v>
      </c>
      <c r="S642" s="1" t="s">
        <v>31</v>
      </c>
      <c r="T642" s="1" t="s">
        <v>31</v>
      </c>
      <c r="U642" s="1" t="s">
        <v>31</v>
      </c>
      <c r="V642" s="1" t="s">
        <v>31</v>
      </c>
      <c r="W642" s="1" t="s">
        <v>31</v>
      </c>
      <c r="X642" s="1" t="s">
        <v>31</v>
      </c>
      <c r="Y642" s="1" t="s">
        <v>31</v>
      </c>
      <c r="Z642" s="1" t="s">
        <v>1639</v>
      </c>
      <c r="AA642" s="1" t="s">
        <v>67</v>
      </c>
    </row>
    <row r="643" spans="1:27" x14ac:dyDescent="0.2">
      <c r="A643" s="2">
        <f t="shared" si="5"/>
        <v>641</v>
      </c>
      <c r="B643" s="1" t="s">
        <v>2359</v>
      </c>
      <c r="C643" s="1" t="s">
        <v>58</v>
      </c>
      <c r="D643" s="1" t="s">
        <v>585</v>
      </c>
      <c r="E643" s="1" t="s">
        <v>2367</v>
      </c>
      <c r="F643" s="1" t="s">
        <v>54</v>
      </c>
      <c r="G643" s="1" t="s">
        <v>73</v>
      </c>
      <c r="H643" s="1" t="s">
        <v>71</v>
      </c>
      <c r="I643" s="1" t="s">
        <v>2266</v>
      </c>
      <c r="J643" s="1" t="s">
        <v>2266</v>
      </c>
      <c r="K643" s="1" t="s">
        <v>57</v>
      </c>
      <c r="L643" s="1" t="s">
        <v>57</v>
      </c>
      <c r="M643" s="1" t="s">
        <v>57</v>
      </c>
      <c r="N643" s="1" t="s">
        <v>57</v>
      </c>
      <c r="O643" s="1" t="s">
        <v>50</v>
      </c>
      <c r="P643" s="1" t="s">
        <v>57</v>
      </c>
      <c r="Q643" s="1" t="s">
        <v>31</v>
      </c>
      <c r="R643" s="1" t="s">
        <v>58</v>
      </c>
      <c r="S643" s="1" t="s">
        <v>95</v>
      </c>
      <c r="T643" s="1" t="s">
        <v>505</v>
      </c>
      <c r="U643" s="1" t="s">
        <v>57</v>
      </c>
      <c r="V643" s="1" t="s">
        <v>50</v>
      </c>
      <c r="W643" s="1" t="s">
        <v>52</v>
      </c>
      <c r="X643" s="1" t="s">
        <v>175</v>
      </c>
      <c r="Y643" s="1" t="s">
        <v>57</v>
      </c>
      <c r="Z643" s="1" t="s">
        <v>1029</v>
      </c>
      <c r="AA643" s="1" t="s">
        <v>67</v>
      </c>
    </row>
    <row r="644" spans="1:27" x14ac:dyDescent="0.2">
      <c r="A644" s="2">
        <f t="shared" si="5"/>
        <v>642</v>
      </c>
      <c r="B644" s="1" t="s">
        <v>2359</v>
      </c>
      <c r="C644" s="1" t="s">
        <v>86</v>
      </c>
      <c r="D644" s="1" t="s">
        <v>83</v>
      </c>
      <c r="E644" s="1" t="s">
        <v>2368</v>
      </c>
      <c r="F644" s="1" t="s">
        <v>54</v>
      </c>
      <c r="G644" s="1" t="s">
        <v>31</v>
      </c>
      <c r="H644" s="1" t="s">
        <v>382</v>
      </c>
      <c r="I644" s="1" t="s">
        <v>31</v>
      </c>
      <c r="J644" s="1" t="s">
        <v>31</v>
      </c>
      <c r="K644" s="1" t="s">
        <v>57</v>
      </c>
      <c r="L644" s="1" t="s">
        <v>57</v>
      </c>
      <c r="M644" s="1" t="s">
        <v>57</v>
      </c>
      <c r="N644" s="1" t="s">
        <v>31</v>
      </c>
      <c r="O644" s="1" t="s">
        <v>31</v>
      </c>
      <c r="P644" s="1" t="s">
        <v>31</v>
      </c>
      <c r="Q644" s="1" t="s">
        <v>31</v>
      </c>
      <c r="R644" s="1" t="s">
        <v>31</v>
      </c>
      <c r="S644" s="1" t="s">
        <v>31</v>
      </c>
      <c r="T644" s="1" t="s">
        <v>31</v>
      </c>
      <c r="U644" s="1" t="s">
        <v>31</v>
      </c>
      <c r="V644" s="1" t="s">
        <v>31</v>
      </c>
      <c r="W644" s="1" t="s">
        <v>31</v>
      </c>
      <c r="X644" s="1" t="s">
        <v>31</v>
      </c>
      <c r="Y644" s="1" t="s">
        <v>31</v>
      </c>
      <c r="Z644" s="1" t="s">
        <v>1526</v>
      </c>
      <c r="AA644" s="1" t="s">
        <v>67</v>
      </c>
    </row>
    <row r="645" spans="1:27" x14ac:dyDescent="0.2">
      <c r="A645" s="2">
        <f t="shared" si="5"/>
        <v>643</v>
      </c>
      <c r="B645" s="1" t="s">
        <v>2359</v>
      </c>
      <c r="C645" s="1" t="s">
        <v>86</v>
      </c>
      <c r="D645" s="1" t="s">
        <v>231</v>
      </c>
      <c r="E645" s="1" t="s">
        <v>2369</v>
      </c>
      <c r="F645" s="1" t="s">
        <v>54</v>
      </c>
      <c r="G645" s="1" t="s">
        <v>31</v>
      </c>
      <c r="H645" s="1" t="s">
        <v>237</v>
      </c>
      <c r="I645" s="1" t="s">
        <v>31</v>
      </c>
      <c r="J645" s="1" t="s">
        <v>31</v>
      </c>
      <c r="K645" s="1" t="s">
        <v>57</v>
      </c>
      <c r="L645" s="1" t="s">
        <v>57</v>
      </c>
      <c r="M645" s="1" t="s">
        <v>57</v>
      </c>
      <c r="N645" s="1" t="s">
        <v>31</v>
      </c>
      <c r="O645" s="1" t="s">
        <v>31</v>
      </c>
      <c r="P645" s="1" t="s">
        <v>31</v>
      </c>
      <c r="Q645" s="1" t="s">
        <v>31</v>
      </c>
      <c r="R645" s="1" t="s">
        <v>31</v>
      </c>
      <c r="S645" s="1" t="s">
        <v>31</v>
      </c>
      <c r="T645" s="1" t="s">
        <v>31</v>
      </c>
      <c r="U645" s="1" t="s">
        <v>31</v>
      </c>
      <c r="V645" s="1" t="s">
        <v>31</v>
      </c>
      <c r="W645" s="1" t="s">
        <v>31</v>
      </c>
      <c r="X645" s="1" t="s">
        <v>31</v>
      </c>
      <c r="Y645" s="1" t="s">
        <v>31</v>
      </c>
      <c r="Z645" s="1" t="s">
        <v>2370</v>
      </c>
      <c r="AA645" s="1" t="s">
        <v>67</v>
      </c>
    </row>
    <row r="646" spans="1:27" x14ac:dyDescent="0.2">
      <c r="A646" s="2">
        <f t="shared" si="5"/>
        <v>644</v>
      </c>
      <c r="B646" s="1" t="s">
        <v>2359</v>
      </c>
      <c r="C646" s="1" t="s">
        <v>68</v>
      </c>
      <c r="D646" s="1" t="s">
        <v>296</v>
      </c>
      <c r="E646" s="1" t="s">
        <v>2371</v>
      </c>
      <c r="F646" s="1" t="s">
        <v>54</v>
      </c>
      <c r="G646" s="1" t="s">
        <v>31</v>
      </c>
      <c r="H646" s="1" t="s">
        <v>271</v>
      </c>
      <c r="I646" s="1" t="s">
        <v>31</v>
      </c>
      <c r="J646" s="1" t="s">
        <v>31</v>
      </c>
      <c r="K646" s="1" t="s">
        <v>57</v>
      </c>
      <c r="L646" s="1" t="s">
        <v>57</v>
      </c>
      <c r="M646" s="1" t="s">
        <v>57</v>
      </c>
      <c r="N646" s="1" t="s">
        <v>31</v>
      </c>
      <c r="O646" s="1" t="s">
        <v>31</v>
      </c>
      <c r="P646" s="1" t="s">
        <v>31</v>
      </c>
      <c r="Q646" s="1" t="s">
        <v>31</v>
      </c>
      <c r="R646" s="1" t="s">
        <v>31</v>
      </c>
      <c r="S646" s="1" t="s">
        <v>31</v>
      </c>
      <c r="T646" s="1" t="s">
        <v>31</v>
      </c>
      <c r="U646" s="1" t="s">
        <v>31</v>
      </c>
      <c r="V646" s="1" t="s">
        <v>31</v>
      </c>
      <c r="W646" s="1" t="s">
        <v>31</v>
      </c>
      <c r="X646" s="1" t="s">
        <v>31</v>
      </c>
      <c r="Y646" s="1" t="s">
        <v>31</v>
      </c>
      <c r="Z646" s="1" t="s">
        <v>2372</v>
      </c>
      <c r="AA646" s="1" t="s">
        <v>31</v>
      </c>
    </row>
    <row r="647" spans="1:27" x14ac:dyDescent="0.2">
      <c r="A647" s="2">
        <f t="shared" si="5"/>
        <v>645</v>
      </c>
      <c r="B647" s="1" t="s">
        <v>2359</v>
      </c>
      <c r="C647" s="1" t="s">
        <v>100</v>
      </c>
      <c r="D647" s="1" t="s">
        <v>1376</v>
      </c>
      <c r="E647" s="1" t="s">
        <v>2373</v>
      </c>
      <c r="F647" s="1" t="s">
        <v>54</v>
      </c>
      <c r="G647" s="1" t="s">
        <v>70</v>
      </c>
      <c r="H647" s="1" t="s">
        <v>120</v>
      </c>
      <c r="I647" s="1" t="s">
        <v>2359</v>
      </c>
      <c r="J647" s="1" t="s">
        <v>2217</v>
      </c>
      <c r="K647" s="1" t="s">
        <v>57</v>
      </c>
      <c r="L647" s="1" t="s">
        <v>57</v>
      </c>
      <c r="M647" s="1" t="s">
        <v>57</v>
      </c>
      <c r="N647" s="1" t="s">
        <v>68</v>
      </c>
      <c r="O647" s="1" t="s">
        <v>210</v>
      </c>
      <c r="P647" s="1" t="s">
        <v>58</v>
      </c>
      <c r="Q647" s="1" t="s">
        <v>2374</v>
      </c>
      <c r="R647" s="1" t="s">
        <v>286</v>
      </c>
      <c r="S647" s="1" t="s">
        <v>1758</v>
      </c>
      <c r="T647" s="1" t="s">
        <v>2375</v>
      </c>
      <c r="U647" s="1" t="s">
        <v>130</v>
      </c>
      <c r="V647" s="1" t="s">
        <v>175</v>
      </c>
      <c r="W647" s="1" t="s">
        <v>73</v>
      </c>
      <c r="X647" s="1" t="s">
        <v>314</v>
      </c>
      <c r="Y647" s="1" t="s">
        <v>50</v>
      </c>
      <c r="Z647" s="1" t="s">
        <v>1990</v>
      </c>
      <c r="AA647" s="1" t="s">
        <v>31</v>
      </c>
    </row>
    <row r="648" spans="1:27" x14ac:dyDescent="0.2">
      <c r="A648" s="2">
        <f t="shared" si="5"/>
        <v>646</v>
      </c>
      <c r="B648" s="1" t="s">
        <v>2359</v>
      </c>
      <c r="C648" s="1" t="s">
        <v>59</v>
      </c>
      <c r="D648" s="1" t="s">
        <v>1575</v>
      </c>
      <c r="E648" s="1" t="s">
        <v>2376</v>
      </c>
      <c r="F648" s="1" t="s">
        <v>54</v>
      </c>
      <c r="G648" s="1" t="s">
        <v>31</v>
      </c>
      <c r="H648" s="1" t="s">
        <v>221</v>
      </c>
      <c r="I648" s="1" t="s">
        <v>31</v>
      </c>
      <c r="J648" s="1" t="s">
        <v>31</v>
      </c>
      <c r="K648" s="1" t="s">
        <v>57</v>
      </c>
      <c r="L648" s="1" t="s">
        <v>57</v>
      </c>
      <c r="M648" s="1" t="s">
        <v>57</v>
      </c>
      <c r="N648" s="1" t="s">
        <v>31</v>
      </c>
      <c r="O648" s="1" t="s">
        <v>31</v>
      </c>
      <c r="P648" s="1" t="s">
        <v>31</v>
      </c>
      <c r="Q648" s="1" t="s">
        <v>31</v>
      </c>
      <c r="R648" s="1" t="s">
        <v>31</v>
      </c>
      <c r="S648" s="1" t="s">
        <v>31</v>
      </c>
      <c r="T648" s="1" t="s">
        <v>31</v>
      </c>
      <c r="U648" s="1" t="s">
        <v>31</v>
      </c>
      <c r="V648" s="1" t="s">
        <v>31</v>
      </c>
      <c r="W648" s="1" t="s">
        <v>31</v>
      </c>
      <c r="X648" s="1" t="s">
        <v>31</v>
      </c>
      <c r="Y648" s="1" t="s">
        <v>31</v>
      </c>
      <c r="Z648" s="1" t="s">
        <v>218</v>
      </c>
      <c r="AA648" s="1" t="s">
        <v>67</v>
      </c>
    </row>
    <row r="649" spans="1:27" x14ac:dyDescent="0.2">
      <c r="A649" s="2">
        <f t="shared" si="5"/>
        <v>647</v>
      </c>
      <c r="B649" s="1" t="s">
        <v>2359</v>
      </c>
      <c r="C649" s="1" t="s">
        <v>142</v>
      </c>
      <c r="D649" s="1" t="s">
        <v>1379</v>
      </c>
      <c r="E649" s="1" t="s">
        <v>2377</v>
      </c>
      <c r="F649" s="1" t="s">
        <v>54</v>
      </c>
      <c r="G649" s="1" t="s">
        <v>31</v>
      </c>
      <c r="H649" s="1" t="s">
        <v>363</v>
      </c>
      <c r="I649" s="1" t="s">
        <v>31</v>
      </c>
      <c r="J649" s="1" t="s">
        <v>31</v>
      </c>
      <c r="K649" s="1" t="s">
        <v>57</v>
      </c>
      <c r="L649" s="1" t="s">
        <v>57</v>
      </c>
      <c r="M649" s="1" t="s">
        <v>57</v>
      </c>
      <c r="N649" s="1" t="s">
        <v>31</v>
      </c>
      <c r="O649" s="1" t="s">
        <v>31</v>
      </c>
      <c r="P649" s="1" t="s">
        <v>31</v>
      </c>
      <c r="Q649" s="1" t="s">
        <v>31</v>
      </c>
      <c r="R649" s="1" t="s">
        <v>31</v>
      </c>
      <c r="S649" s="1" t="s">
        <v>31</v>
      </c>
      <c r="T649" s="1" t="s">
        <v>31</v>
      </c>
      <c r="U649" s="1" t="s">
        <v>31</v>
      </c>
      <c r="V649" s="1" t="s">
        <v>31</v>
      </c>
      <c r="W649" s="1" t="s">
        <v>31</v>
      </c>
      <c r="X649" s="1" t="s">
        <v>31</v>
      </c>
      <c r="Y649" s="1" t="s">
        <v>31</v>
      </c>
      <c r="Z649" s="1" t="s">
        <v>2005</v>
      </c>
      <c r="AA649" s="1" t="s">
        <v>31</v>
      </c>
    </row>
    <row r="650" spans="1:27" x14ac:dyDescent="0.2">
      <c r="A650" s="2">
        <f t="shared" si="5"/>
        <v>648</v>
      </c>
      <c r="B650" s="1" t="s">
        <v>2359</v>
      </c>
      <c r="C650" s="1" t="s">
        <v>142</v>
      </c>
      <c r="D650" s="1" t="s">
        <v>62</v>
      </c>
      <c r="E650" s="1" t="s">
        <v>2378</v>
      </c>
      <c r="F650" s="1" t="s">
        <v>54</v>
      </c>
      <c r="G650" s="1" t="s">
        <v>55</v>
      </c>
      <c r="H650" s="1" t="s">
        <v>93</v>
      </c>
      <c r="I650" s="1" t="s">
        <v>2266</v>
      </c>
      <c r="J650" s="1" t="s">
        <v>1874</v>
      </c>
      <c r="K650" s="1" t="s">
        <v>50</v>
      </c>
      <c r="L650" s="1" t="s">
        <v>50</v>
      </c>
      <c r="M650" s="1" t="s">
        <v>86</v>
      </c>
      <c r="N650" s="1" t="s">
        <v>265</v>
      </c>
      <c r="O650" s="1" t="s">
        <v>660</v>
      </c>
      <c r="P650" s="1" t="s">
        <v>417</v>
      </c>
      <c r="Q650" s="1" t="s">
        <v>2379</v>
      </c>
      <c r="R650" s="1" t="s">
        <v>1296</v>
      </c>
      <c r="S650" s="1" t="s">
        <v>2380</v>
      </c>
      <c r="T650" s="1" t="s">
        <v>2381</v>
      </c>
      <c r="U650" s="1" t="s">
        <v>261</v>
      </c>
      <c r="V650" s="1" t="s">
        <v>869</v>
      </c>
      <c r="W650" s="1" t="s">
        <v>235</v>
      </c>
      <c r="X650" s="1" t="s">
        <v>1133</v>
      </c>
      <c r="Y650" s="1" t="s">
        <v>100</v>
      </c>
      <c r="Z650" s="1" t="s">
        <v>520</v>
      </c>
      <c r="AA650" s="1" t="s">
        <v>31</v>
      </c>
    </row>
    <row r="651" spans="1:27" x14ac:dyDescent="0.2">
      <c r="A651" s="2">
        <f t="shared" si="5"/>
        <v>649</v>
      </c>
      <c r="B651" s="1" t="s">
        <v>2359</v>
      </c>
      <c r="C651" s="1" t="s">
        <v>148</v>
      </c>
      <c r="D651" s="1" t="s">
        <v>972</v>
      </c>
      <c r="E651" s="1" t="s">
        <v>2382</v>
      </c>
      <c r="F651" s="1" t="s">
        <v>54</v>
      </c>
      <c r="G651" s="1" t="s">
        <v>31</v>
      </c>
      <c r="H651" s="1" t="s">
        <v>110</v>
      </c>
      <c r="I651" s="1" t="s">
        <v>31</v>
      </c>
      <c r="J651" s="1" t="s">
        <v>31</v>
      </c>
      <c r="K651" s="1" t="s">
        <v>57</v>
      </c>
      <c r="L651" s="1" t="s">
        <v>57</v>
      </c>
      <c r="M651" s="1" t="s">
        <v>57</v>
      </c>
      <c r="N651" s="1" t="s">
        <v>31</v>
      </c>
      <c r="O651" s="1" t="s">
        <v>31</v>
      </c>
      <c r="P651" s="1" t="s">
        <v>31</v>
      </c>
      <c r="Q651" s="1" t="s">
        <v>31</v>
      </c>
      <c r="R651" s="1" t="s">
        <v>31</v>
      </c>
      <c r="S651" s="1" t="s">
        <v>31</v>
      </c>
      <c r="T651" s="1" t="s">
        <v>31</v>
      </c>
      <c r="U651" s="1" t="s">
        <v>31</v>
      </c>
      <c r="V651" s="1" t="s">
        <v>31</v>
      </c>
      <c r="W651" s="1" t="s">
        <v>31</v>
      </c>
      <c r="X651" s="1" t="s">
        <v>31</v>
      </c>
      <c r="Y651" s="1" t="s">
        <v>31</v>
      </c>
      <c r="Z651" s="1" t="s">
        <v>2254</v>
      </c>
      <c r="AA651" s="1" t="s">
        <v>31</v>
      </c>
    </row>
    <row r="652" spans="1:27" x14ac:dyDescent="0.2">
      <c r="A652" s="2">
        <f t="shared" si="5"/>
        <v>650</v>
      </c>
      <c r="B652" s="1" t="s">
        <v>2359</v>
      </c>
      <c r="C652" s="1" t="s">
        <v>95</v>
      </c>
      <c r="D652" s="1" t="s">
        <v>2383</v>
      </c>
      <c r="E652" s="1" t="s">
        <v>2384</v>
      </c>
      <c r="F652" s="1" t="s">
        <v>54</v>
      </c>
      <c r="G652" s="1" t="s">
        <v>31</v>
      </c>
      <c r="H652" s="1" t="s">
        <v>267</v>
      </c>
      <c r="I652" s="1" t="s">
        <v>31</v>
      </c>
      <c r="J652" s="1" t="s">
        <v>31</v>
      </c>
      <c r="K652" s="1" t="s">
        <v>57</v>
      </c>
      <c r="L652" s="1" t="s">
        <v>57</v>
      </c>
      <c r="M652" s="1" t="s">
        <v>57</v>
      </c>
      <c r="N652" s="1" t="s">
        <v>31</v>
      </c>
      <c r="O652" s="1" t="s">
        <v>31</v>
      </c>
      <c r="P652" s="1" t="s">
        <v>31</v>
      </c>
      <c r="Q652" s="1" t="s">
        <v>31</v>
      </c>
      <c r="R652" s="1" t="s">
        <v>31</v>
      </c>
      <c r="S652" s="1" t="s">
        <v>31</v>
      </c>
      <c r="T652" s="1" t="s">
        <v>31</v>
      </c>
      <c r="U652" s="1" t="s">
        <v>31</v>
      </c>
      <c r="V652" s="1" t="s">
        <v>31</v>
      </c>
      <c r="W652" s="1" t="s">
        <v>31</v>
      </c>
      <c r="X652" s="1" t="s">
        <v>31</v>
      </c>
      <c r="Y652" s="1" t="s">
        <v>31</v>
      </c>
      <c r="Z652" s="1" t="s">
        <v>961</v>
      </c>
      <c r="AA652" s="1" t="s">
        <v>67</v>
      </c>
    </row>
    <row r="653" spans="1:27" x14ac:dyDescent="0.2">
      <c r="A653" s="2">
        <f t="shared" si="5"/>
        <v>651</v>
      </c>
      <c r="B653" s="1" t="s">
        <v>2359</v>
      </c>
      <c r="C653" s="1" t="s">
        <v>165</v>
      </c>
      <c r="D653" s="1" t="s">
        <v>1075</v>
      </c>
      <c r="E653" s="1" t="s">
        <v>2385</v>
      </c>
      <c r="F653" s="1" t="s">
        <v>54</v>
      </c>
      <c r="G653" s="1" t="s">
        <v>31</v>
      </c>
      <c r="H653" s="1" t="s">
        <v>124</v>
      </c>
      <c r="I653" s="1" t="s">
        <v>31</v>
      </c>
      <c r="J653" s="1" t="s">
        <v>31</v>
      </c>
      <c r="K653" s="1" t="s">
        <v>57</v>
      </c>
      <c r="L653" s="1" t="s">
        <v>57</v>
      </c>
      <c r="M653" s="1" t="s">
        <v>57</v>
      </c>
      <c r="N653" s="1" t="s">
        <v>31</v>
      </c>
      <c r="O653" s="1" t="s">
        <v>31</v>
      </c>
      <c r="P653" s="1" t="s">
        <v>31</v>
      </c>
      <c r="Q653" s="1" t="s">
        <v>31</v>
      </c>
      <c r="R653" s="1" t="s">
        <v>31</v>
      </c>
      <c r="S653" s="1" t="s">
        <v>31</v>
      </c>
      <c r="T653" s="1" t="s">
        <v>31</v>
      </c>
      <c r="U653" s="1" t="s">
        <v>31</v>
      </c>
      <c r="V653" s="1" t="s">
        <v>31</v>
      </c>
      <c r="W653" s="1" t="s">
        <v>31</v>
      </c>
      <c r="X653" s="1" t="s">
        <v>31</v>
      </c>
      <c r="Y653" s="1" t="s">
        <v>31</v>
      </c>
      <c r="Z653" s="1" t="s">
        <v>507</v>
      </c>
      <c r="AA653" s="1" t="s">
        <v>67</v>
      </c>
    </row>
    <row r="654" spans="1:27" x14ac:dyDescent="0.2">
      <c r="A654" s="2">
        <f t="shared" si="5"/>
        <v>652</v>
      </c>
      <c r="B654" s="1" t="s">
        <v>2359</v>
      </c>
      <c r="C654" s="1" t="s">
        <v>165</v>
      </c>
      <c r="D654" s="1" t="s">
        <v>2386</v>
      </c>
      <c r="E654" s="1" t="s">
        <v>2387</v>
      </c>
      <c r="F654" s="1" t="s">
        <v>54</v>
      </c>
      <c r="G654" s="1" t="s">
        <v>31</v>
      </c>
      <c r="H654" s="1" t="s">
        <v>382</v>
      </c>
      <c r="I654" s="1" t="s">
        <v>31</v>
      </c>
      <c r="J654" s="1" t="s">
        <v>31</v>
      </c>
      <c r="K654" s="1" t="s">
        <v>57</v>
      </c>
      <c r="L654" s="1" t="s">
        <v>57</v>
      </c>
      <c r="M654" s="1" t="s">
        <v>57</v>
      </c>
      <c r="N654" s="1" t="s">
        <v>31</v>
      </c>
      <c r="O654" s="1" t="s">
        <v>31</v>
      </c>
      <c r="P654" s="1" t="s">
        <v>31</v>
      </c>
      <c r="Q654" s="1" t="s">
        <v>31</v>
      </c>
      <c r="R654" s="1" t="s">
        <v>31</v>
      </c>
      <c r="S654" s="1" t="s">
        <v>31</v>
      </c>
      <c r="T654" s="1" t="s">
        <v>31</v>
      </c>
      <c r="U654" s="1" t="s">
        <v>31</v>
      </c>
      <c r="V654" s="1" t="s">
        <v>31</v>
      </c>
      <c r="W654" s="1" t="s">
        <v>31</v>
      </c>
      <c r="X654" s="1" t="s">
        <v>31</v>
      </c>
      <c r="Y654" s="1" t="s">
        <v>31</v>
      </c>
      <c r="Z654" s="1" t="s">
        <v>1406</v>
      </c>
      <c r="AA654" s="1" t="s">
        <v>31</v>
      </c>
    </row>
    <row r="655" spans="1:27" x14ac:dyDescent="0.2">
      <c r="A655" s="2">
        <f t="shared" si="5"/>
        <v>653</v>
      </c>
      <c r="B655" s="1" t="s">
        <v>2359</v>
      </c>
      <c r="C655" s="1" t="s">
        <v>165</v>
      </c>
      <c r="D655" s="1" t="s">
        <v>2388</v>
      </c>
      <c r="E655" s="1" t="s">
        <v>2389</v>
      </c>
      <c r="F655" s="1" t="s">
        <v>54</v>
      </c>
      <c r="G655" s="1" t="s">
        <v>73</v>
      </c>
      <c r="H655" s="1" t="s">
        <v>325</v>
      </c>
      <c r="I655" s="1" t="s">
        <v>2266</v>
      </c>
      <c r="J655" s="1" t="s">
        <v>2122</v>
      </c>
      <c r="K655" s="1" t="s">
        <v>57</v>
      </c>
      <c r="L655" s="1" t="s">
        <v>57</v>
      </c>
      <c r="M655" s="1" t="s">
        <v>57</v>
      </c>
      <c r="N655" s="1" t="s">
        <v>50</v>
      </c>
      <c r="O655" s="1" t="s">
        <v>152</v>
      </c>
      <c r="P655" s="1" t="s">
        <v>52</v>
      </c>
      <c r="Q655" s="1" t="s">
        <v>718</v>
      </c>
      <c r="R655" s="1" t="s">
        <v>234</v>
      </c>
      <c r="S655" s="1" t="s">
        <v>378</v>
      </c>
      <c r="T655" s="1" t="s">
        <v>1435</v>
      </c>
      <c r="U655" s="1" t="s">
        <v>52</v>
      </c>
      <c r="V655" s="1" t="s">
        <v>77</v>
      </c>
      <c r="W655" s="1" t="s">
        <v>58</v>
      </c>
      <c r="X655" s="1" t="s">
        <v>94</v>
      </c>
      <c r="Y655" s="1" t="s">
        <v>57</v>
      </c>
      <c r="Z655" s="1" t="s">
        <v>499</v>
      </c>
      <c r="AA655" s="1" t="s">
        <v>67</v>
      </c>
    </row>
    <row r="656" spans="1:27" x14ac:dyDescent="0.2">
      <c r="A656" s="2">
        <f t="shared" si="5"/>
        <v>654</v>
      </c>
      <c r="B656" s="1" t="s">
        <v>2359</v>
      </c>
      <c r="C656" s="1" t="s">
        <v>165</v>
      </c>
      <c r="D656" s="1" t="s">
        <v>2390</v>
      </c>
      <c r="E656" s="1" t="s">
        <v>2391</v>
      </c>
      <c r="F656" s="1" t="s">
        <v>54</v>
      </c>
      <c r="G656" s="1" t="s">
        <v>31</v>
      </c>
      <c r="H656" s="1" t="s">
        <v>196</v>
      </c>
      <c r="I656" s="1" t="s">
        <v>31</v>
      </c>
      <c r="J656" s="1" t="s">
        <v>31</v>
      </c>
      <c r="K656" s="1" t="s">
        <v>57</v>
      </c>
      <c r="L656" s="1" t="s">
        <v>57</v>
      </c>
      <c r="M656" s="1" t="s">
        <v>57</v>
      </c>
      <c r="N656" s="1" t="s">
        <v>31</v>
      </c>
      <c r="O656" s="1" t="s">
        <v>31</v>
      </c>
      <c r="P656" s="1" t="s">
        <v>31</v>
      </c>
      <c r="Q656" s="1" t="s">
        <v>31</v>
      </c>
      <c r="R656" s="1" t="s">
        <v>31</v>
      </c>
      <c r="S656" s="1" t="s">
        <v>31</v>
      </c>
      <c r="T656" s="1" t="s">
        <v>31</v>
      </c>
      <c r="U656" s="1" t="s">
        <v>31</v>
      </c>
      <c r="V656" s="1" t="s">
        <v>31</v>
      </c>
      <c r="W656" s="1" t="s">
        <v>31</v>
      </c>
      <c r="X656" s="1" t="s">
        <v>31</v>
      </c>
      <c r="Y656" s="1" t="s">
        <v>31</v>
      </c>
      <c r="Z656" s="1" t="s">
        <v>866</v>
      </c>
      <c r="AA656" s="1" t="s">
        <v>31</v>
      </c>
    </row>
    <row r="657" spans="1:27" x14ac:dyDescent="0.2">
      <c r="A657" s="2">
        <f t="shared" si="5"/>
        <v>655</v>
      </c>
      <c r="B657" s="1" t="s">
        <v>2359</v>
      </c>
      <c r="C657" s="1" t="s">
        <v>175</v>
      </c>
      <c r="D657" s="1" t="s">
        <v>2354</v>
      </c>
      <c r="E657" s="1" t="s">
        <v>2392</v>
      </c>
      <c r="F657" s="1" t="s">
        <v>54</v>
      </c>
      <c r="G657" s="1" t="s">
        <v>31</v>
      </c>
      <c r="H657" s="1" t="s">
        <v>79</v>
      </c>
      <c r="I657" s="1" t="s">
        <v>31</v>
      </c>
      <c r="J657" s="1" t="s">
        <v>31</v>
      </c>
      <c r="K657" s="1" t="s">
        <v>57</v>
      </c>
      <c r="L657" s="1" t="s">
        <v>57</v>
      </c>
      <c r="M657" s="1" t="s">
        <v>57</v>
      </c>
      <c r="N657" s="1" t="s">
        <v>31</v>
      </c>
      <c r="O657" s="1" t="s">
        <v>31</v>
      </c>
      <c r="P657" s="1" t="s">
        <v>31</v>
      </c>
      <c r="Q657" s="1" t="s">
        <v>31</v>
      </c>
      <c r="R657" s="1" t="s">
        <v>31</v>
      </c>
      <c r="S657" s="1" t="s">
        <v>31</v>
      </c>
      <c r="T657" s="1" t="s">
        <v>31</v>
      </c>
      <c r="U657" s="1" t="s">
        <v>31</v>
      </c>
      <c r="V657" s="1" t="s">
        <v>31</v>
      </c>
      <c r="W657" s="1" t="s">
        <v>31</v>
      </c>
      <c r="X657" s="1" t="s">
        <v>31</v>
      </c>
      <c r="Y657" s="1" t="s">
        <v>31</v>
      </c>
      <c r="Z657" s="1" t="s">
        <v>134</v>
      </c>
      <c r="AA657" s="1" t="s">
        <v>67</v>
      </c>
    </row>
    <row r="658" spans="1:27" x14ac:dyDescent="0.2">
      <c r="A658" s="2">
        <f t="shared" si="5"/>
        <v>656</v>
      </c>
      <c r="B658" s="1" t="s">
        <v>2393</v>
      </c>
      <c r="C658" s="1" t="s">
        <v>50</v>
      </c>
      <c r="D658" s="1" t="s">
        <v>50</v>
      </c>
      <c r="E658" s="1" t="s">
        <v>2394</v>
      </c>
      <c r="F658" s="1" t="s">
        <v>54</v>
      </c>
      <c r="G658" s="1" t="s">
        <v>55</v>
      </c>
      <c r="H658" s="1" t="s">
        <v>174</v>
      </c>
      <c r="I658" s="1" t="s">
        <v>2393</v>
      </c>
      <c r="J658" s="1" t="s">
        <v>1750</v>
      </c>
      <c r="K658" s="1" t="s">
        <v>57</v>
      </c>
      <c r="L658" s="1" t="s">
        <v>57</v>
      </c>
      <c r="M658" s="1" t="s">
        <v>68</v>
      </c>
      <c r="N658" s="1" t="s">
        <v>624</v>
      </c>
      <c r="O658" s="1" t="s">
        <v>937</v>
      </c>
      <c r="P658" s="1" t="s">
        <v>608</v>
      </c>
      <c r="Q658" s="1" t="s">
        <v>2395</v>
      </c>
      <c r="R658" s="1" t="s">
        <v>2396</v>
      </c>
      <c r="S658" s="1" t="s">
        <v>2397</v>
      </c>
      <c r="T658" s="1" t="s">
        <v>2398</v>
      </c>
      <c r="U658" s="1" t="s">
        <v>361</v>
      </c>
      <c r="V658" s="1" t="s">
        <v>743</v>
      </c>
      <c r="W658" s="1" t="s">
        <v>1655</v>
      </c>
      <c r="X658" s="1" t="s">
        <v>2399</v>
      </c>
      <c r="Y658" s="1" t="s">
        <v>148</v>
      </c>
      <c r="Z658" s="1" t="s">
        <v>218</v>
      </c>
      <c r="AA658" s="1" t="s">
        <v>67</v>
      </c>
    </row>
    <row r="659" spans="1:27" x14ac:dyDescent="0.2">
      <c r="A659" s="2">
        <f t="shared" si="5"/>
        <v>657</v>
      </c>
      <c r="B659" s="1" t="s">
        <v>2393</v>
      </c>
      <c r="C659" s="1" t="s">
        <v>50</v>
      </c>
      <c r="D659" s="1" t="s">
        <v>52</v>
      </c>
      <c r="E659" s="1" t="s">
        <v>2400</v>
      </c>
      <c r="F659" s="1" t="s">
        <v>54</v>
      </c>
      <c r="G659" s="1" t="s">
        <v>73</v>
      </c>
      <c r="H659" s="1" t="s">
        <v>267</v>
      </c>
      <c r="I659" s="1" t="s">
        <v>2393</v>
      </c>
      <c r="J659" s="1" t="s">
        <v>1828</v>
      </c>
      <c r="K659" s="1" t="s">
        <v>57</v>
      </c>
      <c r="L659" s="1" t="s">
        <v>52</v>
      </c>
      <c r="M659" s="1" t="s">
        <v>100</v>
      </c>
      <c r="N659" s="1" t="s">
        <v>265</v>
      </c>
      <c r="O659" s="1" t="s">
        <v>682</v>
      </c>
      <c r="P659" s="1" t="s">
        <v>185</v>
      </c>
      <c r="Q659" s="1" t="s">
        <v>2401</v>
      </c>
      <c r="R659" s="1" t="s">
        <v>526</v>
      </c>
      <c r="S659" s="1" t="s">
        <v>2402</v>
      </c>
      <c r="T659" s="1" t="s">
        <v>2403</v>
      </c>
      <c r="U659" s="1" t="s">
        <v>660</v>
      </c>
      <c r="V659" s="1" t="s">
        <v>613</v>
      </c>
      <c r="W659" s="1" t="s">
        <v>2404</v>
      </c>
      <c r="X659" s="1" t="s">
        <v>2405</v>
      </c>
      <c r="Y659" s="1" t="s">
        <v>194</v>
      </c>
      <c r="Z659" s="1" t="s">
        <v>138</v>
      </c>
      <c r="AA659" s="1" t="s">
        <v>67</v>
      </c>
    </row>
    <row r="660" spans="1:27" x14ac:dyDescent="0.2">
      <c r="A660" s="2">
        <f t="shared" si="5"/>
        <v>658</v>
      </c>
      <c r="B660" s="1" t="s">
        <v>2393</v>
      </c>
      <c r="C660" s="1" t="s">
        <v>50</v>
      </c>
      <c r="D660" s="1" t="s">
        <v>77</v>
      </c>
      <c r="E660" s="1" t="s">
        <v>2406</v>
      </c>
      <c r="F660" s="1" t="s">
        <v>54</v>
      </c>
      <c r="G660" s="1" t="s">
        <v>73</v>
      </c>
      <c r="H660" s="1" t="s">
        <v>79</v>
      </c>
      <c r="I660" s="1" t="s">
        <v>2393</v>
      </c>
      <c r="J660" s="1" t="s">
        <v>1874</v>
      </c>
      <c r="K660" s="1" t="s">
        <v>57</v>
      </c>
      <c r="L660" s="1" t="s">
        <v>50</v>
      </c>
      <c r="M660" s="1" t="s">
        <v>130</v>
      </c>
      <c r="N660" s="1" t="s">
        <v>214</v>
      </c>
      <c r="O660" s="1" t="s">
        <v>248</v>
      </c>
      <c r="P660" s="1" t="s">
        <v>751</v>
      </c>
      <c r="Q660" s="1" t="s">
        <v>2407</v>
      </c>
      <c r="R660" s="1" t="s">
        <v>2408</v>
      </c>
      <c r="S660" s="1" t="s">
        <v>2409</v>
      </c>
      <c r="T660" s="1" t="s">
        <v>2410</v>
      </c>
      <c r="U660" s="1" t="s">
        <v>278</v>
      </c>
      <c r="V660" s="1" t="s">
        <v>496</v>
      </c>
      <c r="W660" s="1" t="s">
        <v>473</v>
      </c>
      <c r="X660" s="1" t="s">
        <v>2411</v>
      </c>
      <c r="Y660" s="1" t="s">
        <v>86</v>
      </c>
      <c r="Z660" s="1" t="s">
        <v>2113</v>
      </c>
      <c r="AA660" s="1" t="s">
        <v>31</v>
      </c>
    </row>
    <row r="661" spans="1:27" x14ac:dyDescent="0.2">
      <c r="A661" s="2">
        <f t="shared" si="5"/>
        <v>659</v>
      </c>
      <c r="B661" s="1" t="s">
        <v>2393</v>
      </c>
      <c r="C661" s="1" t="s">
        <v>77</v>
      </c>
      <c r="D661" s="1" t="s">
        <v>436</v>
      </c>
      <c r="E661" s="1" t="s">
        <v>2412</v>
      </c>
      <c r="F661" s="1" t="s">
        <v>54</v>
      </c>
      <c r="G661" s="1" t="s">
        <v>70</v>
      </c>
      <c r="H661" s="1" t="s">
        <v>79</v>
      </c>
      <c r="I661" s="1" t="s">
        <v>2393</v>
      </c>
      <c r="J661" s="1" t="s">
        <v>1791</v>
      </c>
      <c r="K661" s="1" t="s">
        <v>57</v>
      </c>
      <c r="L661" s="1" t="s">
        <v>57</v>
      </c>
      <c r="M661" s="1" t="s">
        <v>86</v>
      </c>
      <c r="N661" s="1" t="s">
        <v>508</v>
      </c>
      <c r="O661" s="1" t="s">
        <v>582</v>
      </c>
      <c r="P661" s="1" t="s">
        <v>729</v>
      </c>
      <c r="Q661" s="1" t="s">
        <v>2413</v>
      </c>
      <c r="R661" s="1" t="s">
        <v>2414</v>
      </c>
      <c r="S661" s="1" t="s">
        <v>2415</v>
      </c>
      <c r="T661" s="1" t="s">
        <v>2416</v>
      </c>
      <c r="U661" s="1" t="s">
        <v>855</v>
      </c>
      <c r="V661" s="1" t="s">
        <v>585</v>
      </c>
      <c r="W661" s="1" t="s">
        <v>248</v>
      </c>
      <c r="X661" s="1" t="s">
        <v>771</v>
      </c>
      <c r="Y661" s="1" t="s">
        <v>130</v>
      </c>
      <c r="Z661" s="1" t="s">
        <v>678</v>
      </c>
      <c r="AA661" s="1" t="s">
        <v>67</v>
      </c>
    </row>
    <row r="662" spans="1:27" x14ac:dyDescent="0.2">
      <c r="A662" s="2">
        <f t="shared" si="5"/>
        <v>660</v>
      </c>
      <c r="B662" s="1" t="s">
        <v>2393</v>
      </c>
      <c r="C662" s="1" t="s">
        <v>77</v>
      </c>
      <c r="D662" s="1" t="s">
        <v>449</v>
      </c>
      <c r="E662" s="1" t="s">
        <v>2417</v>
      </c>
      <c r="F662" s="1" t="s">
        <v>54</v>
      </c>
      <c r="G662" s="1" t="s">
        <v>73</v>
      </c>
      <c r="H662" s="1" t="s">
        <v>443</v>
      </c>
      <c r="I662" s="1" t="s">
        <v>2393</v>
      </c>
      <c r="J662" s="1" t="s">
        <v>2359</v>
      </c>
      <c r="K662" s="1" t="s">
        <v>57</v>
      </c>
      <c r="L662" s="1" t="s">
        <v>57</v>
      </c>
      <c r="M662" s="1" t="s">
        <v>57</v>
      </c>
      <c r="N662" s="1" t="s">
        <v>57</v>
      </c>
      <c r="O662" s="1" t="s">
        <v>77</v>
      </c>
      <c r="P662" s="1" t="s">
        <v>50</v>
      </c>
      <c r="Q662" s="1" t="s">
        <v>213</v>
      </c>
      <c r="R662" s="1" t="s">
        <v>80</v>
      </c>
      <c r="S662" s="1" t="s">
        <v>165</v>
      </c>
      <c r="T662" s="1" t="s">
        <v>419</v>
      </c>
      <c r="U662" s="1" t="s">
        <v>57</v>
      </c>
      <c r="V662" s="1" t="s">
        <v>77</v>
      </c>
      <c r="W662" s="1" t="s">
        <v>94</v>
      </c>
      <c r="X662" s="1" t="s">
        <v>85</v>
      </c>
      <c r="Y662" s="1" t="s">
        <v>57</v>
      </c>
      <c r="Z662" s="1" t="s">
        <v>445</v>
      </c>
      <c r="AA662" s="1" t="s">
        <v>67</v>
      </c>
    </row>
    <row r="663" spans="1:27" x14ac:dyDescent="0.2">
      <c r="A663" s="2">
        <f t="shared" si="5"/>
        <v>661</v>
      </c>
      <c r="B663" s="1" t="s">
        <v>2393</v>
      </c>
      <c r="C663" s="1" t="s">
        <v>77</v>
      </c>
      <c r="D663" s="1" t="s">
        <v>149</v>
      </c>
      <c r="E663" s="1" t="s">
        <v>2418</v>
      </c>
      <c r="F663" s="1" t="s">
        <v>54</v>
      </c>
      <c r="G663" s="1" t="s">
        <v>73</v>
      </c>
      <c r="H663" s="1" t="s">
        <v>363</v>
      </c>
      <c r="I663" s="1" t="s">
        <v>2393</v>
      </c>
      <c r="J663" s="1" t="s">
        <v>1750</v>
      </c>
      <c r="K663" s="1" t="s">
        <v>50</v>
      </c>
      <c r="L663" s="1" t="s">
        <v>90</v>
      </c>
      <c r="M663" s="1" t="s">
        <v>142</v>
      </c>
      <c r="N663" s="1" t="s">
        <v>771</v>
      </c>
      <c r="O663" s="1" t="s">
        <v>939</v>
      </c>
      <c r="P663" s="1" t="s">
        <v>991</v>
      </c>
      <c r="Q663" s="1" t="s">
        <v>2419</v>
      </c>
      <c r="R663" s="1" t="s">
        <v>2420</v>
      </c>
      <c r="S663" s="1" t="s">
        <v>2421</v>
      </c>
      <c r="T663" s="1" t="s">
        <v>2422</v>
      </c>
      <c r="U663" s="1" t="s">
        <v>616</v>
      </c>
      <c r="V663" s="1" t="s">
        <v>590</v>
      </c>
      <c r="W663" s="1" t="s">
        <v>2423</v>
      </c>
      <c r="X663" s="1" t="s">
        <v>2424</v>
      </c>
      <c r="Y663" s="1" t="s">
        <v>210</v>
      </c>
      <c r="Z663" s="1" t="s">
        <v>2425</v>
      </c>
      <c r="AA663" s="1" t="s">
        <v>31</v>
      </c>
    </row>
    <row r="664" spans="1:27" x14ac:dyDescent="0.2">
      <c r="A664" s="2">
        <f t="shared" si="5"/>
        <v>662</v>
      </c>
      <c r="B664" s="1" t="s">
        <v>2393</v>
      </c>
      <c r="C664" s="1" t="s">
        <v>77</v>
      </c>
      <c r="D664" s="1" t="s">
        <v>589</v>
      </c>
      <c r="E664" s="1" t="s">
        <v>2426</v>
      </c>
      <c r="F664" s="1" t="s">
        <v>54</v>
      </c>
      <c r="G664" s="1" t="s">
        <v>31</v>
      </c>
      <c r="H664" s="1" t="s">
        <v>382</v>
      </c>
      <c r="I664" s="1" t="s">
        <v>31</v>
      </c>
      <c r="J664" s="1" t="s">
        <v>31</v>
      </c>
      <c r="K664" s="1" t="s">
        <v>57</v>
      </c>
      <c r="L664" s="1" t="s">
        <v>57</v>
      </c>
      <c r="M664" s="1" t="s">
        <v>57</v>
      </c>
      <c r="N664" s="1" t="s">
        <v>31</v>
      </c>
      <c r="O664" s="1" t="s">
        <v>31</v>
      </c>
      <c r="P664" s="1" t="s">
        <v>31</v>
      </c>
      <c r="Q664" s="1" t="s">
        <v>31</v>
      </c>
      <c r="R664" s="1" t="s">
        <v>31</v>
      </c>
      <c r="S664" s="1" t="s">
        <v>31</v>
      </c>
      <c r="T664" s="1" t="s">
        <v>31</v>
      </c>
      <c r="U664" s="1" t="s">
        <v>31</v>
      </c>
      <c r="V664" s="1" t="s">
        <v>31</v>
      </c>
      <c r="W664" s="1" t="s">
        <v>31</v>
      </c>
      <c r="X664" s="1" t="s">
        <v>31</v>
      </c>
      <c r="Y664" s="1" t="s">
        <v>31</v>
      </c>
      <c r="Z664" s="1" t="s">
        <v>2427</v>
      </c>
      <c r="AA664" s="1" t="s">
        <v>31</v>
      </c>
    </row>
    <row r="665" spans="1:27" x14ac:dyDescent="0.2">
      <c r="A665" s="2">
        <f t="shared" si="5"/>
        <v>663</v>
      </c>
      <c r="B665" s="1" t="s">
        <v>2393</v>
      </c>
      <c r="C665" s="1" t="s">
        <v>90</v>
      </c>
      <c r="D665" s="1" t="s">
        <v>515</v>
      </c>
      <c r="E665" s="1" t="s">
        <v>2428</v>
      </c>
      <c r="F665" s="1" t="s">
        <v>54</v>
      </c>
      <c r="G665" s="1" t="s">
        <v>70</v>
      </c>
      <c r="H665" s="1" t="s">
        <v>237</v>
      </c>
      <c r="I665" s="1" t="s">
        <v>2266</v>
      </c>
      <c r="J665" s="1" t="s">
        <v>1791</v>
      </c>
      <c r="K665" s="1" t="s">
        <v>50</v>
      </c>
      <c r="L665" s="1" t="s">
        <v>52</v>
      </c>
      <c r="M665" s="1" t="s">
        <v>86</v>
      </c>
      <c r="N665" s="1" t="s">
        <v>104</v>
      </c>
      <c r="O665" s="1" t="s">
        <v>563</v>
      </c>
      <c r="P665" s="1" t="s">
        <v>339</v>
      </c>
      <c r="Q665" s="1" t="s">
        <v>2429</v>
      </c>
      <c r="R665" s="1" t="s">
        <v>2430</v>
      </c>
      <c r="S665" s="1" t="s">
        <v>1899</v>
      </c>
      <c r="T665" s="1" t="s">
        <v>2431</v>
      </c>
      <c r="U665" s="1" t="s">
        <v>590</v>
      </c>
      <c r="V665" s="1" t="s">
        <v>845</v>
      </c>
      <c r="W665" s="1" t="s">
        <v>724</v>
      </c>
      <c r="X665" s="1" t="s">
        <v>493</v>
      </c>
      <c r="Y665" s="1" t="s">
        <v>175</v>
      </c>
      <c r="Z665" s="1" t="s">
        <v>103</v>
      </c>
      <c r="AA665" s="1" t="s">
        <v>67</v>
      </c>
    </row>
    <row r="666" spans="1:27" x14ac:dyDescent="0.2">
      <c r="A666" s="2">
        <f t="shared" si="5"/>
        <v>664</v>
      </c>
      <c r="B666" s="1" t="s">
        <v>2393</v>
      </c>
      <c r="C666" s="1" t="s">
        <v>80</v>
      </c>
      <c r="D666" s="1" t="s">
        <v>248</v>
      </c>
      <c r="E666" s="1" t="s">
        <v>2432</v>
      </c>
      <c r="F666" s="1" t="s">
        <v>54</v>
      </c>
      <c r="G666" s="1" t="s">
        <v>55</v>
      </c>
      <c r="H666" s="1" t="s">
        <v>288</v>
      </c>
      <c r="I666" s="1" t="s">
        <v>2393</v>
      </c>
      <c r="J666" s="1" t="s">
        <v>2046</v>
      </c>
      <c r="K666" s="1" t="s">
        <v>57</v>
      </c>
      <c r="L666" s="1" t="s">
        <v>57</v>
      </c>
      <c r="M666" s="1" t="s">
        <v>90</v>
      </c>
      <c r="N666" s="1" t="s">
        <v>210</v>
      </c>
      <c r="O666" s="1" t="s">
        <v>314</v>
      </c>
      <c r="P666" s="1" t="s">
        <v>254</v>
      </c>
      <c r="Q666" s="1" t="s">
        <v>2433</v>
      </c>
      <c r="R666" s="1" t="s">
        <v>946</v>
      </c>
      <c r="S666" s="1" t="s">
        <v>2434</v>
      </c>
      <c r="T666" s="1" t="s">
        <v>2435</v>
      </c>
      <c r="U666" s="1" t="s">
        <v>55</v>
      </c>
      <c r="V666" s="1" t="s">
        <v>334</v>
      </c>
      <c r="W666" s="1" t="s">
        <v>529</v>
      </c>
      <c r="X666" s="1" t="s">
        <v>83</v>
      </c>
      <c r="Y666" s="1" t="s">
        <v>142</v>
      </c>
      <c r="Z666" s="1" t="s">
        <v>368</v>
      </c>
      <c r="AA666" s="1" t="s">
        <v>67</v>
      </c>
    </row>
    <row r="667" spans="1:27" x14ac:dyDescent="0.2">
      <c r="A667" s="2">
        <f t="shared" ref="A667:A692" si="6">A666+1</f>
        <v>665</v>
      </c>
      <c r="B667" s="1" t="s">
        <v>2393</v>
      </c>
      <c r="C667" s="1" t="s">
        <v>80</v>
      </c>
      <c r="D667" s="1" t="s">
        <v>192</v>
      </c>
      <c r="E667" s="1" t="s">
        <v>2436</v>
      </c>
      <c r="F667" s="1" t="s">
        <v>54</v>
      </c>
      <c r="G667" s="1" t="s">
        <v>31</v>
      </c>
      <c r="H667" s="1" t="s">
        <v>133</v>
      </c>
      <c r="I667" s="1" t="s">
        <v>31</v>
      </c>
      <c r="J667" s="1" t="s">
        <v>31</v>
      </c>
      <c r="K667" s="1" t="s">
        <v>57</v>
      </c>
      <c r="L667" s="1" t="s">
        <v>57</v>
      </c>
      <c r="M667" s="1" t="s">
        <v>57</v>
      </c>
      <c r="N667" s="1" t="s">
        <v>31</v>
      </c>
      <c r="O667" s="1" t="s">
        <v>31</v>
      </c>
      <c r="P667" s="1" t="s">
        <v>31</v>
      </c>
      <c r="Q667" s="1" t="s">
        <v>31</v>
      </c>
      <c r="R667" s="1" t="s">
        <v>31</v>
      </c>
      <c r="S667" s="1" t="s">
        <v>31</v>
      </c>
      <c r="T667" s="1" t="s">
        <v>31</v>
      </c>
      <c r="U667" s="1" t="s">
        <v>31</v>
      </c>
      <c r="V667" s="1" t="s">
        <v>31</v>
      </c>
      <c r="W667" s="1" t="s">
        <v>31</v>
      </c>
      <c r="X667" s="1" t="s">
        <v>31</v>
      </c>
      <c r="Y667" s="1" t="s">
        <v>31</v>
      </c>
      <c r="Z667" s="1" t="s">
        <v>709</v>
      </c>
      <c r="AA667" s="1" t="s">
        <v>67</v>
      </c>
    </row>
    <row r="668" spans="1:27" x14ac:dyDescent="0.2">
      <c r="A668" s="2">
        <f t="shared" si="6"/>
        <v>666</v>
      </c>
      <c r="B668" s="1" t="s">
        <v>2393</v>
      </c>
      <c r="C668" s="1" t="s">
        <v>58</v>
      </c>
      <c r="D668" s="1" t="s">
        <v>563</v>
      </c>
      <c r="E668" s="1" t="s">
        <v>2437</v>
      </c>
      <c r="F668" s="1" t="s">
        <v>54</v>
      </c>
      <c r="G668" s="1" t="s">
        <v>31</v>
      </c>
      <c r="H668" s="1" t="s">
        <v>56</v>
      </c>
      <c r="I668" s="1" t="s">
        <v>31</v>
      </c>
      <c r="J668" s="1" t="s">
        <v>31</v>
      </c>
      <c r="K668" s="1" t="s">
        <v>57</v>
      </c>
      <c r="L668" s="1" t="s">
        <v>57</v>
      </c>
      <c r="M668" s="1" t="s">
        <v>57</v>
      </c>
      <c r="N668" s="1" t="s">
        <v>31</v>
      </c>
      <c r="O668" s="1" t="s">
        <v>31</v>
      </c>
      <c r="P668" s="1" t="s">
        <v>31</v>
      </c>
      <c r="Q668" s="1" t="s">
        <v>31</v>
      </c>
      <c r="R668" s="1" t="s">
        <v>31</v>
      </c>
      <c r="S668" s="1" t="s">
        <v>31</v>
      </c>
      <c r="T668" s="1" t="s">
        <v>31</v>
      </c>
      <c r="U668" s="1" t="s">
        <v>31</v>
      </c>
      <c r="V668" s="1" t="s">
        <v>31</v>
      </c>
      <c r="W668" s="1" t="s">
        <v>31</v>
      </c>
      <c r="X668" s="1" t="s">
        <v>31</v>
      </c>
      <c r="Y668" s="1" t="s">
        <v>31</v>
      </c>
      <c r="Z668" s="1" t="s">
        <v>375</v>
      </c>
      <c r="AA668" s="1" t="s">
        <v>67</v>
      </c>
    </row>
    <row r="669" spans="1:27" x14ac:dyDescent="0.2">
      <c r="A669" s="2">
        <f t="shared" si="6"/>
        <v>667</v>
      </c>
      <c r="B669" s="1" t="s">
        <v>2393</v>
      </c>
      <c r="C669" s="1" t="s">
        <v>100</v>
      </c>
      <c r="D669" s="1" t="s">
        <v>1404</v>
      </c>
      <c r="E669" s="1" t="s">
        <v>2438</v>
      </c>
      <c r="F669" s="1" t="s">
        <v>54</v>
      </c>
      <c r="G669" s="1" t="s">
        <v>31</v>
      </c>
      <c r="H669" s="1" t="s">
        <v>1499</v>
      </c>
      <c r="I669" s="1" t="s">
        <v>31</v>
      </c>
      <c r="J669" s="1" t="s">
        <v>31</v>
      </c>
      <c r="K669" s="1" t="s">
        <v>57</v>
      </c>
      <c r="L669" s="1" t="s">
        <v>57</v>
      </c>
      <c r="M669" s="1" t="s">
        <v>57</v>
      </c>
      <c r="N669" s="1" t="s">
        <v>31</v>
      </c>
      <c r="O669" s="1" t="s">
        <v>31</v>
      </c>
      <c r="P669" s="1" t="s">
        <v>31</v>
      </c>
      <c r="Q669" s="1" t="s">
        <v>31</v>
      </c>
      <c r="R669" s="1" t="s">
        <v>31</v>
      </c>
      <c r="S669" s="1" t="s">
        <v>31</v>
      </c>
      <c r="T669" s="1" t="s">
        <v>31</v>
      </c>
      <c r="U669" s="1" t="s">
        <v>31</v>
      </c>
      <c r="V669" s="1" t="s">
        <v>31</v>
      </c>
      <c r="W669" s="1" t="s">
        <v>31</v>
      </c>
      <c r="X669" s="1" t="s">
        <v>31</v>
      </c>
      <c r="Y669" s="1" t="s">
        <v>31</v>
      </c>
      <c r="Z669" s="1" t="s">
        <v>2247</v>
      </c>
      <c r="AA669" s="1" t="s">
        <v>67</v>
      </c>
    </row>
    <row r="670" spans="1:27" x14ac:dyDescent="0.2">
      <c r="A670" s="2">
        <f t="shared" si="6"/>
        <v>668</v>
      </c>
      <c r="B670" s="1" t="s">
        <v>2393</v>
      </c>
      <c r="C670" s="1" t="s">
        <v>100</v>
      </c>
      <c r="D670" s="1" t="s">
        <v>1414</v>
      </c>
      <c r="E670" s="1" t="s">
        <v>2439</v>
      </c>
      <c r="F670" s="1" t="s">
        <v>54</v>
      </c>
      <c r="G670" s="1" t="s">
        <v>55</v>
      </c>
      <c r="H670" s="1" t="s">
        <v>110</v>
      </c>
      <c r="I670" s="1" t="s">
        <v>2359</v>
      </c>
      <c r="J670" s="1" t="s">
        <v>2046</v>
      </c>
      <c r="K670" s="1" t="s">
        <v>57</v>
      </c>
      <c r="L670" s="1" t="s">
        <v>57</v>
      </c>
      <c r="M670" s="1" t="s">
        <v>50</v>
      </c>
      <c r="N670" s="1" t="s">
        <v>59</v>
      </c>
      <c r="O670" s="1" t="s">
        <v>273</v>
      </c>
      <c r="P670" s="1" t="s">
        <v>85</v>
      </c>
      <c r="Q670" s="1" t="s">
        <v>2440</v>
      </c>
      <c r="R670" s="1" t="s">
        <v>988</v>
      </c>
      <c r="S670" s="1" t="s">
        <v>249</v>
      </c>
      <c r="T670" s="1" t="s">
        <v>2441</v>
      </c>
      <c r="U670" s="1" t="s">
        <v>194</v>
      </c>
      <c r="V670" s="1" t="s">
        <v>272</v>
      </c>
      <c r="W670" s="1" t="s">
        <v>486</v>
      </c>
      <c r="X670" s="1" t="s">
        <v>2442</v>
      </c>
      <c r="Y670" s="1" t="s">
        <v>52</v>
      </c>
      <c r="Z670" s="1" t="s">
        <v>205</v>
      </c>
      <c r="AA670" s="1" t="s">
        <v>67</v>
      </c>
    </row>
    <row r="671" spans="1:27" x14ac:dyDescent="0.2">
      <c r="A671" s="2">
        <f t="shared" si="6"/>
        <v>669</v>
      </c>
      <c r="B671" s="1" t="s">
        <v>2393</v>
      </c>
      <c r="C671" s="1" t="s">
        <v>59</v>
      </c>
      <c r="D671" s="1" t="s">
        <v>2443</v>
      </c>
      <c r="E671" s="1" t="s">
        <v>2444</v>
      </c>
      <c r="F671" s="1" t="s">
        <v>54</v>
      </c>
      <c r="G671" s="1" t="s">
        <v>31</v>
      </c>
      <c r="H671" s="1" t="s">
        <v>271</v>
      </c>
      <c r="I671" s="1" t="s">
        <v>31</v>
      </c>
      <c r="J671" s="1" t="s">
        <v>31</v>
      </c>
      <c r="K671" s="1" t="s">
        <v>57</v>
      </c>
      <c r="L671" s="1" t="s">
        <v>57</v>
      </c>
      <c r="M671" s="1" t="s">
        <v>57</v>
      </c>
      <c r="N671" s="1" t="s">
        <v>31</v>
      </c>
      <c r="O671" s="1" t="s">
        <v>31</v>
      </c>
      <c r="P671" s="1" t="s">
        <v>31</v>
      </c>
      <c r="Q671" s="1" t="s">
        <v>31</v>
      </c>
      <c r="R671" s="1" t="s">
        <v>31</v>
      </c>
      <c r="S671" s="1" t="s">
        <v>31</v>
      </c>
      <c r="T671" s="1" t="s">
        <v>31</v>
      </c>
      <c r="U671" s="1" t="s">
        <v>31</v>
      </c>
      <c r="V671" s="1" t="s">
        <v>31</v>
      </c>
      <c r="W671" s="1" t="s">
        <v>31</v>
      </c>
      <c r="X671" s="1" t="s">
        <v>31</v>
      </c>
      <c r="Y671" s="1" t="s">
        <v>31</v>
      </c>
      <c r="Z671" s="1" t="s">
        <v>1963</v>
      </c>
      <c r="AA671" s="1" t="s">
        <v>31</v>
      </c>
    </row>
    <row r="672" spans="1:27" x14ac:dyDescent="0.2">
      <c r="A672" s="2">
        <f t="shared" si="6"/>
        <v>670</v>
      </c>
      <c r="B672" s="1" t="s">
        <v>2393</v>
      </c>
      <c r="C672" s="1" t="s">
        <v>59</v>
      </c>
      <c r="D672" s="1" t="s">
        <v>1612</v>
      </c>
      <c r="E672" s="1" t="s">
        <v>2445</v>
      </c>
      <c r="F672" s="1" t="s">
        <v>54</v>
      </c>
      <c r="G672" s="1" t="s">
        <v>31</v>
      </c>
      <c r="H672" s="1" t="s">
        <v>196</v>
      </c>
      <c r="I672" s="1" t="s">
        <v>31</v>
      </c>
      <c r="J672" s="1" t="s">
        <v>31</v>
      </c>
      <c r="K672" s="1" t="s">
        <v>57</v>
      </c>
      <c r="L672" s="1" t="s">
        <v>57</v>
      </c>
      <c r="M672" s="1" t="s">
        <v>57</v>
      </c>
      <c r="N672" s="1" t="s">
        <v>31</v>
      </c>
      <c r="O672" s="1" t="s">
        <v>31</v>
      </c>
      <c r="P672" s="1" t="s">
        <v>31</v>
      </c>
      <c r="Q672" s="1" t="s">
        <v>31</v>
      </c>
      <c r="R672" s="1" t="s">
        <v>31</v>
      </c>
      <c r="S672" s="1" t="s">
        <v>31</v>
      </c>
      <c r="T672" s="1" t="s">
        <v>31</v>
      </c>
      <c r="U672" s="1" t="s">
        <v>31</v>
      </c>
      <c r="V672" s="1" t="s">
        <v>31</v>
      </c>
      <c r="W672" s="1" t="s">
        <v>31</v>
      </c>
      <c r="X672" s="1" t="s">
        <v>31</v>
      </c>
      <c r="Y672" s="1" t="s">
        <v>31</v>
      </c>
      <c r="Z672" s="1" t="s">
        <v>1815</v>
      </c>
      <c r="AA672" s="1" t="s">
        <v>67</v>
      </c>
    </row>
    <row r="673" spans="1:27" x14ac:dyDescent="0.2">
      <c r="A673" s="2">
        <f t="shared" si="6"/>
        <v>671</v>
      </c>
      <c r="B673" s="1" t="s">
        <v>2393</v>
      </c>
      <c r="C673" s="1" t="s">
        <v>142</v>
      </c>
      <c r="D673" s="1" t="s">
        <v>1524</v>
      </c>
      <c r="E673" s="1" t="s">
        <v>2446</v>
      </c>
      <c r="F673" s="1" t="s">
        <v>54</v>
      </c>
      <c r="G673" s="1" t="s">
        <v>31</v>
      </c>
      <c r="H673" s="1" t="s">
        <v>124</v>
      </c>
      <c r="I673" s="1" t="s">
        <v>31</v>
      </c>
      <c r="J673" s="1" t="s">
        <v>31</v>
      </c>
      <c r="K673" s="1" t="s">
        <v>57</v>
      </c>
      <c r="L673" s="1" t="s">
        <v>57</v>
      </c>
      <c r="M673" s="1" t="s">
        <v>57</v>
      </c>
      <c r="N673" s="1" t="s">
        <v>31</v>
      </c>
      <c r="O673" s="1" t="s">
        <v>31</v>
      </c>
      <c r="P673" s="1" t="s">
        <v>31</v>
      </c>
      <c r="Q673" s="1" t="s">
        <v>31</v>
      </c>
      <c r="R673" s="1" t="s">
        <v>31</v>
      </c>
      <c r="S673" s="1" t="s">
        <v>31</v>
      </c>
      <c r="T673" s="1" t="s">
        <v>31</v>
      </c>
      <c r="U673" s="1" t="s">
        <v>31</v>
      </c>
      <c r="V673" s="1" t="s">
        <v>31</v>
      </c>
      <c r="W673" s="1" t="s">
        <v>31</v>
      </c>
      <c r="X673" s="1" t="s">
        <v>31</v>
      </c>
      <c r="Y673" s="1" t="s">
        <v>31</v>
      </c>
      <c r="Z673" s="1" t="s">
        <v>566</v>
      </c>
      <c r="AA673" s="1" t="s">
        <v>67</v>
      </c>
    </row>
    <row r="674" spans="1:27" x14ac:dyDescent="0.2">
      <c r="A674" s="2">
        <f t="shared" si="6"/>
        <v>672</v>
      </c>
      <c r="B674" s="1" t="s">
        <v>2393</v>
      </c>
      <c r="C674" s="1" t="s">
        <v>142</v>
      </c>
      <c r="D674" s="1" t="s">
        <v>1618</v>
      </c>
      <c r="E674" s="1" t="s">
        <v>2447</v>
      </c>
      <c r="F674" s="1" t="s">
        <v>54</v>
      </c>
      <c r="G674" s="1" t="s">
        <v>31</v>
      </c>
      <c r="H674" s="1" t="s">
        <v>137</v>
      </c>
      <c r="I674" s="1" t="s">
        <v>31</v>
      </c>
      <c r="J674" s="1" t="s">
        <v>31</v>
      </c>
      <c r="K674" s="1" t="s">
        <v>57</v>
      </c>
      <c r="L674" s="1" t="s">
        <v>57</v>
      </c>
      <c r="M674" s="1" t="s">
        <v>57</v>
      </c>
      <c r="N674" s="1" t="s">
        <v>31</v>
      </c>
      <c r="O674" s="1" t="s">
        <v>31</v>
      </c>
      <c r="P674" s="1" t="s">
        <v>31</v>
      </c>
      <c r="Q674" s="1" t="s">
        <v>31</v>
      </c>
      <c r="R674" s="1" t="s">
        <v>31</v>
      </c>
      <c r="S674" s="1" t="s">
        <v>31</v>
      </c>
      <c r="T674" s="1" t="s">
        <v>31</v>
      </c>
      <c r="U674" s="1" t="s">
        <v>31</v>
      </c>
      <c r="V674" s="1" t="s">
        <v>31</v>
      </c>
      <c r="W674" s="1" t="s">
        <v>31</v>
      </c>
      <c r="X674" s="1" t="s">
        <v>31</v>
      </c>
      <c r="Y674" s="1" t="s">
        <v>31</v>
      </c>
      <c r="Z674" s="1" t="s">
        <v>2334</v>
      </c>
      <c r="AA674" s="1" t="s">
        <v>31</v>
      </c>
    </row>
    <row r="675" spans="1:27" x14ac:dyDescent="0.2">
      <c r="A675" s="2">
        <f t="shared" si="6"/>
        <v>673</v>
      </c>
      <c r="B675" s="1" t="s">
        <v>2393</v>
      </c>
      <c r="C675" s="1" t="s">
        <v>142</v>
      </c>
      <c r="D675" s="1" t="s">
        <v>1685</v>
      </c>
      <c r="E675" s="1" t="s">
        <v>2448</v>
      </c>
      <c r="F675" s="1" t="s">
        <v>54</v>
      </c>
      <c r="G675" s="1" t="s">
        <v>31</v>
      </c>
      <c r="H675" s="1" t="s">
        <v>71</v>
      </c>
      <c r="I675" s="1" t="s">
        <v>31</v>
      </c>
      <c r="J675" s="1" t="s">
        <v>31</v>
      </c>
      <c r="K675" s="1" t="s">
        <v>57</v>
      </c>
      <c r="L675" s="1" t="s">
        <v>57</v>
      </c>
      <c r="M675" s="1" t="s">
        <v>57</v>
      </c>
      <c r="N675" s="1" t="s">
        <v>31</v>
      </c>
      <c r="O675" s="1" t="s">
        <v>31</v>
      </c>
      <c r="P675" s="1" t="s">
        <v>31</v>
      </c>
      <c r="Q675" s="1" t="s">
        <v>31</v>
      </c>
      <c r="R675" s="1" t="s">
        <v>31</v>
      </c>
      <c r="S675" s="1" t="s">
        <v>31</v>
      </c>
      <c r="T675" s="1" t="s">
        <v>31</v>
      </c>
      <c r="U675" s="1" t="s">
        <v>31</v>
      </c>
      <c r="V675" s="1" t="s">
        <v>31</v>
      </c>
      <c r="W675" s="1" t="s">
        <v>31</v>
      </c>
      <c r="X675" s="1" t="s">
        <v>31</v>
      </c>
      <c r="Y675" s="1" t="s">
        <v>31</v>
      </c>
      <c r="Z675" s="1" t="s">
        <v>388</v>
      </c>
      <c r="AA675" s="1" t="s">
        <v>67</v>
      </c>
    </row>
    <row r="676" spans="1:27" x14ac:dyDescent="0.2">
      <c r="A676" s="2">
        <f t="shared" si="6"/>
        <v>674</v>
      </c>
      <c r="B676" s="1" t="s">
        <v>2393</v>
      </c>
      <c r="C676" s="1" t="s">
        <v>148</v>
      </c>
      <c r="D676" s="1" t="s">
        <v>2449</v>
      </c>
      <c r="E676" s="1" t="s">
        <v>2450</v>
      </c>
      <c r="F676" s="1" t="s">
        <v>54</v>
      </c>
      <c r="G676" s="1" t="s">
        <v>73</v>
      </c>
      <c r="H676" s="1" t="s">
        <v>267</v>
      </c>
      <c r="I676" s="1" t="s">
        <v>2303</v>
      </c>
      <c r="J676" s="1" t="s">
        <v>1955</v>
      </c>
      <c r="K676" s="1" t="s">
        <v>57</v>
      </c>
      <c r="L676" s="1" t="s">
        <v>57</v>
      </c>
      <c r="M676" s="1" t="s">
        <v>50</v>
      </c>
      <c r="N676" s="1" t="s">
        <v>130</v>
      </c>
      <c r="O676" s="1" t="s">
        <v>64</v>
      </c>
      <c r="P676" s="1" t="s">
        <v>148</v>
      </c>
      <c r="Q676" s="1" t="s">
        <v>1543</v>
      </c>
      <c r="R676" s="1" t="s">
        <v>437</v>
      </c>
      <c r="S676" s="1" t="s">
        <v>1148</v>
      </c>
      <c r="T676" s="1" t="s">
        <v>2451</v>
      </c>
      <c r="U676" s="1" t="s">
        <v>95</v>
      </c>
      <c r="V676" s="1" t="s">
        <v>264</v>
      </c>
      <c r="W676" s="1" t="s">
        <v>277</v>
      </c>
      <c r="X676" s="1" t="s">
        <v>284</v>
      </c>
      <c r="Y676" s="1" t="s">
        <v>50</v>
      </c>
      <c r="Z676" s="1" t="s">
        <v>121</v>
      </c>
      <c r="AA676" s="1" t="s">
        <v>67</v>
      </c>
    </row>
    <row r="677" spans="1:27" x14ac:dyDescent="0.2">
      <c r="A677" s="2">
        <f t="shared" si="6"/>
        <v>675</v>
      </c>
      <c r="B677" s="1" t="s">
        <v>2393</v>
      </c>
      <c r="C677" s="1" t="s">
        <v>148</v>
      </c>
      <c r="D677" s="1" t="s">
        <v>2055</v>
      </c>
      <c r="E677" s="1" t="s">
        <v>2452</v>
      </c>
      <c r="F677" s="1" t="s">
        <v>54</v>
      </c>
      <c r="G677" s="1" t="s">
        <v>31</v>
      </c>
      <c r="H677" s="1" t="s">
        <v>221</v>
      </c>
      <c r="I677" s="1" t="s">
        <v>31</v>
      </c>
      <c r="J677" s="1" t="s">
        <v>31</v>
      </c>
      <c r="K677" s="1" t="s">
        <v>57</v>
      </c>
      <c r="L677" s="1" t="s">
        <v>57</v>
      </c>
      <c r="M677" s="1" t="s">
        <v>57</v>
      </c>
      <c r="N677" s="1" t="s">
        <v>31</v>
      </c>
      <c r="O677" s="1" t="s">
        <v>31</v>
      </c>
      <c r="P677" s="1" t="s">
        <v>31</v>
      </c>
      <c r="Q677" s="1" t="s">
        <v>31</v>
      </c>
      <c r="R677" s="1" t="s">
        <v>31</v>
      </c>
      <c r="S677" s="1" t="s">
        <v>31</v>
      </c>
      <c r="T677" s="1" t="s">
        <v>31</v>
      </c>
      <c r="U677" s="1" t="s">
        <v>31</v>
      </c>
      <c r="V677" s="1" t="s">
        <v>31</v>
      </c>
      <c r="W677" s="1" t="s">
        <v>31</v>
      </c>
      <c r="X677" s="1" t="s">
        <v>31</v>
      </c>
      <c r="Y677" s="1" t="s">
        <v>31</v>
      </c>
      <c r="Z677" s="1" t="s">
        <v>2453</v>
      </c>
      <c r="AA677" s="1" t="s">
        <v>31</v>
      </c>
    </row>
    <row r="678" spans="1:27" x14ac:dyDescent="0.2">
      <c r="A678" s="2">
        <f t="shared" si="6"/>
        <v>676</v>
      </c>
      <c r="B678" s="1" t="s">
        <v>2393</v>
      </c>
      <c r="C678" s="1" t="s">
        <v>95</v>
      </c>
      <c r="D678" s="1" t="s">
        <v>1787</v>
      </c>
      <c r="E678" s="1" t="s">
        <v>2454</v>
      </c>
      <c r="F678" s="1" t="s">
        <v>54</v>
      </c>
      <c r="G678" s="1" t="s">
        <v>31</v>
      </c>
      <c r="H678" s="1" t="s">
        <v>56</v>
      </c>
      <c r="I678" s="1" t="s">
        <v>31</v>
      </c>
      <c r="J678" s="1" t="s">
        <v>31</v>
      </c>
      <c r="K678" s="1" t="s">
        <v>57</v>
      </c>
      <c r="L678" s="1" t="s">
        <v>57</v>
      </c>
      <c r="M678" s="1" t="s">
        <v>57</v>
      </c>
      <c r="N678" s="1" t="s">
        <v>31</v>
      </c>
      <c r="O678" s="1" t="s">
        <v>31</v>
      </c>
      <c r="P678" s="1" t="s">
        <v>31</v>
      </c>
      <c r="Q678" s="1" t="s">
        <v>31</v>
      </c>
      <c r="R678" s="1" t="s">
        <v>31</v>
      </c>
      <c r="S678" s="1" t="s">
        <v>31</v>
      </c>
      <c r="T678" s="1" t="s">
        <v>31</v>
      </c>
      <c r="U678" s="1" t="s">
        <v>31</v>
      </c>
      <c r="V678" s="1" t="s">
        <v>31</v>
      </c>
      <c r="W678" s="1" t="s">
        <v>31</v>
      </c>
      <c r="X678" s="1" t="s">
        <v>31</v>
      </c>
      <c r="Y678" s="1" t="s">
        <v>31</v>
      </c>
      <c r="Z678" s="1" t="s">
        <v>209</v>
      </c>
      <c r="AA678" s="1" t="s">
        <v>67</v>
      </c>
    </row>
    <row r="679" spans="1:27" x14ac:dyDescent="0.2">
      <c r="A679" s="2">
        <f t="shared" si="6"/>
        <v>677</v>
      </c>
      <c r="B679" s="1" t="s">
        <v>2455</v>
      </c>
      <c r="C679" s="1" t="s">
        <v>50</v>
      </c>
      <c r="D679" s="1" t="s">
        <v>50</v>
      </c>
      <c r="E679" s="1" t="s">
        <v>2456</v>
      </c>
      <c r="F679" s="1" t="s">
        <v>54</v>
      </c>
      <c r="G679" s="1" t="s">
        <v>73</v>
      </c>
      <c r="H679" s="1" t="s">
        <v>120</v>
      </c>
      <c r="I679" s="1" t="s">
        <v>2455</v>
      </c>
      <c r="J679" s="1" t="s">
        <v>1874</v>
      </c>
      <c r="K679" s="1" t="s">
        <v>50</v>
      </c>
      <c r="L679" s="1" t="s">
        <v>77</v>
      </c>
      <c r="M679" s="1" t="s">
        <v>142</v>
      </c>
      <c r="N679" s="1" t="s">
        <v>471</v>
      </c>
      <c r="O679" s="1" t="s">
        <v>643</v>
      </c>
      <c r="P679" s="1" t="s">
        <v>535</v>
      </c>
      <c r="Q679" s="1" t="s">
        <v>2457</v>
      </c>
      <c r="R679" s="1" t="s">
        <v>2458</v>
      </c>
      <c r="S679" s="1" t="s">
        <v>2459</v>
      </c>
      <c r="T679" s="1" t="s">
        <v>2460</v>
      </c>
      <c r="U679" s="1" t="s">
        <v>1138</v>
      </c>
      <c r="V679" s="1" t="s">
        <v>1135</v>
      </c>
      <c r="W679" s="1" t="s">
        <v>2461</v>
      </c>
      <c r="X679" s="1" t="s">
        <v>2462</v>
      </c>
      <c r="Y679" s="1" t="s">
        <v>197</v>
      </c>
      <c r="Z679" s="1" t="s">
        <v>233</v>
      </c>
      <c r="AA679" s="1" t="s">
        <v>31</v>
      </c>
    </row>
    <row r="680" spans="1:27" x14ac:dyDescent="0.2">
      <c r="A680" s="2">
        <f t="shared" si="6"/>
        <v>678</v>
      </c>
      <c r="B680" s="1" t="s">
        <v>2455</v>
      </c>
      <c r="C680" s="1" t="s">
        <v>50</v>
      </c>
      <c r="D680" s="1" t="s">
        <v>77</v>
      </c>
      <c r="E680" s="1" t="s">
        <v>2463</v>
      </c>
      <c r="F680" s="1" t="s">
        <v>54</v>
      </c>
      <c r="G680" s="1" t="s">
        <v>73</v>
      </c>
      <c r="H680" s="1" t="s">
        <v>93</v>
      </c>
      <c r="I680" s="1" t="s">
        <v>2455</v>
      </c>
      <c r="J680" s="1" t="s">
        <v>1955</v>
      </c>
      <c r="K680" s="1" t="s">
        <v>57</v>
      </c>
      <c r="L680" s="1" t="s">
        <v>57</v>
      </c>
      <c r="M680" s="1" t="s">
        <v>94</v>
      </c>
      <c r="N680" s="1" t="s">
        <v>306</v>
      </c>
      <c r="O680" s="1" t="s">
        <v>692</v>
      </c>
      <c r="P680" s="1" t="s">
        <v>544</v>
      </c>
      <c r="Q680" s="1" t="s">
        <v>2464</v>
      </c>
      <c r="R680" s="1" t="s">
        <v>2465</v>
      </c>
      <c r="S680" s="1" t="s">
        <v>2466</v>
      </c>
      <c r="T680" s="1" t="s">
        <v>2467</v>
      </c>
      <c r="U680" s="1" t="s">
        <v>166</v>
      </c>
      <c r="V680" s="1" t="s">
        <v>423</v>
      </c>
      <c r="W680" s="1" t="s">
        <v>1299</v>
      </c>
      <c r="X680" s="1" t="s">
        <v>1308</v>
      </c>
      <c r="Y680" s="1" t="s">
        <v>142</v>
      </c>
      <c r="Z680" s="1" t="s">
        <v>698</v>
      </c>
      <c r="AA680" s="1" t="s">
        <v>67</v>
      </c>
    </row>
    <row r="681" spans="1:27" x14ac:dyDescent="0.2">
      <c r="A681" s="2">
        <f t="shared" si="6"/>
        <v>679</v>
      </c>
      <c r="B681" s="1" t="s">
        <v>2455</v>
      </c>
      <c r="C681" s="1" t="s">
        <v>52</v>
      </c>
      <c r="D681" s="1" t="s">
        <v>277</v>
      </c>
      <c r="E681" s="1" t="s">
        <v>2468</v>
      </c>
      <c r="F681" s="1" t="s">
        <v>54</v>
      </c>
      <c r="G681" s="1" t="s">
        <v>55</v>
      </c>
      <c r="H681" s="1" t="s">
        <v>124</v>
      </c>
      <c r="I681" s="1" t="s">
        <v>2455</v>
      </c>
      <c r="J681" s="1" t="s">
        <v>2217</v>
      </c>
      <c r="K681" s="1" t="s">
        <v>57</v>
      </c>
      <c r="L681" s="1" t="s">
        <v>57</v>
      </c>
      <c r="M681" s="1" t="s">
        <v>77</v>
      </c>
      <c r="N681" s="1" t="s">
        <v>85</v>
      </c>
      <c r="O681" s="1" t="s">
        <v>273</v>
      </c>
      <c r="P681" s="1" t="s">
        <v>342</v>
      </c>
      <c r="Q681" s="1" t="s">
        <v>2469</v>
      </c>
      <c r="R681" s="1" t="s">
        <v>2470</v>
      </c>
      <c r="S681" s="1" t="s">
        <v>2471</v>
      </c>
      <c r="T681" s="1" t="s">
        <v>2472</v>
      </c>
      <c r="U681" s="1" t="s">
        <v>74</v>
      </c>
      <c r="V681" s="1" t="s">
        <v>456</v>
      </c>
      <c r="W681" s="1" t="s">
        <v>529</v>
      </c>
      <c r="X681" s="1" t="s">
        <v>631</v>
      </c>
      <c r="Y681" s="1" t="s">
        <v>57</v>
      </c>
      <c r="Z681" s="1" t="s">
        <v>520</v>
      </c>
      <c r="AA681" s="1" t="s">
        <v>67</v>
      </c>
    </row>
    <row r="682" spans="1:27" x14ac:dyDescent="0.2">
      <c r="A682" s="2">
        <f t="shared" si="6"/>
        <v>680</v>
      </c>
      <c r="B682" s="1" t="s">
        <v>2455</v>
      </c>
      <c r="C682" s="1" t="s">
        <v>52</v>
      </c>
      <c r="D682" s="1" t="s">
        <v>168</v>
      </c>
      <c r="E682" s="1" t="s">
        <v>2473</v>
      </c>
      <c r="F682" s="1" t="s">
        <v>54</v>
      </c>
      <c r="G682" s="1" t="s">
        <v>55</v>
      </c>
      <c r="H682" s="1" t="s">
        <v>325</v>
      </c>
      <c r="I682" s="1" t="s">
        <v>2455</v>
      </c>
      <c r="J682" s="1" t="s">
        <v>2303</v>
      </c>
      <c r="K682" s="1" t="s">
        <v>57</v>
      </c>
      <c r="L682" s="1" t="s">
        <v>57</v>
      </c>
      <c r="M682" s="1" t="s">
        <v>57</v>
      </c>
      <c r="N682" s="1" t="s">
        <v>57</v>
      </c>
      <c r="O682" s="1" t="s">
        <v>86</v>
      </c>
      <c r="P682" s="1" t="s">
        <v>57</v>
      </c>
      <c r="Q682" s="1" t="s">
        <v>31</v>
      </c>
      <c r="R682" s="1" t="s">
        <v>130</v>
      </c>
      <c r="S682" s="1" t="s">
        <v>194</v>
      </c>
      <c r="T682" s="1" t="s">
        <v>610</v>
      </c>
      <c r="U682" s="1" t="s">
        <v>57</v>
      </c>
      <c r="V682" s="1" t="s">
        <v>50</v>
      </c>
      <c r="W682" s="1" t="s">
        <v>50</v>
      </c>
      <c r="X682" s="1" t="s">
        <v>1169</v>
      </c>
      <c r="Y682" s="1" t="s">
        <v>57</v>
      </c>
      <c r="Z682" s="1" t="s">
        <v>250</v>
      </c>
      <c r="AA682" s="1" t="s">
        <v>31</v>
      </c>
    </row>
    <row r="683" spans="1:27" x14ac:dyDescent="0.2">
      <c r="A683" s="2">
        <f t="shared" si="6"/>
        <v>681</v>
      </c>
      <c r="B683" s="1" t="s">
        <v>2455</v>
      </c>
      <c r="C683" s="1" t="s">
        <v>94</v>
      </c>
      <c r="D683" s="1" t="s">
        <v>82</v>
      </c>
      <c r="E683" s="1" t="s">
        <v>2474</v>
      </c>
      <c r="F683" s="1" t="s">
        <v>54</v>
      </c>
      <c r="G683" s="1" t="s">
        <v>73</v>
      </c>
      <c r="H683" s="1" t="s">
        <v>267</v>
      </c>
      <c r="I683" s="1" t="s">
        <v>2455</v>
      </c>
      <c r="J683" s="1" t="s">
        <v>2172</v>
      </c>
      <c r="K683" s="1" t="s">
        <v>57</v>
      </c>
      <c r="L683" s="1" t="s">
        <v>57</v>
      </c>
      <c r="M683" s="1" t="s">
        <v>52</v>
      </c>
      <c r="N683" s="1" t="s">
        <v>55</v>
      </c>
      <c r="O683" s="1" t="s">
        <v>428</v>
      </c>
      <c r="P683" s="1" t="s">
        <v>272</v>
      </c>
      <c r="Q683" s="1" t="s">
        <v>2475</v>
      </c>
      <c r="R683" s="1" t="s">
        <v>1314</v>
      </c>
      <c r="S683" s="1" t="s">
        <v>2476</v>
      </c>
      <c r="T683" s="1" t="s">
        <v>2477</v>
      </c>
      <c r="U683" s="1" t="s">
        <v>74</v>
      </c>
      <c r="V683" s="1" t="s">
        <v>259</v>
      </c>
      <c r="W683" s="1" t="s">
        <v>147</v>
      </c>
      <c r="X683" s="1" t="s">
        <v>423</v>
      </c>
      <c r="Y683" s="1" t="s">
        <v>52</v>
      </c>
      <c r="Z683" s="1" t="s">
        <v>2478</v>
      </c>
      <c r="AA683" s="1" t="s">
        <v>31</v>
      </c>
    </row>
    <row r="684" spans="1:27" x14ac:dyDescent="0.2">
      <c r="A684" s="2">
        <f t="shared" si="6"/>
        <v>682</v>
      </c>
      <c r="B684" s="1" t="s">
        <v>2455</v>
      </c>
      <c r="C684" s="1" t="s">
        <v>80</v>
      </c>
      <c r="D684" s="1" t="s">
        <v>366</v>
      </c>
      <c r="E684" s="1" t="s">
        <v>2479</v>
      </c>
      <c r="F684" s="1" t="s">
        <v>54</v>
      </c>
      <c r="G684" s="1" t="s">
        <v>31</v>
      </c>
      <c r="H684" s="1" t="s">
        <v>56</v>
      </c>
      <c r="I684" s="1" t="s">
        <v>31</v>
      </c>
      <c r="J684" s="1" t="s">
        <v>31</v>
      </c>
      <c r="K684" s="1" t="s">
        <v>57</v>
      </c>
      <c r="L684" s="1" t="s">
        <v>57</v>
      </c>
      <c r="M684" s="1" t="s">
        <v>57</v>
      </c>
      <c r="N684" s="1" t="s">
        <v>31</v>
      </c>
      <c r="O684" s="1" t="s">
        <v>31</v>
      </c>
      <c r="P684" s="1" t="s">
        <v>31</v>
      </c>
      <c r="Q684" s="1" t="s">
        <v>31</v>
      </c>
      <c r="R684" s="1" t="s">
        <v>31</v>
      </c>
      <c r="S684" s="1" t="s">
        <v>31</v>
      </c>
      <c r="T684" s="1" t="s">
        <v>31</v>
      </c>
      <c r="U684" s="1" t="s">
        <v>31</v>
      </c>
      <c r="V684" s="1" t="s">
        <v>31</v>
      </c>
      <c r="W684" s="1" t="s">
        <v>31</v>
      </c>
      <c r="X684" s="1" t="s">
        <v>31</v>
      </c>
      <c r="Y684" s="1" t="s">
        <v>31</v>
      </c>
      <c r="Z684" s="1" t="s">
        <v>480</v>
      </c>
      <c r="AA684" s="1" t="s">
        <v>67</v>
      </c>
    </row>
    <row r="685" spans="1:27" x14ac:dyDescent="0.2">
      <c r="A685" s="2">
        <f t="shared" si="6"/>
        <v>683</v>
      </c>
      <c r="B685" s="1" t="s">
        <v>2455</v>
      </c>
      <c r="C685" s="1" t="s">
        <v>80</v>
      </c>
      <c r="D685" s="1" t="s">
        <v>845</v>
      </c>
      <c r="E685" s="1" t="s">
        <v>2480</v>
      </c>
      <c r="F685" s="1" t="s">
        <v>54</v>
      </c>
      <c r="G685" s="1" t="s">
        <v>31</v>
      </c>
      <c r="H685" s="1" t="s">
        <v>110</v>
      </c>
      <c r="I685" s="1" t="s">
        <v>31</v>
      </c>
      <c r="J685" s="1" t="s">
        <v>31</v>
      </c>
      <c r="K685" s="1" t="s">
        <v>57</v>
      </c>
      <c r="L685" s="1" t="s">
        <v>57</v>
      </c>
      <c r="M685" s="1" t="s">
        <v>57</v>
      </c>
      <c r="N685" s="1" t="s">
        <v>31</v>
      </c>
      <c r="O685" s="1" t="s">
        <v>31</v>
      </c>
      <c r="P685" s="1" t="s">
        <v>31</v>
      </c>
      <c r="Q685" s="1" t="s">
        <v>31</v>
      </c>
      <c r="R685" s="1" t="s">
        <v>31</v>
      </c>
      <c r="S685" s="1" t="s">
        <v>31</v>
      </c>
      <c r="T685" s="1" t="s">
        <v>31</v>
      </c>
      <c r="U685" s="1" t="s">
        <v>31</v>
      </c>
      <c r="V685" s="1" t="s">
        <v>31</v>
      </c>
      <c r="W685" s="1" t="s">
        <v>31</v>
      </c>
      <c r="X685" s="1" t="s">
        <v>31</v>
      </c>
      <c r="Y685" s="1" t="s">
        <v>31</v>
      </c>
      <c r="Z685" s="1" t="s">
        <v>770</v>
      </c>
      <c r="AA685" s="1" t="s">
        <v>67</v>
      </c>
    </row>
    <row r="686" spans="1:27" x14ac:dyDescent="0.2">
      <c r="A686" s="2">
        <f t="shared" si="6"/>
        <v>684</v>
      </c>
      <c r="B686" s="1" t="s">
        <v>2455</v>
      </c>
      <c r="C686" s="1" t="s">
        <v>80</v>
      </c>
      <c r="D686" s="1" t="s">
        <v>682</v>
      </c>
      <c r="E686" s="1" t="s">
        <v>2481</v>
      </c>
      <c r="F686" s="1" t="s">
        <v>54</v>
      </c>
      <c r="G686" s="1" t="s">
        <v>31</v>
      </c>
      <c r="H686" s="1" t="s">
        <v>93</v>
      </c>
      <c r="I686" s="1" t="s">
        <v>31</v>
      </c>
      <c r="J686" s="1" t="s">
        <v>31</v>
      </c>
      <c r="K686" s="1" t="s">
        <v>57</v>
      </c>
      <c r="L686" s="1" t="s">
        <v>57</v>
      </c>
      <c r="M686" s="1" t="s">
        <v>57</v>
      </c>
      <c r="N686" s="1" t="s">
        <v>31</v>
      </c>
      <c r="O686" s="1" t="s">
        <v>31</v>
      </c>
      <c r="P686" s="1" t="s">
        <v>31</v>
      </c>
      <c r="Q686" s="1" t="s">
        <v>31</v>
      </c>
      <c r="R686" s="1" t="s">
        <v>31</v>
      </c>
      <c r="S686" s="1" t="s">
        <v>31</v>
      </c>
      <c r="T686" s="1" t="s">
        <v>31</v>
      </c>
      <c r="U686" s="1" t="s">
        <v>31</v>
      </c>
      <c r="V686" s="1" t="s">
        <v>31</v>
      </c>
      <c r="W686" s="1" t="s">
        <v>31</v>
      </c>
      <c r="X686" s="1" t="s">
        <v>31</v>
      </c>
      <c r="Y686" s="1" t="s">
        <v>31</v>
      </c>
      <c r="Z686" s="1" t="s">
        <v>117</v>
      </c>
      <c r="AA686" s="1" t="s">
        <v>67</v>
      </c>
    </row>
    <row r="687" spans="1:27" x14ac:dyDescent="0.2">
      <c r="A687" s="2">
        <f t="shared" si="6"/>
        <v>685</v>
      </c>
      <c r="B687" s="1" t="s">
        <v>2455</v>
      </c>
      <c r="C687" s="1" t="s">
        <v>58</v>
      </c>
      <c r="D687" s="1" t="s">
        <v>686</v>
      </c>
      <c r="E687" s="1" t="s">
        <v>2482</v>
      </c>
      <c r="F687" s="1" t="s">
        <v>54</v>
      </c>
      <c r="G687" s="1" t="s">
        <v>31</v>
      </c>
      <c r="H687" s="1" t="s">
        <v>382</v>
      </c>
      <c r="I687" s="1" t="s">
        <v>31</v>
      </c>
      <c r="J687" s="1" t="s">
        <v>31</v>
      </c>
      <c r="K687" s="1" t="s">
        <v>57</v>
      </c>
      <c r="L687" s="1" t="s">
        <v>57</v>
      </c>
      <c r="M687" s="1" t="s">
        <v>57</v>
      </c>
      <c r="N687" s="1" t="s">
        <v>31</v>
      </c>
      <c r="O687" s="1" t="s">
        <v>31</v>
      </c>
      <c r="P687" s="1" t="s">
        <v>31</v>
      </c>
      <c r="Q687" s="1" t="s">
        <v>31</v>
      </c>
      <c r="R687" s="1" t="s">
        <v>31</v>
      </c>
      <c r="S687" s="1" t="s">
        <v>31</v>
      </c>
      <c r="T687" s="1" t="s">
        <v>31</v>
      </c>
      <c r="U687" s="1" t="s">
        <v>31</v>
      </c>
      <c r="V687" s="1" t="s">
        <v>31</v>
      </c>
      <c r="W687" s="1" t="s">
        <v>31</v>
      </c>
      <c r="X687" s="1" t="s">
        <v>31</v>
      </c>
      <c r="Y687" s="1" t="s">
        <v>31</v>
      </c>
      <c r="Z687" s="1" t="s">
        <v>2483</v>
      </c>
      <c r="AA687" s="1" t="s">
        <v>67</v>
      </c>
    </row>
    <row r="688" spans="1:27" x14ac:dyDescent="0.2">
      <c r="A688" s="2">
        <f t="shared" si="6"/>
        <v>686</v>
      </c>
      <c r="B688" s="1" t="s">
        <v>2455</v>
      </c>
      <c r="C688" s="1" t="s">
        <v>86</v>
      </c>
      <c r="D688" s="1" t="s">
        <v>743</v>
      </c>
      <c r="E688" s="1" t="s">
        <v>2484</v>
      </c>
      <c r="F688" s="1" t="s">
        <v>54</v>
      </c>
      <c r="G688" s="1" t="s">
        <v>55</v>
      </c>
      <c r="H688" s="1" t="s">
        <v>431</v>
      </c>
      <c r="I688" s="1" t="s">
        <v>2455</v>
      </c>
      <c r="J688" s="1" t="s">
        <v>2217</v>
      </c>
      <c r="K688" s="1" t="s">
        <v>57</v>
      </c>
      <c r="L688" s="1" t="s">
        <v>57</v>
      </c>
      <c r="M688" s="1" t="s">
        <v>57</v>
      </c>
      <c r="N688" s="1" t="s">
        <v>52</v>
      </c>
      <c r="O688" s="1" t="s">
        <v>306</v>
      </c>
      <c r="P688" s="1" t="s">
        <v>94</v>
      </c>
      <c r="Q688" s="1" t="s">
        <v>111</v>
      </c>
      <c r="R688" s="1" t="s">
        <v>91</v>
      </c>
      <c r="S688" s="1" t="s">
        <v>348</v>
      </c>
      <c r="T688" s="1" t="s">
        <v>1531</v>
      </c>
      <c r="U688" s="1" t="s">
        <v>57</v>
      </c>
      <c r="V688" s="1" t="s">
        <v>148</v>
      </c>
      <c r="W688" s="1" t="s">
        <v>165</v>
      </c>
      <c r="X688" s="1" t="s">
        <v>365</v>
      </c>
      <c r="Y688" s="1" t="s">
        <v>50</v>
      </c>
      <c r="Z688" s="1" t="s">
        <v>2485</v>
      </c>
      <c r="AA688" s="1" t="s">
        <v>31</v>
      </c>
    </row>
    <row r="689" spans="1:27" x14ac:dyDescent="0.2">
      <c r="A689" s="2">
        <f t="shared" si="6"/>
        <v>687</v>
      </c>
      <c r="B689" s="1" t="s">
        <v>2455</v>
      </c>
      <c r="C689" s="1" t="s">
        <v>86</v>
      </c>
      <c r="D689" s="1" t="s">
        <v>227</v>
      </c>
      <c r="E689" s="1" t="s">
        <v>2486</v>
      </c>
      <c r="F689" s="1" t="s">
        <v>54</v>
      </c>
      <c r="G689" s="1" t="s">
        <v>31</v>
      </c>
      <c r="H689" s="1" t="s">
        <v>271</v>
      </c>
      <c r="I689" s="1" t="s">
        <v>31</v>
      </c>
      <c r="J689" s="1" t="s">
        <v>31</v>
      </c>
      <c r="K689" s="1" t="s">
        <v>57</v>
      </c>
      <c r="L689" s="1" t="s">
        <v>57</v>
      </c>
      <c r="M689" s="1" t="s">
        <v>57</v>
      </c>
      <c r="N689" s="1" t="s">
        <v>31</v>
      </c>
      <c r="O689" s="1" t="s">
        <v>31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31</v>
      </c>
      <c r="Z689" s="1" t="s">
        <v>188</v>
      </c>
      <c r="AA689" s="1" t="s">
        <v>31</v>
      </c>
    </row>
    <row r="690" spans="1:27" x14ac:dyDescent="0.2">
      <c r="A690" s="2">
        <f t="shared" si="6"/>
        <v>688</v>
      </c>
      <c r="B690" s="1" t="s">
        <v>2455</v>
      </c>
      <c r="C690" s="1" t="s">
        <v>68</v>
      </c>
      <c r="D690" s="1" t="s">
        <v>1161</v>
      </c>
      <c r="E690" s="1" t="s">
        <v>2487</v>
      </c>
      <c r="F690" s="1" t="s">
        <v>54</v>
      </c>
      <c r="G690" s="1" t="s">
        <v>55</v>
      </c>
      <c r="H690" s="1" t="s">
        <v>288</v>
      </c>
      <c r="I690" s="1" t="s">
        <v>2455</v>
      </c>
      <c r="J690" s="1" t="s">
        <v>2359</v>
      </c>
      <c r="K690" s="1" t="s">
        <v>57</v>
      </c>
      <c r="L690" s="1" t="s">
        <v>57</v>
      </c>
      <c r="M690" s="1" t="s">
        <v>57</v>
      </c>
      <c r="N690" s="1" t="s">
        <v>57</v>
      </c>
      <c r="O690" s="1" t="s">
        <v>90</v>
      </c>
      <c r="P690" s="1" t="s">
        <v>57</v>
      </c>
      <c r="Q690" s="1" t="s">
        <v>31</v>
      </c>
      <c r="R690" s="1" t="s">
        <v>86</v>
      </c>
      <c r="S690" s="1" t="s">
        <v>55</v>
      </c>
      <c r="T690" s="1" t="s">
        <v>588</v>
      </c>
      <c r="U690" s="1" t="s">
        <v>57</v>
      </c>
      <c r="V690" s="1" t="s">
        <v>52</v>
      </c>
      <c r="W690" s="1" t="s">
        <v>52</v>
      </c>
      <c r="X690" s="1" t="s">
        <v>94</v>
      </c>
      <c r="Y690" s="1" t="s">
        <v>57</v>
      </c>
      <c r="Z690" s="1" t="s">
        <v>1526</v>
      </c>
      <c r="AA690" s="1" t="s">
        <v>67</v>
      </c>
    </row>
    <row r="691" spans="1:27" x14ac:dyDescent="0.2">
      <c r="A691" s="2">
        <f t="shared" si="6"/>
        <v>689</v>
      </c>
      <c r="B691" s="1" t="s">
        <v>2455</v>
      </c>
      <c r="C691" s="1" t="s">
        <v>59</v>
      </c>
      <c r="D691" s="1" t="s">
        <v>2041</v>
      </c>
      <c r="E691" s="1" t="s">
        <v>2488</v>
      </c>
      <c r="F691" s="1" t="s">
        <v>54</v>
      </c>
      <c r="G691" s="1" t="s">
        <v>31</v>
      </c>
      <c r="H691" s="1" t="s">
        <v>1499</v>
      </c>
      <c r="I691" s="1" t="s">
        <v>31</v>
      </c>
      <c r="J691" s="1" t="s">
        <v>31</v>
      </c>
      <c r="K691" s="1" t="s">
        <v>57</v>
      </c>
      <c r="L691" s="1" t="s">
        <v>57</v>
      </c>
      <c r="M691" s="1" t="s">
        <v>57</v>
      </c>
      <c r="N691" s="1" t="s">
        <v>31</v>
      </c>
      <c r="O691" s="1" t="s">
        <v>31</v>
      </c>
      <c r="P691" s="1" t="s">
        <v>31</v>
      </c>
      <c r="Q691" s="1" t="s">
        <v>31</v>
      </c>
      <c r="R691" s="1" t="s">
        <v>31</v>
      </c>
      <c r="S691" s="1" t="s">
        <v>31</v>
      </c>
      <c r="T691" s="1" t="s">
        <v>31</v>
      </c>
      <c r="U691" s="1" t="s">
        <v>31</v>
      </c>
      <c r="V691" s="1" t="s">
        <v>31</v>
      </c>
      <c r="W691" s="1" t="s">
        <v>31</v>
      </c>
      <c r="X691" s="1" t="s">
        <v>31</v>
      </c>
      <c r="Y691" s="1" t="s">
        <v>31</v>
      </c>
      <c r="Z691" s="1" t="s">
        <v>742</v>
      </c>
      <c r="AA691" s="1" t="s">
        <v>31</v>
      </c>
    </row>
    <row r="692" spans="1:27" x14ac:dyDescent="0.2">
      <c r="A692" s="2">
        <f t="shared" si="6"/>
        <v>690</v>
      </c>
      <c r="B692" s="1" t="s">
        <v>2455</v>
      </c>
      <c r="C692" s="1" t="s">
        <v>165</v>
      </c>
      <c r="D692" s="1" t="s">
        <v>2489</v>
      </c>
      <c r="E692" s="1" t="s">
        <v>2490</v>
      </c>
      <c r="F692" s="1" t="s">
        <v>54</v>
      </c>
      <c r="G692" s="1" t="s">
        <v>31</v>
      </c>
      <c r="H692" s="1" t="s">
        <v>137</v>
      </c>
      <c r="I692" s="1" t="s">
        <v>31</v>
      </c>
      <c r="J692" s="1" t="s">
        <v>31</v>
      </c>
      <c r="K692" s="1" t="s">
        <v>57</v>
      </c>
      <c r="L692" s="1" t="s">
        <v>57</v>
      </c>
      <c r="M692" s="1" t="s">
        <v>57</v>
      </c>
      <c r="N692" s="1" t="s">
        <v>31</v>
      </c>
      <c r="O692" s="1" t="s">
        <v>31</v>
      </c>
      <c r="P692" s="1" t="s">
        <v>31</v>
      </c>
      <c r="Q692" s="1" t="s">
        <v>31</v>
      </c>
      <c r="R692" s="1" t="s">
        <v>31</v>
      </c>
      <c r="S692" s="1" t="s">
        <v>31</v>
      </c>
      <c r="T692" s="1" t="s">
        <v>31</v>
      </c>
      <c r="U692" s="1" t="s">
        <v>31</v>
      </c>
      <c r="V692" s="1" t="s">
        <v>31</v>
      </c>
      <c r="W692" s="1" t="s">
        <v>31</v>
      </c>
      <c r="X692" s="1" t="s">
        <v>31</v>
      </c>
      <c r="Y692" s="1" t="s">
        <v>31</v>
      </c>
      <c r="Z692" s="1" t="s">
        <v>1317</v>
      </c>
      <c r="AA69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6"/>
  <sheetViews>
    <sheetView zoomScale="90" zoomScaleNormal="115" zoomScalePageLayoutView="115" workbookViewId="0">
      <pane xSplit="1" topLeftCell="B1" activePane="topRight" state="frozen"/>
      <selection activeCell="A2" sqref="A2"/>
      <selection pane="topRight" activeCell="O1" activeCellId="1" sqref="A1:A1048576 O1:O1048576"/>
    </sheetView>
  </sheetViews>
  <sheetFormatPr baseColWidth="10" defaultColWidth="8.83203125" defaultRowHeight="15" x14ac:dyDescent="0.2"/>
  <cols>
    <col min="1" max="1" width="29.6640625" bestFit="1" customWidth="1"/>
    <col min="2" max="2" width="13" style="33" bestFit="1" customWidth="1"/>
    <col min="3" max="9" width="8.83203125" style="33"/>
    <col min="10" max="10" width="13.83203125" style="33" bestFit="1" customWidth="1"/>
    <col min="11" max="11" width="9.1640625" style="33" bestFit="1" customWidth="1"/>
    <col min="12" max="14" width="8.83203125" style="33"/>
    <col min="15" max="15" width="8.83203125" style="34"/>
    <col min="16" max="18" width="8.83203125" style="33"/>
    <col min="19" max="19" width="9.1640625" style="23" bestFit="1" customWidth="1"/>
    <col min="20" max="20" width="9.1640625" style="33" bestFit="1" customWidth="1"/>
    <col min="21" max="21" width="7.1640625" style="33" bestFit="1" customWidth="1"/>
    <col min="22" max="22" width="9.1640625" style="13" bestFit="1" customWidth="1"/>
    <col min="23" max="23" width="9.1640625" style="33" bestFit="1" customWidth="1"/>
    <col min="24" max="24" width="8.83203125" style="33"/>
    <col min="25" max="25" width="6.83203125" style="33" bestFit="1" customWidth="1"/>
    <col min="26" max="26" width="4.1640625" style="33" bestFit="1" customWidth="1"/>
    <col min="27" max="27" width="7.1640625" style="33" bestFit="1" customWidth="1"/>
    <col min="28" max="28" width="8.83203125" style="33"/>
    <col min="29" max="29" width="8.1640625" style="33" bestFit="1" customWidth="1"/>
    <col min="30" max="30" width="8" style="33" bestFit="1" customWidth="1"/>
    <col min="31" max="31" width="18.5" style="33" bestFit="1" customWidth="1"/>
    <col min="32" max="32" width="6.5" style="35" bestFit="1" customWidth="1"/>
    <col min="33" max="34" width="8.33203125" style="35" bestFit="1" customWidth="1"/>
    <col min="35" max="35" width="6.33203125" style="35" customWidth="1"/>
    <col min="36" max="36" width="9.1640625" style="35" bestFit="1" customWidth="1"/>
    <col min="37" max="37" width="6.33203125" style="35" customWidth="1"/>
    <col min="38" max="38" width="6.83203125" style="35" bestFit="1" customWidth="1"/>
    <col min="39" max="39" width="7.33203125" style="35" bestFit="1" customWidth="1"/>
    <col min="40" max="40" width="6.5" style="35" bestFit="1" customWidth="1"/>
    <col min="41" max="41" width="7.5" style="35" customWidth="1"/>
    <col min="42" max="42" width="11.1640625" style="37" bestFit="1" customWidth="1"/>
    <col min="43" max="43" width="10.83203125" bestFit="1" customWidth="1"/>
    <col min="45" max="45" width="24.83203125" bestFit="1" customWidth="1"/>
  </cols>
  <sheetData>
    <row r="1" spans="1:62" s="21" customFormat="1" x14ac:dyDescent="0.2">
      <c r="A1" s="20" t="s">
        <v>31</v>
      </c>
      <c r="B1" s="29" t="s">
        <v>2496</v>
      </c>
      <c r="C1" s="29" t="s">
        <v>28</v>
      </c>
      <c r="D1" s="29" t="s">
        <v>29</v>
      </c>
      <c r="E1" s="29" t="s">
        <v>30</v>
      </c>
      <c r="F1" s="29" t="s">
        <v>2497</v>
      </c>
      <c r="G1" s="29" t="s">
        <v>2498</v>
      </c>
      <c r="H1" s="29" t="s">
        <v>2500</v>
      </c>
      <c r="I1" s="29" t="s">
        <v>2499</v>
      </c>
      <c r="J1" s="29" t="s">
        <v>2492</v>
      </c>
      <c r="K1" s="29" t="s">
        <v>2491</v>
      </c>
      <c r="L1" s="29" t="s">
        <v>37</v>
      </c>
      <c r="M1" s="29" t="s">
        <v>38</v>
      </c>
      <c r="N1" s="29" t="s">
        <v>39</v>
      </c>
      <c r="O1" s="30" t="s">
        <v>40</v>
      </c>
      <c r="P1" s="29" t="s">
        <v>41</v>
      </c>
      <c r="Q1" s="29" t="s">
        <v>42</v>
      </c>
      <c r="R1" s="29" t="s">
        <v>43</v>
      </c>
      <c r="S1" s="22" t="s">
        <v>3698</v>
      </c>
      <c r="T1" s="29" t="s">
        <v>2504</v>
      </c>
      <c r="U1" s="29" t="s">
        <v>2503</v>
      </c>
      <c r="V1" s="27" t="s">
        <v>2494</v>
      </c>
      <c r="W1" s="29" t="s">
        <v>2495</v>
      </c>
      <c r="X1" s="29" t="s">
        <v>2501</v>
      </c>
      <c r="Y1" s="29" t="s">
        <v>2502</v>
      </c>
      <c r="Z1" s="29" t="s">
        <v>48</v>
      </c>
      <c r="AA1" s="29" t="s">
        <v>2493</v>
      </c>
      <c r="AB1" s="29" t="s">
        <v>2505</v>
      </c>
      <c r="AC1" s="29" t="s">
        <v>2506</v>
      </c>
      <c r="AD1" s="29" t="s">
        <v>2507</v>
      </c>
      <c r="AE1" s="29" t="s">
        <v>49</v>
      </c>
      <c r="AF1" s="31" t="s">
        <v>41</v>
      </c>
      <c r="AG1" s="31" t="s">
        <v>44</v>
      </c>
      <c r="AH1" s="31" t="s">
        <v>45</v>
      </c>
      <c r="AI1" s="31" t="s">
        <v>2508</v>
      </c>
      <c r="AJ1" s="31" t="s">
        <v>46</v>
      </c>
      <c r="AK1" s="31" t="s">
        <v>2509</v>
      </c>
      <c r="AL1" s="31" t="s">
        <v>2510</v>
      </c>
      <c r="AM1" s="31" t="s">
        <v>47</v>
      </c>
      <c r="AN1" s="31" t="s">
        <v>48</v>
      </c>
      <c r="AO1" s="31" t="s">
        <v>2511</v>
      </c>
      <c r="AP1" s="32" t="s">
        <v>3699</v>
      </c>
      <c r="AQ1" s="20" t="s">
        <v>2512</v>
      </c>
      <c r="AS1"/>
    </row>
    <row r="2" spans="1:62" x14ac:dyDescent="0.2">
      <c r="A2" t="s">
        <v>1131</v>
      </c>
      <c r="B2" s="33">
        <v>0</v>
      </c>
      <c r="C2" s="33" t="s">
        <v>532</v>
      </c>
      <c r="D2" s="1">
        <v>5</v>
      </c>
      <c r="E2" s="1">
        <v>155</v>
      </c>
      <c r="F2" s="1">
        <v>24</v>
      </c>
      <c r="G2" s="33" t="s">
        <v>151</v>
      </c>
      <c r="H2" s="1">
        <v>2001</v>
      </c>
      <c r="I2" s="1">
        <v>2011</v>
      </c>
      <c r="J2" s="33">
        <f t="shared" ref="J2:J65" si="0">I2-H2</f>
        <v>10</v>
      </c>
      <c r="K2" s="33">
        <v>0</v>
      </c>
      <c r="L2" s="1">
        <v>0</v>
      </c>
      <c r="M2" s="1">
        <v>0</v>
      </c>
      <c r="N2" s="1">
        <v>1</v>
      </c>
      <c r="O2" s="49">
        <v>7</v>
      </c>
      <c r="P2" s="1">
        <v>28</v>
      </c>
      <c r="Q2" s="1">
        <v>18</v>
      </c>
      <c r="R2" s="33" t="s">
        <v>810</v>
      </c>
      <c r="S2" s="23">
        <v>6</v>
      </c>
      <c r="T2" s="1">
        <v>425</v>
      </c>
      <c r="U2" s="1">
        <v>762</v>
      </c>
      <c r="V2" s="13">
        <v>0.55774278215223094</v>
      </c>
      <c r="W2" s="33">
        <v>4.8225721784776905</v>
      </c>
      <c r="X2" s="1">
        <v>4618</v>
      </c>
      <c r="Y2" s="1">
        <v>28</v>
      </c>
      <c r="Z2" s="1">
        <v>31</v>
      </c>
      <c r="AA2" s="33">
        <v>-3</v>
      </c>
      <c r="AB2" s="1">
        <v>37</v>
      </c>
      <c r="AC2" s="1">
        <v>49</v>
      </c>
      <c r="AD2" s="1">
        <v>1</v>
      </c>
      <c r="AE2" s="33" t="s">
        <v>263</v>
      </c>
      <c r="AF2" s="35">
        <v>22</v>
      </c>
      <c r="AG2" s="36">
        <v>149</v>
      </c>
      <c r="AH2" s="36">
        <v>282</v>
      </c>
      <c r="AI2" s="36">
        <v>52.8</v>
      </c>
      <c r="AJ2" s="36">
        <v>2175</v>
      </c>
      <c r="AK2" s="36">
        <v>7.7</v>
      </c>
      <c r="AL2" s="36">
        <v>7.8</v>
      </c>
      <c r="AM2" s="36">
        <v>15</v>
      </c>
      <c r="AN2" s="36">
        <v>6</v>
      </c>
      <c r="AO2" s="36">
        <v>130.9</v>
      </c>
      <c r="AP2" s="37">
        <v>5</v>
      </c>
      <c r="AQ2" t="s">
        <v>2514</v>
      </c>
    </row>
    <row r="3" spans="1:62" x14ac:dyDescent="0.2">
      <c r="A3" t="s">
        <v>362</v>
      </c>
      <c r="B3" s="33">
        <v>0</v>
      </c>
      <c r="C3" s="33" t="s">
        <v>304</v>
      </c>
      <c r="D3" s="1">
        <v>5</v>
      </c>
      <c r="E3" s="1">
        <v>164</v>
      </c>
      <c r="F3" s="1">
        <v>23</v>
      </c>
      <c r="G3" s="33" t="s">
        <v>363</v>
      </c>
      <c r="H3" s="1">
        <v>2014</v>
      </c>
      <c r="I3" s="1">
        <v>2017</v>
      </c>
      <c r="J3" s="33">
        <f t="shared" si="0"/>
        <v>3</v>
      </c>
      <c r="K3" s="33">
        <v>0</v>
      </c>
      <c r="L3" s="1">
        <v>0</v>
      </c>
      <c r="M3" s="1">
        <v>0</v>
      </c>
      <c r="N3" s="1">
        <v>0</v>
      </c>
      <c r="O3" s="49">
        <v>3</v>
      </c>
      <c r="P3" s="1">
        <v>11</v>
      </c>
      <c r="Q3" s="1">
        <v>3</v>
      </c>
      <c r="R3" s="33" t="s">
        <v>364</v>
      </c>
      <c r="S3" s="23">
        <v>1</v>
      </c>
      <c r="T3" s="1">
        <v>86</v>
      </c>
      <c r="U3" s="1">
        <v>133</v>
      </c>
      <c r="V3" s="13">
        <v>0.64661654135338342</v>
      </c>
      <c r="W3" s="33">
        <v>-2.7661654135338343</v>
      </c>
      <c r="X3" s="1">
        <v>920</v>
      </c>
      <c r="Y3" s="1">
        <v>6</v>
      </c>
      <c r="Z3" s="1">
        <v>2</v>
      </c>
      <c r="AA3" s="33">
        <v>4</v>
      </c>
      <c r="AB3" s="1">
        <v>14</v>
      </c>
      <c r="AC3" s="1">
        <v>31</v>
      </c>
      <c r="AD3" s="1">
        <v>0</v>
      </c>
      <c r="AE3" s="33" t="s">
        <v>368</v>
      </c>
      <c r="AF3" s="43">
        <v>53</v>
      </c>
      <c r="AG3" s="43">
        <v>686</v>
      </c>
      <c r="AH3" s="43">
        <v>1026</v>
      </c>
      <c r="AI3" s="43">
        <v>66.900000000000006</v>
      </c>
      <c r="AJ3" s="43">
        <v>9019</v>
      </c>
      <c r="AK3" s="43">
        <v>8.8000000000000007</v>
      </c>
      <c r="AL3" s="43">
        <v>9.6</v>
      </c>
      <c r="AM3" s="43">
        <v>77</v>
      </c>
      <c r="AN3" s="43">
        <v>15</v>
      </c>
      <c r="AO3" s="43">
        <v>162.5</v>
      </c>
      <c r="AP3" s="37">
        <v>2</v>
      </c>
      <c r="AQ3" t="s">
        <v>2518</v>
      </c>
      <c r="BA3" s="17"/>
      <c r="BB3" s="17"/>
      <c r="BC3" s="17"/>
      <c r="BD3" s="17"/>
      <c r="BE3" s="17"/>
      <c r="BF3" s="18"/>
      <c r="BG3" s="18"/>
      <c r="BH3" s="17"/>
      <c r="BI3" s="18"/>
      <c r="BJ3" s="18"/>
    </row>
    <row r="4" spans="1:62" x14ac:dyDescent="0.2">
      <c r="A4" t="s">
        <v>1220</v>
      </c>
      <c r="B4" s="33">
        <v>1</v>
      </c>
      <c r="C4" s="33" t="s">
        <v>1181</v>
      </c>
      <c r="D4" s="1">
        <v>4</v>
      </c>
      <c r="E4" s="1">
        <v>131</v>
      </c>
      <c r="F4" s="1">
        <v>23</v>
      </c>
      <c r="G4" s="33" t="s">
        <v>288</v>
      </c>
      <c r="H4" s="1">
        <v>2000</v>
      </c>
      <c r="I4" s="1">
        <v>2006</v>
      </c>
      <c r="J4" s="33">
        <f t="shared" si="0"/>
        <v>6</v>
      </c>
      <c r="K4" s="33">
        <v>0</v>
      </c>
      <c r="L4" s="1">
        <v>0</v>
      </c>
      <c r="M4" s="1">
        <v>0</v>
      </c>
      <c r="N4" s="1">
        <v>6</v>
      </c>
      <c r="O4" s="49">
        <v>65</v>
      </c>
      <c r="P4" s="1">
        <v>93</v>
      </c>
      <c r="Q4" s="1">
        <v>90</v>
      </c>
      <c r="R4" s="33" t="s">
        <v>1221</v>
      </c>
      <c r="S4" s="23">
        <v>30</v>
      </c>
      <c r="T4" s="1">
        <v>1673</v>
      </c>
      <c r="U4" s="1">
        <v>2963</v>
      </c>
      <c r="V4" s="13">
        <v>0.56463044211947355</v>
      </c>
      <c r="W4" s="33">
        <v>9.9536955788052648</v>
      </c>
      <c r="X4" s="1">
        <v>20261</v>
      </c>
      <c r="Y4" s="1">
        <v>123</v>
      </c>
      <c r="Z4" s="1">
        <v>92</v>
      </c>
      <c r="AA4" s="33">
        <v>31</v>
      </c>
      <c r="AB4" s="1">
        <v>362</v>
      </c>
      <c r="AC4" s="1">
        <v>1534</v>
      </c>
      <c r="AD4" s="1">
        <v>13</v>
      </c>
      <c r="AE4" s="33" t="s">
        <v>969</v>
      </c>
      <c r="AF4" s="35">
        <v>34</v>
      </c>
      <c r="AG4" s="36">
        <v>357</v>
      </c>
      <c r="AH4" s="36">
        <v>651</v>
      </c>
      <c r="AI4" s="36">
        <v>54.8</v>
      </c>
      <c r="AJ4" s="36">
        <v>5118</v>
      </c>
      <c r="AK4" s="36">
        <v>7.9</v>
      </c>
      <c r="AL4" s="36">
        <v>7.2</v>
      </c>
      <c r="AM4" s="36">
        <v>33</v>
      </c>
      <c r="AN4" s="36">
        <v>24</v>
      </c>
      <c r="AO4" s="36">
        <v>130</v>
      </c>
      <c r="AP4" s="37">
        <v>3</v>
      </c>
      <c r="AQ4" t="s">
        <v>2515</v>
      </c>
      <c r="BA4" s="17"/>
      <c r="BB4" s="17"/>
      <c r="BC4" s="15"/>
      <c r="BD4" s="17"/>
      <c r="BE4" s="17"/>
      <c r="BF4" s="18"/>
      <c r="BG4" s="18"/>
      <c r="BH4" s="18"/>
      <c r="BI4" s="17"/>
      <c r="BJ4" s="15"/>
    </row>
    <row r="5" spans="1:62" x14ac:dyDescent="0.2">
      <c r="A5" t="s">
        <v>868</v>
      </c>
      <c r="B5" s="33">
        <v>1</v>
      </c>
      <c r="C5" s="33" t="s">
        <v>858</v>
      </c>
      <c r="D5" s="1">
        <v>1</v>
      </c>
      <c r="E5" s="1">
        <v>24</v>
      </c>
      <c r="F5" s="1">
        <v>21</v>
      </c>
      <c r="G5" s="33" t="s">
        <v>288</v>
      </c>
      <c r="H5" s="1">
        <v>2005</v>
      </c>
      <c r="I5" s="1">
        <v>2017</v>
      </c>
      <c r="J5" s="33">
        <f t="shared" si="0"/>
        <v>12</v>
      </c>
      <c r="K5" s="33">
        <v>0</v>
      </c>
      <c r="L5" s="1">
        <v>2</v>
      </c>
      <c r="M5" s="1">
        <v>6</v>
      </c>
      <c r="N5" s="1">
        <v>9</v>
      </c>
      <c r="O5" s="49">
        <v>128</v>
      </c>
      <c r="P5" s="1">
        <v>149</v>
      </c>
      <c r="Q5" s="1">
        <v>142</v>
      </c>
      <c r="R5" s="33" t="s">
        <v>870</v>
      </c>
      <c r="S5" s="23">
        <v>47.333333333333336</v>
      </c>
      <c r="T5" s="1">
        <v>3188</v>
      </c>
      <c r="U5" s="1">
        <v>4895</v>
      </c>
      <c r="V5" s="13">
        <v>0.65127681307456586</v>
      </c>
      <c r="W5" s="33">
        <v>47.787231869254342</v>
      </c>
      <c r="X5" s="1">
        <v>38502</v>
      </c>
      <c r="Y5" s="1">
        <v>313</v>
      </c>
      <c r="Z5" s="1">
        <v>78</v>
      </c>
      <c r="AA5" s="33">
        <v>235</v>
      </c>
      <c r="AB5" s="1">
        <v>525</v>
      </c>
      <c r="AC5" s="1">
        <v>2670</v>
      </c>
      <c r="AD5" s="1">
        <v>25</v>
      </c>
      <c r="AE5" s="33" t="s">
        <v>107</v>
      </c>
      <c r="AF5" s="35">
        <v>25</v>
      </c>
      <c r="AG5" s="36">
        <v>424</v>
      </c>
      <c r="AH5" s="36">
        <v>665</v>
      </c>
      <c r="AI5" s="36">
        <v>63.8</v>
      </c>
      <c r="AJ5" s="36">
        <v>5469</v>
      </c>
      <c r="AK5" s="36">
        <v>8.1999999999999993</v>
      </c>
      <c r="AL5" s="36">
        <v>8.6</v>
      </c>
      <c r="AM5" s="36">
        <v>43</v>
      </c>
      <c r="AN5" s="36">
        <v>13</v>
      </c>
      <c r="AO5" s="36">
        <v>150.30000000000001</v>
      </c>
      <c r="AP5" s="37">
        <v>5</v>
      </c>
      <c r="AQ5" t="s">
        <v>2514</v>
      </c>
      <c r="BA5" s="16"/>
      <c r="BB5" s="17"/>
      <c r="BC5" s="17"/>
      <c r="BD5" s="17"/>
      <c r="BE5" s="17"/>
      <c r="BF5" s="18"/>
      <c r="BG5" s="17"/>
      <c r="BH5" s="18"/>
      <c r="BI5" s="18"/>
      <c r="BJ5" s="15"/>
    </row>
    <row r="6" spans="1:62" x14ac:dyDescent="0.2">
      <c r="A6" t="s">
        <v>1196</v>
      </c>
      <c r="B6" s="33">
        <v>0</v>
      </c>
      <c r="C6" s="33" t="s">
        <v>1181</v>
      </c>
      <c r="D6" s="1">
        <v>1</v>
      </c>
      <c r="E6" s="1">
        <v>3</v>
      </c>
      <c r="F6" s="1">
        <v>24</v>
      </c>
      <c r="G6" s="33" t="s">
        <v>363</v>
      </c>
      <c r="H6" s="1">
        <v>1999</v>
      </c>
      <c r="I6" s="1">
        <v>2002</v>
      </c>
      <c r="J6" s="33">
        <f t="shared" si="0"/>
        <v>3</v>
      </c>
      <c r="K6" s="33">
        <v>0</v>
      </c>
      <c r="L6" s="1">
        <v>0</v>
      </c>
      <c r="M6" s="1">
        <v>0</v>
      </c>
      <c r="N6" s="1">
        <v>1</v>
      </c>
      <c r="O6" s="49">
        <v>1</v>
      </c>
      <c r="P6" s="1">
        <v>22</v>
      </c>
      <c r="Q6" s="1">
        <v>17</v>
      </c>
      <c r="R6" s="33" t="s">
        <v>1197</v>
      </c>
      <c r="S6" s="23">
        <v>5.666666666666667</v>
      </c>
      <c r="T6" s="1">
        <v>215</v>
      </c>
      <c r="U6" s="1">
        <v>461</v>
      </c>
      <c r="V6" s="13">
        <v>0.46637744034707157</v>
      </c>
      <c r="W6" s="33">
        <v>-2.3637744034707153</v>
      </c>
      <c r="X6" s="1">
        <v>2212</v>
      </c>
      <c r="Y6" s="1">
        <v>5</v>
      </c>
      <c r="Z6" s="1">
        <v>13</v>
      </c>
      <c r="AA6" s="33">
        <v>-8</v>
      </c>
      <c r="AB6" s="1">
        <v>70</v>
      </c>
      <c r="AC6" s="1">
        <v>371</v>
      </c>
      <c r="AD6" s="1">
        <v>1</v>
      </c>
      <c r="AE6" s="33" t="s">
        <v>263</v>
      </c>
      <c r="AF6" s="35">
        <v>23</v>
      </c>
      <c r="AG6" s="36">
        <v>323</v>
      </c>
      <c r="AH6" s="36">
        <v>571</v>
      </c>
      <c r="AI6" s="36">
        <v>56.6</v>
      </c>
      <c r="AJ6" s="36">
        <v>5148</v>
      </c>
      <c r="AK6" s="36">
        <v>9</v>
      </c>
      <c r="AL6" s="36">
        <v>9.4</v>
      </c>
      <c r="AM6" s="36">
        <v>45</v>
      </c>
      <c r="AN6" s="36">
        <v>15</v>
      </c>
      <c r="AO6" s="36">
        <v>153.1</v>
      </c>
      <c r="AP6" s="37">
        <v>5</v>
      </c>
      <c r="AQ6" t="s">
        <v>2514</v>
      </c>
      <c r="BA6" s="17"/>
      <c r="BB6" s="16"/>
      <c r="BC6" s="17"/>
      <c r="BD6" s="15"/>
      <c r="BE6" s="17"/>
      <c r="BF6" s="18"/>
      <c r="BG6" s="17"/>
      <c r="BH6" s="17"/>
      <c r="BI6" s="18"/>
      <c r="BJ6" s="17"/>
    </row>
    <row r="7" spans="1:62" x14ac:dyDescent="0.2">
      <c r="A7" t="s">
        <v>859</v>
      </c>
      <c r="B7" s="33">
        <v>1</v>
      </c>
      <c r="C7" s="33" t="s">
        <v>858</v>
      </c>
      <c r="D7" s="1">
        <v>1</v>
      </c>
      <c r="E7" s="1">
        <v>1</v>
      </c>
      <c r="F7" s="1">
        <v>21</v>
      </c>
      <c r="G7" s="33" t="s">
        <v>110</v>
      </c>
      <c r="H7" s="1">
        <v>2005</v>
      </c>
      <c r="I7" s="1">
        <v>2017</v>
      </c>
      <c r="J7" s="33">
        <f t="shared" si="0"/>
        <v>12</v>
      </c>
      <c r="K7" s="33">
        <v>0</v>
      </c>
      <c r="L7" s="1">
        <v>0</v>
      </c>
      <c r="M7" s="1">
        <v>3</v>
      </c>
      <c r="N7" s="1">
        <v>10</v>
      </c>
      <c r="O7" s="49">
        <v>93</v>
      </c>
      <c r="P7" s="1">
        <v>156</v>
      </c>
      <c r="Q7" s="1">
        <v>151</v>
      </c>
      <c r="R7" s="33" t="s">
        <v>860</v>
      </c>
      <c r="S7" s="23">
        <v>50.333333333333336</v>
      </c>
      <c r="T7" s="1">
        <v>2877</v>
      </c>
      <c r="U7" s="1">
        <v>4613</v>
      </c>
      <c r="V7" s="13">
        <v>0.62367223065250377</v>
      </c>
      <c r="W7" s="33">
        <v>26.763277693474961</v>
      </c>
      <c r="X7" s="1">
        <v>31888</v>
      </c>
      <c r="Y7" s="1">
        <v>183</v>
      </c>
      <c r="Z7" s="1">
        <v>96</v>
      </c>
      <c r="AA7" s="33">
        <v>87</v>
      </c>
      <c r="AB7" s="1">
        <v>529</v>
      </c>
      <c r="AC7" s="1">
        <v>2433</v>
      </c>
      <c r="AD7" s="1">
        <v>14</v>
      </c>
      <c r="AE7" s="33" t="s">
        <v>866</v>
      </c>
      <c r="AF7" s="35">
        <v>25</v>
      </c>
      <c r="AG7" s="36">
        <v>389</v>
      </c>
      <c r="AH7" s="36">
        <v>587</v>
      </c>
      <c r="AI7" s="36">
        <v>66.3</v>
      </c>
      <c r="AJ7" s="36">
        <v>5203</v>
      </c>
      <c r="AK7" s="36">
        <v>8.9</v>
      </c>
      <c r="AL7" s="36">
        <v>9.9</v>
      </c>
      <c r="AM7" s="36">
        <v>47</v>
      </c>
      <c r="AN7" s="36">
        <v>8</v>
      </c>
      <c r="AO7" s="36">
        <v>164.4</v>
      </c>
      <c r="AP7" s="37">
        <v>8</v>
      </c>
      <c r="AQ7" t="s">
        <v>3656</v>
      </c>
      <c r="BA7" s="17"/>
      <c r="BB7" s="17"/>
      <c r="BC7" s="16"/>
      <c r="BD7" s="17"/>
      <c r="BE7" s="15"/>
      <c r="BF7" s="17"/>
      <c r="BG7" s="18"/>
      <c r="BH7" s="18"/>
      <c r="BI7" s="18"/>
      <c r="BJ7" s="18"/>
    </row>
    <row r="8" spans="1:62" x14ac:dyDescent="0.2">
      <c r="A8" t="s">
        <v>1457</v>
      </c>
      <c r="B8" s="33">
        <v>0</v>
      </c>
      <c r="C8" s="33" t="s">
        <v>1427</v>
      </c>
      <c r="D8" s="1">
        <v>8</v>
      </c>
      <c r="E8" s="1">
        <v>216</v>
      </c>
      <c r="F8" s="1">
        <v>23</v>
      </c>
      <c r="G8" s="33" t="s">
        <v>120</v>
      </c>
      <c r="H8" s="1">
        <v>1995</v>
      </c>
      <c r="I8" s="1">
        <v>2003</v>
      </c>
      <c r="J8" s="33">
        <f t="shared" si="0"/>
        <v>8</v>
      </c>
      <c r="K8" s="33">
        <v>0</v>
      </c>
      <c r="L8" s="1">
        <v>0</v>
      </c>
      <c r="M8" s="1">
        <v>0</v>
      </c>
      <c r="N8" s="1">
        <v>1</v>
      </c>
      <c r="O8" s="49">
        <v>7</v>
      </c>
      <c r="P8" s="1">
        <v>31</v>
      </c>
      <c r="Q8" s="1">
        <v>11</v>
      </c>
      <c r="R8" s="33" t="s">
        <v>1458</v>
      </c>
      <c r="S8" s="23">
        <v>3.6666666666666665</v>
      </c>
      <c r="T8" s="1">
        <v>262</v>
      </c>
      <c r="U8" s="1">
        <v>477</v>
      </c>
      <c r="V8" s="13">
        <v>0.54926624737945495</v>
      </c>
      <c r="W8" s="33">
        <v>2.4073375262054504</v>
      </c>
      <c r="X8" s="1">
        <v>2985</v>
      </c>
      <c r="Y8" s="1">
        <v>16</v>
      </c>
      <c r="Z8" s="1">
        <v>24</v>
      </c>
      <c r="AA8" s="33">
        <v>-8</v>
      </c>
      <c r="AB8" s="1">
        <v>32</v>
      </c>
      <c r="AC8" s="1">
        <v>53</v>
      </c>
      <c r="AD8" s="1">
        <v>1</v>
      </c>
      <c r="AE8" s="33" t="s">
        <v>129</v>
      </c>
      <c r="AF8" s="35">
        <v>45</v>
      </c>
      <c r="AG8" s="36">
        <v>845</v>
      </c>
      <c r="AH8" s="36">
        <v>1463</v>
      </c>
      <c r="AI8" s="36">
        <v>57.8</v>
      </c>
      <c r="AJ8" s="36">
        <v>10913</v>
      </c>
      <c r="AK8" s="36">
        <v>7.5</v>
      </c>
      <c r="AL8" s="36">
        <v>6.5</v>
      </c>
      <c r="AM8" s="36">
        <v>64</v>
      </c>
      <c r="AN8" s="36">
        <v>59</v>
      </c>
      <c r="AO8" s="36">
        <v>126.8</v>
      </c>
      <c r="AP8" s="37">
        <v>7</v>
      </c>
      <c r="AQ8" t="s">
        <v>2517</v>
      </c>
      <c r="BA8" s="17"/>
      <c r="BB8" s="15"/>
      <c r="BC8" s="17"/>
      <c r="BD8" s="16"/>
      <c r="BE8" s="17"/>
      <c r="BF8" s="17"/>
      <c r="BG8" s="17"/>
      <c r="BH8" s="17"/>
      <c r="BI8" s="17"/>
      <c r="BJ8" s="18"/>
    </row>
    <row r="9" spans="1:62" x14ac:dyDescent="0.2">
      <c r="A9" t="s">
        <v>1576</v>
      </c>
      <c r="B9" s="33">
        <v>0</v>
      </c>
      <c r="C9" s="33" t="s">
        <v>1569</v>
      </c>
      <c r="D9" s="1">
        <v>1</v>
      </c>
      <c r="E9" s="1">
        <v>7</v>
      </c>
      <c r="F9" s="1">
        <v>22</v>
      </c>
      <c r="G9" s="33" t="s">
        <v>133</v>
      </c>
      <c r="H9" s="1">
        <v>1990</v>
      </c>
      <c r="I9" s="1">
        <v>1993</v>
      </c>
      <c r="J9" s="33">
        <f t="shared" si="0"/>
        <v>3</v>
      </c>
      <c r="K9" s="33">
        <v>0</v>
      </c>
      <c r="L9" s="1">
        <v>0</v>
      </c>
      <c r="M9" s="1">
        <v>0</v>
      </c>
      <c r="N9" s="1">
        <v>0</v>
      </c>
      <c r="O9" s="49">
        <v>5</v>
      </c>
      <c r="P9" s="1">
        <v>14</v>
      </c>
      <c r="Q9" s="1">
        <v>6</v>
      </c>
      <c r="R9" s="33" t="s">
        <v>81</v>
      </c>
      <c r="S9" s="23">
        <v>2</v>
      </c>
      <c r="T9" s="1">
        <v>83</v>
      </c>
      <c r="U9" s="1">
        <v>161</v>
      </c>
      <c r="V9" s="13">
        <v>0.51552795031055898</v>
      </c>
      <c r="W9" s="33">
        <v>-1.9552795031055892</v>
      </c>
      <c r="X9" s="1">
        <v>1112</v>
      </c>
      <c r="Y9" s="1">
        <v>5</v>
      </c>
      <c r="Z9" s="1">
        <v>8</v>
      </c>
      <c r="AA9" s="33">
        <v>-3</v>
      </c>
      <c r="AB9" s="1">
        <v>38</v>
      </c>
      <c r="AC9" s="1">
        <v>217</v>
      </c>
      <c r="AD9" s="1">
        <v>0</v>
      </c>
      <c r="AE9" s="33" t="s">
        <v>770</v>
      </c>
      <c r="AF9" s="35">
        <v>26</v>
      </c>
      <c r="AG9" s="36">
        <v>660</v>
      </c>
      <c r="AH9" s="36">
        <v>1074</v>
      </c>
      <c r="AI9" s="36">
        <v>61.5</v>
      </c>
      <c r="AJ9" s="36">
        <v>8202</v>
      </c>
      <c r="AK9" s="36">
        <v>7.6</v>
      </c>
      <c r="AL9" s="36">
        <v>7.9</v>
      </c>
      <c r="AM9" s="36">
        <v>75</v>
      </c>
      <c r="AN9" s="36">
        <v>28</v>
      </c>
      <c r="AO9" s="36">
        <v>143.4</v>
      </c>
      <c r="AP9" s="37">
        <v>8</v>
      </c>
      <c r="AQ9" t="s">
        <v>3660</v>
      </c>
      <c r="BA9" s="17"/>
      <c r="BB9" s="17"/>
      <c r="BC9" s="18"/>
      <c r="BD9" s="17"/>
      <c r="BE9" s="16"/>
      <c r="BF9" s="17"/>
      <c r="BG9" s="17"/>
      <c r="BH9" s="17"/>
      <c r="BI9" s="18"/>
      <c r="BJ9" s="17"/>
    </row>
    <row r="10" spans="1:62" x14ac:dyDescent="0.2">
      <c r="A10" t="s">
        <v>447</v>
      </c>
      <c r="B10" s="33">
        <v>1</v>
      </c>
      <c r="C10" s="33" t="s">
        <v>446</v>
      </c>
      <c r="D10" s="1">
        <v>1</v>
      </c>
      <c r="E10" s="1">
        <v>1</v>
      </c>
      <c r="F10" s="1">
        <v>22</v>
      </c>
      <c r="G10" s="33" t="s">
        <v>448</v>
      </c>
      <c r="H10" s="1">
        <v>2012</v>
      </c>
      <c r="I10" s="1">
        <v>2016</v>
      </c>
      <c r="J10" s="33">
        <f t="shared" si="0"/>
        <v>4</v>
      </c>
      <c r="K10" s="33">
        <v>0</v>
      </c>
      <c r="L10" s="1">
        <v>0</v>
      </c>
      <c r="M10" s="1">
        <v>3</v>
      </c>
      <c r="N10" s="1">
        <v>4</v>
      </c>
      <c r="O10" s="49">
        <v>59</v>
      </c>
      <c r="P10" s="1">
        <v>70</v>
      </c>
      <c r="Q10" s="1">
        <v>70</v>
      </c>
      <c r="R10" s="33" t="s">
        <v>451</v>
      </c>
      <c r="S10" s="23">
        <v>23.333333333333332</v>
      </c>
      <c r="T10" s="1">
        <v>1570</v>
      </c>
      <c r="U10" s="1">
        <v>2651</v>
      </c>
      <c r="V10" s="13">
        <v>0.59222934741606936</v>
      </c>
      <c r="W10" s="33">
        <v>13.377706525839308</v>
      </c>
      <c r="X10" s="1">
        <v>19078</v>
      </c>
      <c r="Y10" s="1">
        <v>132</v>
      </c>
      <c r="Z10" s="1">
        <v>68</v>
      </c>
      <c r="AA10" s="33">
        <v>64</v>
      </c>
      <c r="AB10" s="1">
        <v>286</v>
      </c>
      <c r="AC10" s="1">
        <v>1442</v>
      </c>
      <c r="AD10" s="1">
        <v>14</v>
      </c>
      <c r="AE10" s="33" t="s">
        <v>218</v>
      </c>
      <c r="AF10" s="43">
        <v>38</v>
      </c>
      <c r="AG10" s="43">
        <v>713</v>
      </c>
      <c r="AH10" s="43">
        <v>1064</v>
      </c>
      <c r="AI10" s="43">
        <v>67</v>
      </c>
      <c r="AJ10" s="43">
        <v>9430</v>
      </c>
      <c r="AK10" s="43">
        <v>8.9</v>
      </c>
      <c r="AL10" s="43">
        <v>9.5</v>
      </c>
      <c r="AM10" s="43">
        <v>82</v>
      </c>
      <c r="AN10" s="43">
        <v>22</v>
      </c>
      <c r="AO10" s="43">
        <v>162.80000000000001</v>
      </c>
      <c r="AP10" s="37">
        <v>5</v>
      </c>
      <c r="AQ10" t="s">
        <v>3189</v>
      </c>
      <c r="BA10" s="15"/>
      <c r="BB10" s="15"/>
      <c r="BC10" s="17"/>
      <c r="BD10" s="17"/>
      <c r="BE10" s="17"/>
      <c r="BF10" s="16"/>
      <c r="BG10" s="15"/>
      <c r="BH10" s="17"/>
      <c r="BI10" s="17"/>
      <c r="BJ10" s="17"/>
    </row>
    <row r="11" spans="1:62" x14ac:dyDescent="0.2">
      <c r="A11" t="s">
        <v>892</v>
      </c>
      <c r="B11" s="33">
        <v>0</v>
      </c>
      <c r="C11" s="33" t="s">
        <v>858</v>
      </c>
      <c r="D11" s="1">
        <v>3</v>
      </c>
      <c r="E11" s="1">
        <v>69</v>
      </c>
      <c r="F11" s="1">
        <v>23</v>
      </c>
      <c r="G11" s="33" t="s">
        <v>191</v>
      </c>
      <c r="H11" s="1">
        <v>2006</v>
      </c>
      <c r="I11" s="1">
        <v>2008</v>
      </c>
      <c r="J11" s="33">
        <f t="shared" si="0"/>
        <v>2</v>
      </c>
      <c r="K11" s="33">
        <v>0</v>
      </c>
      <c r="L11" s="1">
        <v>0</v>
      </c>
      <c r="M11" s="1">
        <v>0</v>
      </c>
      <c r="N11" s="1">
        <v>1</v>
      </c>
      <c r="O11" s="49">
        <v>1</v>
      </c>
      <c r="P11" s="1">
        <v>15</v>
      </c>
      <c r="Q11" s="1">
        <v>9</v>
      </c>
      <c r="R11" s="33" t="s">
        <v>354</v>
      </c>
      <c r="S11" s="23">
        <v>3</v>
      </c>
      <c r="T11" s="1">
        <v>174</v>
      </c>
      <c r="U11" s="1">
        <v>333</v>
      </c>
      <c r="V11" s="13">
        <v>0.52252252252252251</v>
      </c>
      <c r="W11" s="33">
        <v>-4.4252252252252253</v>
      </c>
      <c r="X11" s="1">
        <v>1919</v>
      </c>
      <c r="Y11" s="1">
        <v>3</v>
      </c>
      <c r="Z11" s="1">
        <v>16</v>
      </c>
      <c r="AA11" s="33">
        <v>-13</v>
      </c>
      <c r="AB11" s="1">
        <v>19</v>
      </c>
      <c r="AC11" s="1">
        <v>49</v>
      </c>
      <c r="AD11" s="1">
        <v>0</v>
      </c>
      <c r="AE11" s="33" t="s">
        <v>487</v>
      </c>
      <c r="AF11" s="35">
        <v>48</v>
      </c>
      <c r="AG11" s="36">
        <v>777</v>
      </c>
      <c r="AH11" s="36">
        <v>1416</v>
      </c>
      <c r="AI11" s="36">
        <v>54.9</v>
      </c>
      <c r="AJ11" s="36">
        <v>10617</v>
      </c>
      <c r="AK11" s="36">
        <v>7.5</v>
      </c>
      <c r="AL11" s="36">
        <v>7.6</v>
      </c>
      <c r="AM11" s="36">
        <v>85</v>
      </c>
      <c r="AN11" s="36">
        <v>36</v>
      </c>
      <c r="AO11" s="36">
        <v>132.6</v>
      </c>
      <c r="AP11" s="37">
        <v>5</v>
      </c>
      <c r="AQ11" t="s">
        <v>2514</v>
      </c>
      <c r="BA11" s="17"/>
      <c r="BB11" s="17"/>
      <c r="BC11" s="15"/>
      <c r="BD11" s="17"/>
      <c r="BE11" s="17"/>
      <c r="BF11" s="18"/>
      <c r="BG11" s="16"/>
      <c r="BH11" s="17"/>
      <c r="BI11" s="17"/>
      <c r="BJ11" s="17"/>
    </row>
    <row r="12" spans="1:62" x14ac:dyDescent="0.2">
      <c r="A12" t="s">
        <v>558</v>
      </c>
      <c r="B12" s="33">
        <v>1</v>
      </c>
      <c r="C12" s="33" t="s">
        <v>526</v>
      </c>
      <c r="D12" s="1">
        <v>2</v>
      </c>
      <c r="E12" s="1">
        <v>35</v>
      </c>
      <c r="F12" s="1">
        <v>23</v>
      </c>
      <c r="G12" s="33" t="s">
        <v>363</v>
      </c>
      <c r="H12" s="1">
        <v>2011</v>
      </c>
      <c r="I12" s="1">
        <v>2017</v>
      </c>
      <c r="J12" s="33">
        <f t="shared" si="0"/>
        <v>6</v>
      </c>
      <c r="K12" s="33">
        <v>0</v>
      </c>
      <c r="L12" s="1">
        <v>0</v>
      </c>
      <c r="M12" s="1">
        <v>3</v>
      </c>
      <c r="N12" s="1">
        <v>7</v>
      </c>
      <c r="O12" s="49">
        <v>71</v>
      </c>
      <c r="P12" s="1">
        <v>109</v>
      </c>
      <c r="Q12" s="1">
        <v>109</v>
      </c>
      <c r="R12" s="33" t="s">
        <v>559</v>
      </c>
      <c r="S12" s="23">
        <v>36.333333333333336</v>
      </c>
      <c r="T12" s="1">
        <v>2217</v>
      </c>
      <c r="U12" s="1">
        <v>3556</v>
      </c>
      <c r="V12" s="13">
        <v>0.62345331833520812</v>
      </c>
      <c r="W12" s="33">
        <v>17.265466816647919</v>
      </c>
      <c r="X12" s="1">
        <v>25534</v>
      </c>
      <c r="Y12" s="1">
        <v>167</v>
      </c>
      <c r="Z12" s="1">
        <v>93</v>
      </c>
      <c r="AA12" s="33">
        <v>74</v>
      </c>
      <c r="AB12" s="1">
        <v>346</v>
      </c>
      <c r="AC12" s="1">
        <v>1049</v>
      </c>
      <c r="AD12" s="1">
        <v>18</v>
      </c>
      <c r="AE12" s="33" t="s">
        <v>566</v>
      </c>
      <c r="AF12" s="43">
        <v>50</v>
      </c>
      <c r="AG12" s="43">
        <v>812</v>
      </c>
      <c r="AH12" s="43">
        <v>1317</v>
      </c>
      <c r="AI12" s="43">
        <v>61.7</v>
      </c>
      <c r="AJ12" s="43">
        <v>10314</v>
      </c>
      <c r="AK12" s="43">
        <v>7.8</v>
      </c>
      <c r="AL12" s="43">
        <v>7.9</v>
      </c>
      <c r="AM12" s="43">
        <v>71</v>
      </c>
      <c r="AN12" s="43">
        <v>30</v>
      </c>
      <c r="AO12" s="43">
        <v>140.69999999999999</v>
      </c>
      <c r="AP12" s="37">
        <v>4</v>
      </c>
      <c r="AQ12" t="s">
        <v>3188</v>
      </c>
      <c r="BA12" s="15"/>
      <c r="BB12" s="15"/>
      <c r="BC12" s="15"/>
      <c r="BD12" s="17"/>
      <c r="BE12" s="15"/>
      <c r="BF12" s="17"/>
      <c r="BG12" s="17"/>
      <c r="BH12" s="17"/>
      <c r="BI12" s="16"/>
      <c r="BJ12" s="17"/>
    </row>
    <row r="13" spans="1:62" x14ac:dyDescent="0.2">
      <c r="A13" t="s">
        <v>1635</v>
      </c>
      <c r="B13" s="33">
        <v>0</v>
      </c>
      <c r="C13" s="33" t="s">
        <v>1620</v>
      </c>
      <c r="D13" s="1">
        <v>3</v>
      </c>
      <c r="E13" s="1">
        <v>74</v>
      </c>
      <c r="F13" s="1">
        <v>24</v>
      </c>
      <c r="G13" s="33" t="s">
        <v>288</v>
      </c>
      <c r="H13" s="1">
        <v>1989</v>
      </c>
      <c r="I13" s="1">
        <v>1990</v>
      </c>
      <c r="J13" s="33">
        <f t="shared" si="0"/>
        <v>1</v>
      </c>
      <c r="K13" s="33">
        <v>0</v>
      </c>
      <c r="L13" s="1">
        <v>0</v>
      </c>
      <c r="M13" s="1">
        <v>0</v>
      </c>
      <c r="N13" s="1">
        <v>0</v>
      </c>
      <c r="O13" s="49">
        <v>4</v>
      </c>
      <c r="P13" s="1">
        <v>10</v>
      </c>
      <c r="Q13" s="1">
        <v>7</v>
      </c>
      <c r="R13" s="33" t="s">
        <v>1516</v>
      </c>
      <c r="S13" s="23">
        <v>2.3333333333333335</v>
      </c>
      <c r="T13" s="1">
        <v>102</v>
      </c>
      <c r="U13" s="1">
        <v>193</v>
      </c>
      <c r="V13" s="13">
        <v>0.52849740932642486</v>
      </c>
      <c r="W13" s="33">
        <v>-3.7849740932642493</v>
      </c>
      <c r="X13" s="1">
        <v>1274</v>
      </c>
      <c r="Y13" s="1">
        <v>8</v>
      </c>
      <c r="Z13" s="1">
        <v>7</v>
      </c>
      <c r="AA13" s="33">
        <v>1</v>
      </c>
      <c r="AB13" s="1">
        <v>21</v>
      </c>
      <c r="AC13" s="1">
        <v>114</v>
      </c>
      <c r="AD13" s="1">
        <v>0</v>
      </c>
      <c r="AE13" s="33" t="s">
        <v>445</v>
      </c>
      <c r="AF13" s="35">
        <v>44</v>
      </c>
      <c r="AG13" s="36">
        <v>342</v>
      </c>
      <c r="AH13" s="36">
        <v>594</v>
      </c>
      <c r="AI13" s="36">
        <v>57.6</v>
      </c>
      <c r="AJ13" s="36">
        <v>4557</v>
      </c>
      <c r="AK13" s="36">
        <v>7.7</v>
      </c>
      <c r="AL13" s="36">
        <v>6.8</v>
      </c>
      <c r="AM13" s="36">
        <v>27</v>
      </c>
      <c r="AN13" s="36">
        <v>24</v>
      </c>
      <c r="AO13" s="36">
        <v>128.9</v>
      </c>
      <c r="AP13" s="37">
        <v>3</v>
      </c>
      <c r="AQ13" t="s">
        <v>2515</v>
      </c>
      <c r="BA13" s="15"/>
      <c r="BB13" s="17"/>
      <c r="BC13" s="15"/>
      <c r="BD13" s="15"/>
      <c r="BE13" s="17"/>
      <c r="BF13" s="17"/>
      <c r="BG13" s="17"/>
      <c r="BH13" s="17"/>
      <c r="BI13" s="17"/>
      <c r="BJ13" s="16"/>
    </row>
    <row r="14" spans="1:62" x14ac:dyDescent="0.2">
      <c r="A14" t="s">
        <v>948</v>
      </c>
      <c r="B14" s="33">
        <v>1</v>
      </c>
      <c r="C14" s="33" t="s">
        <v>929</v>
      </c>
      <c r="D14" s="1">
        <v>1</v>
      </c>
      <c r="E14" s="1">
        <v>11</v>
      </c>
      <c r="F14" s="1">
        <v>22</v>
      </c>
      <c r="G14" s="33" t="s">
        <v>120</v>
      </c>
      <c r="H14" s="1">
        <v>2004</v>
      </c>
      <c r="I14" s="1">
        <v>2017</v>
      </c>
      <c r="J14" s="33">
        <f t="shared" si="0"/>
        <v>13</v>
      </c>
      <c r="K14" s="33">
        <v>0</v>
      </c>
      <c r="L14" s="1">
        <v>0</v>
      </c>
      <c r="M14" s="1">
        <v>6</v>
      </c>
      <c r="N14" s="1">
        <v>14</v>
      </c>
      <c r="O14" s="49">
        <v>120</v>
      </c>
      <c r="P14" s="1">
        <v>200</v>
      </c>
      <c r="Q14" s="1">
        <v>198</v>
      </c>
      <c r="R14" s="33" t="s">
        <v>949</v>
      </c>
      <c r="S14" s="23">
        <v>66</v>
      </c>
      <c r="T14" s="1">
        <v>4164</v>
      </c>
      <c r="U14" s="1">
        <v>6493</v>
      </c>
      <c r="V14" s="13">
        <v>0.64130602186970587</v>
      </c>
      <c r="W14" s="33">
        <v>40.086939781302945</v>
      </c>
      <c r="X14" s="1">
        <v>51065</v>
      </c>
      <c r="Y14" s="1">
        <v>329</v>
      </c>
      <c r="Z14" s="1">
        <v>174</v>
      </c>
      <c r="AA14" s="33">
        <v>155</v>
      </c>
      <c r="AB14" s="1">
        <v>438</v>
      </c>
      <c r="AC14" s="1">
        <v>1252</v>
      </c>
      <c r="AD14" s="1">
        <v>16</v>
      </c>
      <c r="AE14" s="33" t="s">
        <v>435</v>
      </c>
      <c r="AF14" s="35">
        <v>38</v>
      </c>
      <c r="AG14" s="36">
        <v>854</v>
      </c>
      <c r="AH14" s="36">
        <v>1304</v>
      </c>
      <c r="AI14" s="36">
        <v>65.5</v>
      </c>
      <c r="AJ14" s="36">
        <v>10829</v>
      </c>
      <c r="AK14" s="36">
        <v>8.3000000000000007</v>
      </c>
      <c r="AL14" s="36">
        <v>8.4</v>
      </c>
      <c r="AM14" s="36">
        <v>84</v>
      </c>
      <c r="AN14" s="36">
        <v>34</v>
      </c>
      <c r="AO14" s="36">
        <v>151.30000000000001</v>
      </c>
      <c r="AP14" s="37">
        <v>10</v>
      </c>
      <c r="AQ14" t="s">
        <v>2516</v>
      </c>
      <c r="AS14" s="50" t="s">
        <v>225</v>
      </c>
    </row>
    <row r="15" spans="1:62" x14ac:dyDescent="0.2">
      <c r="A15" t="s">
        <v>1552</v>
      </c>
      <c r="B15" s="33">
        <v>0</v>
      </c>
      <c r="C15" s="33" t="s">
        <v>1529</v>
      </c>
      <c r="D15" s="1">
        <v>4</v>
      </c>
      <c r="E15" s="1">
        <v>106</v>
      </c>
      <c r="F15" s="1">
        <v>23</v>
      </c>
      <c r="G15" s="33" t="s">
        <v>196</v>
      </c>
      <c r="H15" s="1">
        <v>1991</v>
      </c>
      <c r="I15" s="1">
        <v>1996</v>
      </c>
      <c r="J15" s="33">
        <f t="shared" si="0"/>
        <v>5</v>
      </c>
      <c r="K15" s="33">
        <v>0</v>
      </c>
      <c r="L15" s="1">
        <v>0</v>
      </c>
      <c r="M15" s="1">
        <v>0</v>
      </c>
      <c r="N15" s="1">
        <v>0</v>
      </c>
      <c r="O15" s="49">
        <v>1</v>
      </c>
      <c r="P15" s="1">
        <v>12</v>
      </c>
      <c r="Q15" s="1">
        <v>1</v>
      </c>
      <c r="R15" s="33" t="s">
        <v>213</v>
      </c>
      <c r="S15" s="23">
        <v>0.33333333333333331</v>
      </c>
      <c r="T15" s="1">
        <v>43</v>
      </c>
      <c r="U15" s="1">
        <v>69</v>
      </c>
      <c r="V15" s="13">
        <v>0.62318840579710144</v>
      </c>
      <c r="W15" s="33">
        <v>-1.2318840579710146</v>
      </c>
      <c r="X15" s="1">
        <v>402</v>
      </c>
      <c r="Y15" s="1">
        <v>1</v>
      </c>
      <c r="Z15" s="1">
        <v>2</v>
      </c>
      <c r="AA15" s="33">
        <v>-1</v>
      </c>
      <c r="AB15" s="1">
        <v>19</v>
      </c>
      <c r="AC15" s="1">
        <v>-11</v>
      </c>
      <c r="AD15" s="1">
        <v>0</v>
      </c>
      <c r="AE15" s="33" t="s">
        <v>263</v>
      </c>
      <c r="AF15" s="35">
        <v>39</v>
      </c>
      <c r="AG15" s="36">
        <v>634</v>
      </c>
      <c r="AH15" s="36">
        <v>1104</v>
      </c>
      <c r="AI15" s="36">
        <v>57.4</v>
      </c>
      <c r="AJ15" s="36">
        <v>8343</v>
      </c>
      <c r="AK15" s="36">
        <v>7.6</v>
      </c>
      <c r="AL15" s="36">
        <v>7</v>
      </c>
      <c r="AM15" s="36">
        <v>60</v>
      </c>
      <c r="AN15" s="36">
        <v>40</v>
      </c>
      <c r="AO15" s="36">
        <v>131.6</v>
      </c>
      <c r="AP15" s="37">
        <v>5</v>
      </c>
      <c r="AQ15" t="s">
        <v>2514</v>
      </c>
    </row>
    <row r="16" spans="1:62" x14ac:dyDescent="0.2">
      <c r="A16" t="s">
        <v>1443</v>
      </c>
      <c r="B16" s="33">
        <v>0</v>
      </c>
      <c r="C16" s="33" t="s">
        <v>1427</v>
      </c>
      <c r="D16" s="1">
        <v>3</v>
      </c>
      <c r="E16" s="1">
        <v>58</v>
      </c>
      <c r="F16" s="1">
        <v>22</v>
      </c>
      <c r="G16" s="33" t="s">
        <v>1444</v>
      </c>
      <c r="H16" s="1">
        <v>1995</v>
      </c>
      <c r="I16" s="1">
        <v>1999</v>
      </c>
      <c r="J16" s="33">
        <f t="shared" si="0"/>
        <v>4</v>
      </c>
      <c r="K16" s="33">
        <v>0</v>
      </c>
      <c r="L16" s="1">
        <v>0</v>
      </c>
      <c r="M16" s="1">
        <v>0</v>
      </c>
      <c r="N16" s="1">
        <v>0</v>
      </c>
      <c r="O16" s="49">
        <v>7</v>
      </c>
      <c r="P16" s="1">
        <v>29</v>
      </c>
      <c r="Q16" s="1">
        <v>17</v>
      </c>
      <c r="R16" s="33" t="s">
        <v>1445</v>
      </c>
      <c r="S16" s="23">
        <v>5.666666666666667</v>
      </c>
      <c r="T16" s="1">
        <v>275</v>
      </c>
      <c r="U16" s="1">
        <v>527</v>
      </c>
      <c r="V16" s="13">
        <v>0.5218216318785579</v>
      </c>
      <c r="W16" s="33">
        <v>-0.71821631878557923</v>
      </c>
      <c r="X16" s="1">
        <v>3371</v>
      </c>
      <c r="Y16" s="1">
        <v>23</v>
      </c>
      <c r="Z16" s="1">
        <v>25</v>
      </c>
      <c r="AA16" s="33">
        <v>-2</v>
      </c>
      <c r="AB16" s="1">
        <v>33</v>
      </c>
      <c r="AC16" s="1">
        <v>121</v>
      </c>
      <c r="AD16" s="1">
        <v>1</v>
      </c>
      <c r="AE16" s="33" t="s">
        <v>543</v>
      </c>
      <c r="AF16" s="35">
        <v>26</v>
      </c>
      <c r="AG16" s="36">
        <v>248</v>
      </c>
      <c r="AH16" s="36">
        <v>427</v>
      </c>
      <c r="AI16" s="36">
        <v>58.1</v>
      </c>
      <c r="AJ16" s="36">
        <v>3028</v>
      </c>
      <c r="AK16" s="36">
        <v>7.1</v>
      </c>
      <c r="AL16" s="36">
        <v>7</v>
      </c>
      <c r="AM16" s="36">
        <v>27</v>
      </c>
      <c r="AN16" s="36">
        <v>13</v>
      </c>
      <c r="AO16" s="36">
        <v>132.4</v>
      </c>
      <c r="AP16" s="37">
        <v>5</v>
      </c>
      <c r="AQ16" t="s">
        <v>2514</v>
      </c>
    </row>
    <row r="17" spans="1:43" x14ac:dyDescent="0.2">
      <c r="A17" t="s">
        <v>1630</v>
      </c>
      <c r="B17" s="33">
        <v>1</v>
      </c>
      <c r="C17" s="33" t="s">
        <v>1620</v>
      </c>
      <c r="D17" s="1">
        <v>2</v>
      </c>
      <c r="E17" s="1">
        <v>51</v>
      </c>
      <c r="F17" s="1">
        <v>23</v>
      </c>
      <c r="G17" s="33" t="s">
        <v>431</v>
      </c>
      <c r="H17" s="1">
        <v>1989</v>
      </c>
      <c r="I17" s="1">
        <v>1999</v>
      </c>
      <c r="J17" s="33">
        <f t="shared" si="0"/>
        <v>10</v>
      </c>
      <c r="K17" s="33">
        <v>0</v>
      </c>
      <c r="L17" s="1">
        <v>0</v>
      </c>
      <c r="M17" s="1">
        <v>0</v>
      </c>
      <c r="N17" s="1">
        <v>2</v>
      </c>
      <c r="O17" s="49">
        <v>26</v>
      </c>
      <c r="P17" s="1">
        <v>79</v>
      </c>
      <c r="Q17" s="1">
        <v>47</v>
      </c>
      <c r="R17" s="33" t="s">
        <v>1631</v>
      </c>
      <c r="S17" s="23">
        <v>15.666666666666666</v>
      </c>
      <c r="T17" s="1">
        <v>891</v>
      </c>
      <c r="U17" s="1">
        <v>1707</v>
      </c>
      <c r="V17" s="13">
        <v>0.52196836555360282</v>
      </c>
      <c r="W17" s="33">
        <v>6.8803163444639726</v>
      </c>
      <c r="X17" s="1">
        <v>10760</v>
      </c>
      <c r="Y17" s="1">
        <v>59</v>
      </c>
      <c r="Z17" s="1">
        <v>64</v>
      </c>
      <c r="AA17" s="33">
        <v>-5</v>
      </c>
      <c r="AB17" s="1">
        <v>99</v>
      </c>
      <c r="AC17" s="1">
        <v>320</v>
      </c>
      <c r="AD17" s="1">
        <v>5</v>
      </c>
      <c r="AE17" s="33" t="s">
        <v>76</v>
      </c>
      <c r="AF17" s="35">
        <v>45</v>
      </c>
      <c r="AG17" s="36">
        <v>493</v>
      </c>
      <c r="AH17" s="36">
        <v>1007</v>
      </c>
      <c r="AI17" s="36">
        <v>49</v>
      </c>
      <c r="AJ17" s="36">
        <v>6756</v>
      </c>
      <c r="AK17" s="36">
        <v>6.7</v>
      </c>
      <c r="AL17" s="36">
        <v>5.7</v>
      </c>
      <c r="AM17" s="36">
        <v>38</v>
      </c>
      <c r="AN17" s="36">
        <v>40</v>
      </c>
      <c r="AO17" s="36">
        <v>109.8</v>
      </c>
      <c r="AP17" s="37">
        <v>4</v>
      </c>
      <c r="AQ17" t="s">
        <v>3660</v>
      </c>
    </row>
    <row r="18" spans="1:43" x14ac:dyDescent="0.2">
      <c r="A18" t="s">
        <v>545</v>
      </c>
      <c r="B18" s="33">
        <v>0</v>
      </c>
      <c r="C18" s="33" t="s">
        <v>526</v>
      </c>
      <c r="D18" s="1">
        <v>1</v>
      </c>
      <c r="E18" s="1">
        <v>10</v>
      </c>
      <c r="F18" s="1">
        <v>21</v>
      </c>
      <c r="G18" s="33" t="s">
        <v>229</v>
      </c>
      <c r="H18" s="1">
        <v>2011</v>
      </c>
      <c r="I18" s="1">
        <v>2017</v>
      </c>
      <c r="J18" s="33">
        <f t="shared" si="0"/>
        <v>6</v>
      </c>
      <c r="K18" s="33">
        <v>0</v>
      </c>
      <c r="L18" s="1">
        <v>0</v>
      </c>
      <c r="M18" s="1">
        <v>0</v>
      </c>
      <c r="N18" s="1">
        <v>3</v>
      </c>
      <c r="O18" s="49">
        <v>14</v>
      </c>
      <c r="P18" s="1">
        <v>48</v>
      </c>
      <c r="Q18" s="1">
        <v>45</v>
      </c>
      <c r="R18" s="33" t="s">
        <v>546</v>
      </c>
      <c r="S18" s="23">
        <v>15</v>
      </c>
      <c r="T18" s="1">
        <v>781</v>
      </c>
      <c r="U18" s="1">
        <v>1397</v>
      </c>
      <c r="V18" s="13">
        <v>0.55905511811023623</v>
      </c>
      <c r="W18" s="33">
        <v>1.909448818897638</v>
      </c>
      <c r="X18" s="1">
        <v>8437</v>
      </c>
      <c r="Y18" s="1">
        <v>44</v>
      </c>
      <c r="Z18" s="1">
        <v>43</v>
      </c>
      <c r="AA18" s="33">
        <v>1</v>
      </c>
      <c r="AB18" s="1">
        <v>171</v>
      </c>
      <c r="AC18" s="1">
        <v>631</v>
      </c>
      <c r="AD18" s="1">
        <v>3</v>
      </c>
      <c r="AE18" s="33" t="s">
        <v>551</v>
      </c>
      <c r="AF18" s="43">
        <v>31</v>
      </c>
      <c r="AG18" s="43">
        <v>568</v>
      </c>
      <c r="AH18" s="43">
        <v>933</v>
      </c>
      <c r="AI18" s="43">
        <v>60.9</v>
      </c>
      <c r="AJ18" s="43">
        <v>6822</v>
      </c>
      <c r="AK18" s="43">
        <v>7.3</v>
      </c>
      <c r="AL18" s="43">
        <v>7.3</v>
      </c>
      <c r="AM18" s="43">
        <v>40</v>
      </c>
      <c r="AN18" s="43">
        <v>18</v>
      </c>
      <c r="AO18" s="43">
        <v>132.6</v>
      </c>
      <c r="AP18" s="37">
        <v>2</v>
      </c>
      <c r="AQ18" t="s">
        <v>2518</v>
      </c>
    </row>
    <row r="19" spans="1:43" x14ac:dyDescent="0.2">
      <c r="A19" t="s">
        <v>305</v>
      </c>
      <c r="B19" s="33">
        <v>0</v>
      </c>
      <c r="C19" s="33" t="s">
        <v>304</v>
      </c>
      <c r="D19" s="1">
        <v>1</v>
      </c>
      <c r="E19" s="1">
        <v>3</v>
      </c>
      <c r="F19" s="1">
        <v>22</v>
      </c>
      <c r="G19" s="33" t="s">
        <v>229</v>
      </c>
      <c r="H19" s="1">
        <v>2014</v>
      </c>
      <c r="I19" s="1">
        <v>2017</v>
      </c>
      <c r="J19" s="33">
        <f t="shared" si="0"/>
        <v>3</v>
      </c>
      <c r="K19" s="33">
        <v>0</v>
      </c>
      <c r="L19" s="1">
        <v>0</v>
      </c>
      <c r="M19" s="1">
        <v>0</v>
      </c>
      <c r="N19" s="1">
        <v>4</v>
      </c>
      <c r="O19" s="49">
        <v>40</v>
      </c>
      <c r="P19" s="1">
        <v>62</v>
      </c>
      <c r="Q19" s="1">
        <v>61</v>
      </c>
      <c r="R19" s="33" t="s">
        <v>309</v>
      </c>
      <c r="S19" s="23">
        <v>20.333333333333332</v>
      </c>
      <c r="T19" s="1">
        <v>1318</v>
      </c>
      <c r="U19" s="1">
        <v>2229</v>
      </c>
      <c r="V19" s="13">
        <v>0.59129654553611488</v>
      </c>
      <c r="W19" s="33">
        <v>3.6870345446388515</v>
      </c>
      <c r="X19" s="1">
        <v>14928</v>
      </c>
      <c r="Y19" s="1">
        <v>90</v>
      </c>
      <c r="Z19" s="1">
        <v>64</v>
      </c>
      <c r="AA19" s="33">
        <v>26</v>
      </c>
      <c r="AB19" s="1">
        <v>223</v>
      </c>
      <c r="AC19" s="1">
        <v>1410</v>
      </c>
      <c r="AD19" s="1">
        <v>7</v>
      </c>
      <c r="AE19" s="33" t="s">
        <v>316</v>
      </c>
      <c r="AF19" s="43">
        <v>37</v>
      </c>
      <c r="AG19" s="43">
        <v>585</v>
      </c>
      <c r="AH19" s="43">
        <v>891</v>
      </c>
      <c r="AI19" s="43">
        <v>65.7</v>
      </c>
      <c r="AJ19" s="43">
        <v>7598</v>
      </c>
      <c r="AK19" s="43">
        <v>8.5</v>
      </c>
      <c r="AL19" s="43">
        <v>8.8000000000000007</v>
      </c>
      <c r="AM19" s="43">
        <v>56</v>
      </c>
      <c r="AN19" s="43">
        <v>19</v>
      </c>
      <c r="AO19" s="43">
        <v>153.80000000000001</v>
      </c>
      <c r="AP19" s="37">
        <v>7</v>
      </c>
      <c r="AQ19" t="s">
        <v>3658</v>
      </c>
    </row>
    <row r="20" spans="1:43" x14ac:dyDescent="0.2">
      <c r="A20" t="s">
        <v>1312</v>
      </c>
      <c r="B20" s="33">
        <v>0</v>
      </c>
      <c r="C20" s="33" t="s">
        <v>1305</v>
      </c>
      <c r="D20" s="1">
        <v>3</v>
      </c>
      <c r="E20" s="1">
        <v>85</v>
      </c>
      <c r="F20" s="1">
        <v>23</v>
      </c>
      <c r="G20" s="33" t="s">
        <v>151</v>
      </c>
      <c r="H20" s="1">
        <v>1996</v>
      </c>
      <c r="I20" s="1">
        <v>2000</v>
      </c>
      <c r="J20" s="33">
        <f t="shared" si="0"/>
        <v>4</v>
      </c>
      <c r="K20" s="33">
        <v>0</v>
      </c>
      <c r="L20" s="1">
        <v>0</v>
      </c>
      <c r="M20" s="1">
        <v>0</v>
      </c>
      <c r="N20" s="1">
        <v>1</v>
      </c>
      <c r="O20" s="49">
        <v>3</v>
      </c>
      <c r="P20" s="1">
        <v>22</v>
      </c>
      <c r="Q20" s="1">
        <v>13</v>
      </c>
      <c r="R20" s="33" t="s">
        <v>1313</v>
      </c>
      <c r="S20" s="23">
        <v>4.333333333333333</v>
      </c>
      <c r="T20" s="1">
        <v>244</v>
      </c>
      <c r="U20" s="1">
        <v>456</v>
      </c>
      <c r="V20" s="13">
        <v>0.53508771929824561</v>
      </c>
      <c r="W20" s="33">
        <v>-1.4508771929824562</v>
      </c>
      <c r="X20" s="1">
        <v>2544</v>
      </c>
      <c r="Y20" s="1">
        <v>11</v>
      </c>
      <c r="Z20" s="1">
        <v>15</v>
      </c>
      <c r="AA20" s="33">
        <v>-4</v>
      </c>
      <c r="AB20" s="1">
        <v>42</v>
      </c>
      <c r="AC20" s="1">
        <v>156</v>
      </c>
      <c r="AD20" s="1">
        <v>0</v>
      </c>
      <c r="AE20" s="33" t="s">
        <v>209</v>
      </c>
      <c r="AF20" s="35">
        <v>45</v>
      </c>
      <c r="AG20" s="36">
        <v>498</v>
      </c>
      <c r="AH20" s="36">
        <v>858</v>
      </c>
      <c r="AI20" s="36">
        <v>58</v>
      </c>
      <c r="AJ20" s="36">
        <v>7232</v>
      </c>
      <c r="AK20" s="36">
        <v>8.4</v>
      </c>
      <c r="AL20" s="36">
        <v>7.9</v>
      </c>
      <c r="AM20" s="36">
        <v>57</v>
      </c>
      <c r="AN20" s="36">
        <v>35</v>
      </c>
      <c r="AO20" s="36">
        <v>142.6</v>
      </c>
      <c r="AP20" s="37">
        <v>1</v>
      </c>
      <c r="AQ20" t="s">
        <v>3185</v>
      </c>
    </row>
    <row r="21" spans="1:43" x14ac:dyDescent="0.2">
      <c r="A21" t="s">
        <v>1509</v>
      </c>
      <c r="B21" s="33">
        <v>1</v>
      </c>
      <c r="C21" s="33" t="s">
        <v>1474</v>
      </c>
      <c r="D21" s="1">
        <v>9</v>
      </c>
      <c r="E21" s="1">
        <v>227</v>
      </c>
      <c r="F21" s="1">
        <v>23</v>
      </c>
      <c r="G21" s="33" t="s">
        <v>325</v>
      </c>
      <c r="H21" s="1">
        <v>1994</v>
      </c>
      <c r="I21" s="1">
        <v>2008</v>
      </c>
      <c r="J21" s="33">
        <f t="shared" si="0"/>
        <v>14</v>
      </c>
      <c r="K21" s="33">
        <v>0</v>
      </c>
      <c r="L21" s="1">
        <v>0</v>
      </c>
      <c r="M21" s="1">
        <v>2</v>
      </c>
      <c r="N21" s="1">
        <v>8</v>
      </c>
      <c r="O21" s="49">
        <v>74</v>
      </c>
      <c r="P21" s="1">
        <v>177</v>
      </c>
      <c r="Q21" s="1">
        <v>125</v>
      </c>
      <c r="R21" s="33" t="s">
        <v>1510</v>
      </c>
      <c r="S21" s="23">
        <v>41.666666666666664</v>
      </c>
      <c r="T21" s="1">
        <v>2668</v>
      </c>
      <c r="U21" s="1">
        <v>4326</v>
      </c>
      <c r="V21" s="13">
        <v>0.61673601479426721</v>
      </c>
      <c r="W21" s="33">
        <v>21.632639852057331</v>
      </c>
      <c r="X21" s="1">
        <v>29054</v>
      </c>
      <c r="Y21" s="1">
        <v>166</v>
      </c>
      <c r="Z21" s="1">
        <v>122</v>
      </c>
      <c r="AA21" s="33">
        <v>44</v>
      </c>
      <c r="AB21" s="1">
        <v>276</v>
      </c>
      <c r="AC21" s="1">
        <v>657</v>
      </c>
      <c r="AD21" s="1">
        <v>8</v>
      </c>
      <c r="AE21" s="33" t="s">
        <v>250</v>
      </c>
      <c r="AF21" s="35">
        <v>45</v>
      </c>
      <c r="AG21" s="36">
        <v>161</v>
      </c>
      <c r="AH21" s="36">
        <v>249</v>
      </c>
      <c r="AI21" s="36">
        <v>64.7</v>
      </c>
      <c r="AJ21" s="36">
        <v>1746</v>
      </c>
      <c r="AK21" s="36">
        <v>7</v>
      </c>
      <c r="AL21" s="36">
        <v>6.5</v>
      </c>
      <c r="AM21" s="36">
        <v>14</v>
      </c>
      <c r="AN21" s="36">
        <v>9</v>
      </c>
      <c r="AO21" s="36">
        <v>134.9</v>
      </c>
      <c r="AP21" s="37">
        <v>6</v>
      </c>
      <c r="AQ21" t="s">
        <v>2513</v>
      </c>
    </row>
    <row r="22" spans="1:43" x14ac:dyDescent="0.2">
      <c r="A22" t="s">
        <v>760</v>
      </c>
      <c r="B22" s="33">
        <v>0</v>
      </c>
      <c r="C22" s="33" t="s">
        <v>754</v>
      </c>
      <c r="D22" s="1">
        <v>1</v>
      </c>
      <c r="E22" s="1">
        <v>22</v>
      </c>
      <c r="F22" s="1">
        <v>22</v>
      </c>
      <c r="G22" s="33" t="s">
        <v>93</v>
      </c>
      <c r="H22" s="1">
        <v>2007</v>
      </c>
      <c r="I22" s="1">
        <v>2012</v>
      </c>
      <c r="J22" s="33">
        <f t="shared" si="0"/>
        <v>5</v>
      </c>
      <c r="K22" s="33">
        <v>0</v>
      </c>
      <c r="L22" s="1">
        <v>0</v>
      </c>
      <c r="M22" s="1">
        <v>0</v>
      </c>
      <c r="N22" s="1">
        <v>2</v>
      </c>
      <c r="O22" s="49">
        <v>2</v>
      </c>
      <c r="P22" s="1">
        <v>24</v>
      </c>
      <c r="Q22" s="1">
        <v>20</v>
      </c>
      <c r="R22" s="33" t="s">
        <v>761</v>
      </c>
      <c r="S22" s="23">
        <v>6.666666666666667</v>
      </c>
      <c r="T22" s="1">
        <v>296</v>
      </c>
      <c r="U22" s="1">
        <v>550</v>
      </c>
      <c r="V22" s="13">
        <v>0.53818181818181821</v>
      </c>
      <c r="W22" s="33">
        <v>-0.68181818181818188</v>
      </c>
      <c r="X22" s="1">
        <v>3043</v>
      </c>
      <c r="Y22" s="1">
        <v>12</v>
      </c>
      <c r="Z22" s="1">
        <v>17</v>
      </c>
      <c r="AA22" s="33">
        <v>-5</v>
      </c>
      <c r="AB22" s="1">
        <v>44</v>
      </c>
      <c r="AC22" s="1">
        <v>185</v>
      </c>
      <c r="AD22" s="1">
        <v>1</v>
      </c>
      <c r="AE22" s="33" t="s">
        <v>103</v>
      </c>
      <c r="AF22" s="35">
        <v>49</v>
      </c>
      <c r="AG22" s="36">
        <v>929</v>
      </c>
      <c r="AH22" s="36">
        <v>1602</v>
      </c>
      <c r="AI22" s="36">
        <v>58</v>
      </c>
      <c r="AJ22" s="36">
        <v>11762</v>
      </c>
      <c r="AK22" s="36">
        <v>7.3</v>
      </c>
      <c r="AL22" s="36">
        <v>7.4</v>
      </c>
      <c r="AM22" s="36">
        <v>95</v>
      </c>
      <c r="AN22" s="36">
        <v>39</v>
      </c>
      <c r="AO22" s="36">
        <v>134.4</v>
      </c>
      <c r="AP22" s="37">
        <v>6</v>
      </c>
      <c r="AQ22" t="s">
        <v>2513</v>
      </c>
    </row>
    <row r="23" spans="1:43" x14ac:dyDescent="0.2">
      <c r="A23" t="s">
        <v>475</v>
      </c>
      <c r="B23" s="33">
        <v>0</v>
      </c>
      <c r="C23" s="33" t="s">
        <v>446</v>
      </c>
      <c r="D23" s="1">
        <v>1</v>
      </c>
      <c r="E23" s="1">
        <v>22</v>
      </c>
      <c r="F23" s="1">
        <v>28</v>
      </c>
      <c r="G23" s="33" t="s">
        <v>93</v>
      </c>
      <c r="H23" s="1">
        <v>2012</v>
      </c>
      <c r="I23" s="1">
        <v>2015</v>
      </c>
      <c r="J23" s="33">
        <f t="shared" si="0"/>
        <v>3</v>
      </c>
      <c r="K23" s="33">
        <v>0</v>
      </c>
      <c r="L23" s="1">
        <v>0</v>
      </c>
      <c r="M23" s="1">
        <v>0</v>
      </c>
      <c r="N23" s="1">
        <v>1</v>
      </c>
      <c r="O23" s="49">
        <v>14</v>
      </c>
      <c r="P23" s="1">
        <v>34</v>
      </c>
      <c r="Q23" s="1">
        <v>25</v>
      </c>
      <c r="R23" s="33" t="s">
        <v>476</v>
      </c>
      <c r="S23" s="23">
        <v>8.3333333333333339</v>
      </c>
      <c r="T23" s="1">
        <v>559</v>
      </c>
      <c r="U23" s="1">
        <v>965</v>
      </c>
      <c r="V23" s="13">
        <v>0.57927461139896375</v>
      </c>
      <c r="W23" s="33">
        <v>-1.2927461139896375</v>
      </c>
      <c r="X23" s="1">
        <v>6462</v>
      </c>
      <c r="Y23" s="1">
        <v>31</v>
      </c>
      <c r="Z23" s="1">
        <v>30</v>
      </c>
      <c r="AA23" s="33">
        <v>1</v>
      </c>
      <c r="AB23" s="1">
        <v>61</v>
      </c>
      <c r="AC23" s="1">
        <v>201</v>
      </c>
      <c r="AD23" s="1">
        <v>1</v>
      </c>
      <c r="AE23" s="33" t="s">
        <v>480</v>
      </c>
      <c r="AF23" s="35">
        <v>30</v>
      </c>
      <c r="AG23" s="43">
        <v>767</v>
      </c>
      <c r="AH23" s="43">
        <v>1103</v>
      </c>
      <c r="AI23" s="43">
        <v>69.5</v>
      </c>
      <c r="AJ23" s="43">
        <v>9260</v>
      </c>
      <c r="AK23" s="43">
        <v>8.4</v>
      </c>
      <c r="AL23" s="43">
        <v>8.6999999999999993</v>
      </c>
      <c r="AM23" s="43">
        <v>75</v>
      </c>
      <c r="AN23" s="43">
        <v>27</v>
      </c>
      <c r="AO23" s="43">
        <v>157.6</v>
      </c>
      <c r="AP23" s="37">
        <v>4</v>
      </c>
      <c r="AQ23" t="s">
        <v>3188</v>
      </c>
    </row>
    <row r="24" spans="1:43" x14ac:dyDescent="0.2">
      <c r="A24" t="s">
        <v>1742</v>
      </c>
      <c r="B24" s="33">
        <v>0</v>
      </c>
      <c r="C24" s="33" t="s">
        <v>1687</v>
      </c>
      <c r="D24" s="1">
        <v>11</v>
      </c>
      <c r="E24" s="1">
        <v>295</v>
      </c>
      <c r="F24" s="1">
        <v>22</v>
      </c>
      <c r="G24" s="33" t="s">
        <v>325</v>
      </c>
      <c r="H24" s="1">
        <v>1987</v>
      </c>
      <c r="I24" s="1">
        <v>1988</v>
      </c>
      <c r="J24" s="33">
        <f t="shared" si="0"/>
        <v>1</v>
      </c>
      <c r="K24" s="33">
        <v>0</v>
      </c>
      <c r="L24" s="1">
        <v>0</v>
      </c>
      <c r="M24" s="1">
        <v>0</v>
      </c>
      <c r="N24" s="1">
        <v>0</v>
      </c>
      <c r="O24" s="49">
        <v>3</v>
      </c>
      <c r="P24" s="1">
        <v>20</v>
      </c>
      <c r="Q24" s="1">
        <v>3</v>
      </c>
      <c r="R24" s="33" t="s">
        <v>364</v>
      </c>
      <c r="S24" s="23">
        <v>1</v>
      </c>
      <c r="T24" s="1">
        <v>62</v>
      </c>
      <c r="U24" s="1">
        <v>135</v>
      </c>
      <c r="V24" s="13">
        <v>0.45925925925925926</v>
      </c>
      <c r="W24" s="33">
        <v>-3.8925925925925924</v>
      </c>
      <c r="X24" s="1">
        <v>792</v>
      </c>
      <c r="Y24" s="1">
        <v>3</v>
      </c>
      <c r="Z24" s="1">
        <v>9</v>
      </c>
      <c r="AA24" s="33">
        <v>-6</v>
      </c>
      <c r="AB24" s="1">
        <v>23</v>
      </c>
      <c r="AC24" s="1">
        <v>31</v>
      </c>
      <c r="AD24" s="1">
        <v>2</v>
      </c>
      <c r="AE24" s="33" t="s">
        <v>1743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9">
        <v>0</v>
      </c>
    </row>
    <row r="25" spans="1:43" x14ac:dyDescent="0.2">
      <c r="A25" t="s">
        <v>1534</v>
      </c>
      <c r="B25" s="33">
        <v>1</v>
      </c>
      <c r="C25" s="33" t="s">
        <v>1529</v>
      </c>
      <c r="D25" s="1">
        <v>2</v>
      </c>
      <c r="E25" s="1">
        <v>33</v>
      </c>
      <c r="F25" s="1">
        <v>21</v>
      </c>
      <c r="G25" s="33" t="s">
        <v>443</v>
      </c>
      <c r="H25" s="1">
        <v>1991</v>
      </c>
      <c r="I25" s="1">
        <v>2010</v>
      </c>
      <c r="J25" s="33">
        <f t="shared" si="0"/>
        <v>19</v>
      </c>
      <c r="K25" s="33">
        <v>1</v>
      </c>
      <c r="L25" s="1">
        <v>3</v>
      </c>
      <c r="M25" s="1">
        <v>11</v>
      </c>
      <c r="N25" s="1">
        <v>19</v>
      </c>
      <c r="O25" s="49">
        <v>156</v>
      </c>
      <c r="P25" s="1">
        <v>302</v>
      </c>
      <c r="Q25" s="1">
        <v>298</v>
      </c>
      <c r="R25" s="33" t="s">
        <v>1536</v>
      </c>
      <c r="S25" s="23">
        <v>99.333333333333329</v>
      </c>
      <c r="T25" s="1">
        <v>6300</v>
      </c>
      <c r="U25" s="1">
        <v>10169</v>
      </c>
      <c r="V25" s="13">
        <v>0.61952994394729077</v>
      </c>
      <c r="W25" s="33">
        <v>56.604700560527093</v>
      </c>
      <c r="X25" s="1">
        <v>71838</v>
      </c>
      <c r="Y25" s="1">
        <v>508</v>
      </c>
      <c r="Z25" s="1">
        <v>336</v>
      </c>
      <c r="AA25" s="33">
        <v>172</v>
      </c>
      <c r="AB25" s="1">
        <v>602</v>
      </c>
      <c r="AC25" s="1">
        <v>1844</v>
      </c>
      <c r="AD25" s="1">
        <v>14</v>
      </c>
      <c r="AE25" s="33" t="s">
        <v>1088</v>
      </c>
      <c r="AF25" s="35">
        <v>44</v>
      </c>
      <c r="AG25" s="36">
        <v>613</v>
      </c>
      <c r="AH25" s="36">
        <v>1169</v>
      </c>
      <c r="AI25" s="36">
        <v>52.4</v>
      </c>
      <c r="AJ25" s="36">
        <v>7695</v>
      </c>
      <c r="AK25" s="36">
        <v>6.6</v>
      </c>
      <c r="AL25" s="36">
        <v>6.2</v>
      </c>
      <c r="AM25" s="36">
        <v>52</v>
      </c>
      <c r="AN25" s="36">
        <v>34</v>
      </c>
      <c r="AO25" s="36">
        <v>116.6</v>
      </c>
      <c r="AP25" s="37">
        <v>6</v>
      </c>
      <c r="AQ25" t="s">
        <v>2513</v>
      </c>
    </row>
    <row r="26" spans="1:43" x14ac:dyDescent="0.2">
      <c r="A26" t="s">
        <v>287</v>
      </c>
      <c r="B26" s="33">
        <v>0</v>
      </c>
      <c r="C26" s="33" t="s">
        <v>239</v>
      </c>
      <c r="D26" s="1">
        <v>5</v>
      </c>
      <c r="E26" s="1">
        <v>147</v>
      </c>
      <c r="F26" s="1">
        <v>22</v>
      </c>
      <c r="G26" s="33" t="s">
        <v>288</v>
      </c>
      <c r="H26" s="1">
        <v>2016</v>
      </c>
      <c r="I26" s="1">
        <v>2017</v>
      </c>
      <c r="J26" s="33">
        <f t="shared" si="0"/>
        <v>1</v>
      </c>
      <c r="K26" s="33">
        <v>0</v>
      </c>
      <c r="L26" s="1">
        <v>0</v>
      </c>
      <c r="M26" s="1">
        <v>0</v>
      </c>
      <c r="N26" s="1">
        <v>1</v>
      </c>
      <c r="O26" s="49">
        <v>5</v>
      </c>
      <c r="P26" s="1">
        <v>15</v>
      </c>
      <c r="Q26" s="1">
        <v>9</v>
      </c>
      <c r="R26" s="33" t="s">
        <v>289</v>
      </c>
      <c r="S26" s="23">
        <v>3</v>
      </c>
      <c r="T26" s="1">
        <v>194</v>
      </c>
      <c r="U26" s="1">
        <v>326</v>
      </c>
      <c r="V26" s="13">
        <v>0.59509202453987731</v>
      </c>
      <c r="W26" s="33">
        <v>-4.8509202453987736</v>
      </c>
      <c r="X26" s="1">
        <v>1853</v>
      </c>
      <c r="Y26" s="1">
        <v>9</v>
      </c>
      <c r="Z26" s="1">
        <v>13</v>
      </c>
      <c r="AA26" s="33">
        <v>-4</v>
      </c>
      <c r="AB26" s="1">
        <v>39</v>
      </c>
      <c r="AC26" s="1">
        <v>268</v>
      </c>
      <c r="AD26" s="1">
        <v>2</v>
      </c>
      <c r="AE26" s="33" t="s">
        <v>295</v>
      </c>
      <c r="AF26" s="43">
        <v>40</v>
      </c>
      <c r="AG26" s="43">
        <v>837</v>
      </c>
      <c r="AH26" s="43">
        <v>1241</v>
      </c>
      <c r="AI26" s="43">
        <v>67.400000000000006</v>
      </c>
      <c r="AJ26" s="43">
        <v>9966</v>
      </c>
      <c r="AK26" s="43">
        <v>8</v>
      </c>
      <c r="AL26" s="43">
        <v>8.3000000000000007</v>
      </c>
      <c r="AM26" s="43">
        <v>75</v>
      </c>
      <c r="AN26" s="43">
        <v>25</v>
      </c>
      <c r="AO26" s="43">
        <v>150.80000000000001</v>
      </c>
      <c r="AP26" s="37">
        <v>5</v>
      </c>
      <c r="AQ26" t="s">
        <v>3189</v>
      </c>
    </row>
    <row r="27" spans="1:43" x14ac:dyDescent="0.2">
      <c r="A27" t="s">
        <v>717</v>
      </c>
      <c r="B27" s="33">
        <v>0</v>
      </c>
      <c r="C27" s="33" t="s">
        <v>700</v>
      </c>
      <c r="D27" s="1">
        <v>2</v>
      </c>
      <c r="E27" s="1">
        <v>56</v>
      </c>
      <c r="F27" s="1">
        <v>22</v>
      </c>
      <c r="G27" s="33" t="s">
        <v>288</v>
      </c>
      <c r="H27" s="1">
        <v>2009</v>
      </c>
      <c r="I27" s="1">
        <v>2010</v>
      </c>
      <c r="J27" s="33">
        <f t="shared" si="0"/>
        <v>1</v>
      </c>
      <c r="K27" s="33">
        <v>0</v>
      </c>
      <c r="L27" s="1">
        <v>0</v>
      </c>
      <c r="M27" s="1">
        <v>0</v>
      </c>
      <c r="N27" s="1">
        <v>0</v>
      </c>
      <c r="O27" s="49">
        <v>0</v>
      </c>
      <c r="P27" s="1">
        <v>3</v>
      </c>
      <c r="Q27" s="1">
        <v>2</v>
      </c>
      <c r="R27" s="33" t="s">
        <v>718</v>
      </c>
      <c r="S27" s="23">
        <v>0.66666666666666663</v>
      </c>
      <c r="T27" s="1">
        <v>27</v>
      </c>
      <c r="U27" s="1">
        <v>52</v>
      </c>
      <c r="V27" s="13">
        <v>0.51923076923076927</v>
      </c>
      <c r="W27" s="33">
        <v>-4.6923076923076925</v>
      </c>
      <c r="X27" s="1">
        <v>252</v>
      </c>
      <c r="Y27" s="1">
        <v>0</v>
      </c>
      <c r="Z27" s="1">
        <v>5</v>
      </c>
      <c r="AA27" s="33">
        <v>-5</v>
      </c>
      <c r="AB27" s="1">
        <v>3</v>
      </c>
      <c r="AC27" s="1">
        <v>-3</v>
      </c>
      <c r="AD27" s="1">
        <v>0</v>
      </c>
      <c r="AE27" s="33" t="s">
        <v>332</v>
      </c>
      <c r="AF27" s="35">
        <v>44</v>
      </c>
      <c r="AG27" s="36">
        <v>780</v>
      </c>
      <c r="AH27" s="36">
        <v>1185</v>
      </c>
      <c r="AI27" s="36">
        <v>65.8</v>
      </c>
      <c r="AJ27" s="36">
        <v>10775</v>
      </c>
      <c r="AK27" s="36">
        <v>9.1</v>
      </c>
      <c r="AL27" s="36">
        <v>9.4</v>
      </c>
      <c r="AM27" s="36">
        <v>71</v>
      </c>
      <c r="AN27" s="36">
        <v>24</v>
      </c>
      <c r="AO27" s="36">
        <v>157.9</v>
      </c>
      <c r="AP27" s="37">
        <v>7</v>
      </c>
      <c r="AQ27" t="s">
        <v>2517</v>
      </c>
    </row>
    <row r="28" spans="1:43" x14ac:dyDescent="0.2">
      <c r="A28" t="s">
        <v>1258</v>
      </c>
      <c r="B28" s="33">
        <v>1</v>
      </c>
      <c r="C28" s="33" t="s">
        <v>1233</v>
      </c>
      <c r="D28" s="1">
        <v>3</v>
      </c>
      <c r="E28" s="1">
        <v>91</v>
      </c>
      <c r="F28" s="1">
        <v>23</v>
      </c>
      <c r="G28" s="33" t="s">
        <v>137</v>
      </c>
      <c r="H28" s="1">
        <v>1998</v>
      </c>
      <c r="I28" s="1">
        <v>2008</v>
      </c>
      <c r="J28" s="33">
        <f t="shared" si="0"/>
        <v>10</v>
      </c>
      <c r="K28" s="33">
        <v>0</v>
      </c>
      <c r="L28" s="1">
        <v>0</v>
      </c>
      <c r="M28" s="1">
        <v>1</v>
      </c>
      <c r="N28" s="1">
        <v>4</v>
      </c>
      <c r="O28" s="49">
        <v>53</v>
      </c>
      <c r="P28" s="1">
        <v>93</v>
      </c>
      <c r="Q28" s="1">
        <v>83</v>
      </c>
      <c r="R28" s="33" t="s">
        <v>1259</v>
      </c>
      <c r="S28" s="23">
        <v>27.666666666666668</v>
      </c>
      <c r="T28" s="1">
        <v>1752</v>
      </c>
      <c r="U28" s="1">
        <v>2796</v>
      </c>
      <c r="V28" s="13">
        <v>0.62660944206008584</v>
      </c>
      <c r="W28" s="33">
        <v>12.033905579399143</v>
      </c>
      <c r="X28" s="1">
        <v>19440</v>
      </c>
      <c r="Y28" s="1">
        <v>119</v>
      </c>
      <c r="Z28" s="1">
        <v>99</v>
      </c>
      <c r="AA28" s="33">
        <v>20</v>
      </c>
      <c r="AB28" s="1">
        <v>238</v>
      </c>
      <c r="AC28" s="1">
        <v>582</v>
      </c>
      <c r="AD28" s="1">
        <v>5</v>
      </c>
      <c r="AE28" s="33" t="s">
        <v>226</v>
      </c>
      <c r="AF28" s="35">
        <v>33</v>
      </c>
      <c r="AG28" s="36">
        <v>307</v>
      </c>
      <c r="AH28" s="36">
        <v>516</v>
      </c>
      <c r="AI28" s="36">
        <v>59.5</v>
      </c>
      <c r="AJ28" s="36">
        <v>3663</v>
      </c>
      <c r="AK28" s="36">
        <v>7.1</v>
      </c>
      <c r="AL28" s="36">
        <v>6.8</v>
      </c>
      <c r="AM28" s="36">
        <v>27</v>
      </c>
      <c r="AN28" s="36">
        <v>15</v>
      </c>
      <c r="AO28" s="36">
        <v>130.6</v>
      </c>
      <c r="AP28" s="37">
        <v>1</v>
      </c>
      <c r="AQ28" t="s">
        <v>3185</v>
      </c>
    </row>
    <row r="29" spans="1:43" x14ac:dyDescent="0.2">
      <c r="A29" t="s">
        <v>1789</v>
      </c>
      <c r="B29" s="33">
        <v>0</v>
      </c>
      <c r="C29" s="33" t="s">
        <v>1750</v>
      </c>
      <c r="D29" s="1">
        <v>12</v>
      </c>
      <c r="E29" s="1">
        <v>313</v>
      </c>
      <c r="F29" s="1">
        <v>22</v>
      </c>
      <c r="G29" s="33" t="s">
        <v>124</v>
      </c>
      <c r="H29" s="1">
        <v>1987</v>
      </c>
      <c r="I29" s="1">
        <v>1987</v>
      </c>
      <c r="J29" s="33">
        <f t="shared" si="0"/>
        <v>0</v>
      </c>
      <c r="K29" s="33">
        <v>0</v>
      </c>
      <c r="L29" s="1">
        <v>0</v>
      </c>
      <c r="M29" s="1">
        <v>0</v>
      </c>
      <c r="N29" s="1">
        <v>0</v>
      </c>
      <c r="O29" s="49">
        <v>1</v>
      </c>
      <c r="P29" s="1">
        <v>1</v>
      </c>
      <c r="Q29" s="1">
        <v>1</v>
      </c>
      <c r="R29" s="33" t="s">
        <v>72</v>
      </c>
      <c r="S29" s="23">
        <v>0.33333333333333331</v>
      </c>
      <c r="T29" s="1">
        <v>20</v>
      </c>
      <c r="U29" s="1">
        <v>38</v>
      </c>
      <c r="V29" s="13">
        <v>0.52631578947368418</v>
      </c>
      <c r="W29" s="33">
        <v>-5.4631578947368418</v>
      </c>
      <c r="X29" s="1">
        <v>181</v>
      </c>
      <c r="Y29" s="1">
        <v>0</v>
      </c>
      <c r="Z29" s="1">
        <v>3</v>
      </c>
      <c r="AA29" s="33">
        <v>-3</v>
      </c>
      <c r="AB29" s="1">
        <v>2</v>
      </c>
      <c r="AC29" s="1">
        <v>4</v>
      </c>
      <c r="AD29" s="1">
        <v>0</v>
      </c>
      <c r="AE29" s="33" t="s">
        <v>847</v>
      </c>
      <c r="AF29" s="35">
        <v>44</v>
      </c>
      <c r="AG29" s="36">
        <v>900</v>
      </c>
      <c r="AH29" s="36">
        <v>1427</v>
      </c>
      <c r="AI29" s="36">
        <v>63.1</v>
      </c>
      <c r="AJ29" s="36">
        <v>10280</v>
      </c>
      <c r="AK29" s="36">
        <v>7.2</v>
      </c>
      <c r="AL29" s="36">
        <v>6.3</v>
      </c>
      <c r="AM29" s="36">
        <v>63</v>
      </c>
      <c r="AN29" s="36">
        <v>58</v>
      </c>
      <c r="AO29" s="36">
        <v>130</v>
      </c>
      <c r="AP29" s="37">
        <v>10</v>
      </c>
      <c r="AQ29" t="s">
        <v>2516</v>
      </c>
    </row>
    <row r="30" spans="1:43" x14ac:dyDescent="0.2">
      <c r="A30" t="s">
        <v>1030</v>
      </c>
      <c r="B30" s="33">
        <v>0</v>
      </c>
      <c r="C30" s="33" t="s">
        <v>993</v>
      </c>
      <c r="D30" s="1">
        <v>5</v>
      </c>
      <c r="E30" s="1">
        <v>163</v>
      </c>
      <c r="F30" s="1">
        <v>23</v>
      </c>
      <c r="G30" s="33" t="s">
        <v>120</v>
      </c>
      <c r="H30" s="1">
        <v>2004</v>
      </c>
      <c r="I30" s="1">
        <v>2010</v>
      </c>
      <c r="J30" s="33">
        <f t="shared" si="0"/>
        <v>6</v>
      </c>
      <c r="K30" s="33">
        <v>0</v>
      </c>
      <c r="L30" s="1">
        <v>0</v>
      </c>
      <c r="M30" s="1">
        <v>0</v>
      </c>
      <c r="N30" s="1">
        <v>0</v>
      </c>
      <c r="O30" s="49">
        <v>0</v>
      </c>
      <c r="P30" s="1">
        <v>3</v>
      </c>
      <c r="Q30" s="1">
        <v>1</v>
      </c>
      <c r="R30" s="33" t="s">
        <v>213</v>
      </c>
      <c r="S30" s="23">
        <v>0.33333333333333331</v>
      </c>
      <c r="T30" s="1">
        <v>15</v>
      </c>
      <c r="U30" s="1">
        <v>33</v>
      </c>
      <c r="V30" s="13">
        <v>0.45454545454545453</v>
      </c>
      <c r="W30" s="33">
        <v>1.3545454545454549</v>
      </c>
      <c r="X30" s="1">
        <v>185</v>
      </c>
      <c r="Y30" s="1">
        <v>2</v>
      </c>
      <c r="Z30" s="1">
        <v>3</v>
      </c>
      <c r="AA30" s="33">
        <v>-1</v>
      </c>
      <c r="AB30" s="1">
        <v>5</v>
      </c>
      <c r="AC30" s="1">
        <v>-1</v>
      </c>
      <c r="AD30" s="1">
        <v>0</v>
      </c>
      <c r="AE30" s="33" t="s">
        <v>709</v>
      </c>
      <c r="AF30" s="35">
        <v>44</v>
      </c>
      <c r="AG30" s="36">
        <v>457</v>
      </c>
      <c r="AH30" s="36">
        <v>803</v>
      </c>
      <c r="AI30" s="36">
        <v>56.9</v>
      </c>
      <c r="AJ30" s="36">
        <v>5837</v>
      </c>
      <c r="AK30" s="36">
        <v>7.3</v>
      </c>
      <c r="AL30" s="36">
        <v>6.7</v>
      </c>
      <c r="AM30" s="36">
        <v>48</v>
      </c>
      <c r="AN30" s="36">
        <v>32</v>
      </c>
      <c r="AO30" s="36">
        <v>129.69999999999999</v>
      </c>
      <c r="AP30" s="37">
        <v>7</v>
      </c>
      <c r="AQ30" t="s">
        <v>2517</v>
      </c>
    </row>
    <row r="31" spans="1:43" x14ac:dyDescent="0.2">
      <c r="A31" t="s">
        <v>1216</v>
      </c>
      <c r="B31" s="33">
        <v>0</v>
      </c>
      <c r="C31" s="33" t="s">
        <v>1181</v>
      </c>
      <c r="D31" s="1">
        <v>3</v>
      </c>
      <c r="E31" s="1">
        <v>77</v>
      </c>
      <c r="F31" s="1">
        <v>23</v>
      </c>
      <c r="G31" s="33" t="s">
        <v>490</v>
      </c>
      <c r="H31" s="1">
        <v>2000</v>
      </c>
      <c r="I31" s="1">
        <v>2003</v>
      </c>
      <c r="J31" s="33">
        <f t="shared" si="0"/>
        <v>3</v>
      </c>
      <c r="K31" s="33">
        <v>0</v>
      </c>
      <c r="L31" s="1">
        <v>0</v>
      </c>
      <c r="M31" s="1">
        <v>0</v>
      </c>
      <c r="N31" s="1">
        <v>0</v>
      </c>
      <c r="O31" s="49">
        <v>2</v>
      </c>
      <c r="P31" s="1">
        <v>8</v>
      </c>
      <c r="Q31" s="1">
        <v>4</v>
      </c>
      <c r="R31" s="33" t="s">
        <v>691</v>
      </c>
      <c r="S31" s="23">
        <v>1.3333333333333333</v>
      </c>
      <c r="T31" s="1">
        <v>60</v>
      </c>
      <c r="U31" s="1">
        <v>107</v>
      </c>
      <c r="V31" s="13">
        <v>0.56074766355140182</v>
      </c>
      <c r="W31" s="33">
        <v>-2.2074766355140181</v>
      </c>
      <c r="X31" s="1">
        <v>689</v>
      </c>
      <c r="Y31" s="1">
        <v>4</v>
      </c>
      <c r="Z31" s="1">
        <v>2</v>
      </c>
      <c r="AA31" s="33">
        <v>2</v>
      </c>
      <c r="AB31" s="1">
        <v>9</v>
      </c>
      <c r="AC31" s="1">
        <v>48</v>
      </c>
      <c r="AD31" s="1">
        <v>0</v>
      </c>
      <c r="AE31" s="33" t="s">
        <v>543</v>
      </c>
      <c r="AF31" s="35">
        <v>30</v>
      </c>
      <c r="AG31" s="36">
        <v>422</v>
      </c>
      <c r="AH31" s="36">
        <v>776</v>
      </c>
      <c r="AI31" s="36">
        <v>54.4</v>
      </c>
      <c r="AJ31" s="36">
        <v>5742</v>
      </c>
      <c r="AK31" s="36">
        <v>7.4</v>
      </c>
      <c r="AL31" s="36">
        <v>7.1</v>
      </c>
      <c r="AM31" s="36">
        <v>51</v>
      </c>
      <c r="AN31" s="36">
        <v>27</v>
      </c>
      <c r="AO31" s="36">
        <v>131.30000000000001</v>
      </c>
      <c r="AP31" s="37">
        <v>5</v>
      </c>
      <c r="AQ31" t="s">
        <v>2514</v>
      </c>
    </row>
    <row r="32" spans="1:43" x14ac:dyDescent="0.2">
      <c r="A32" t="s">
        <v>481</v>
      </c>
      <c r="B32" s="33">
        <v>0</v>
      </c>
      <c r="C32" s="33" t="s">
        <v>446</v>
      </c>
      <c r="D32" s="1">
        <v>2</v>
      </c>
      <c r="E32" s="1">
        <v>57</v>
      </c>
      <c r="F32" s="1">
        <v>21</v>
      </c>
      <c r="G32" s="33" t="s">
        <v>137</v>
      </c>
      <c r="H32" s="1">
        <v>2012</v>
      </c>
      <c r="I32" s="1">
        <v>2017</v>
      </c>
      <c r="J32" s="33">
        <f t="shared" si="0"/>
        <v>5</v>
      </c>
      <c r="K32" s="33">
        <v>0</v>
      </c>
      <c r="L32" s="1">
        <v>0</v>
      </c>
      <c r="M32" s="1">
        <v>0</v>
      </c>
      <c r="N32" s="1">
        <v>1</v>
      </c>
      <c r="O32" s="49">
        <v>12</v>
      </c>
      <c r="P32" s="1">
        <v>42</v>
      </c>
      <c r="Q32" s="1">
        <v>25</v>
      </c>
      <c r="R32" s="33" t="s">
        <v>482</v>
      </c>
      <c r="S32" s="23">
        <v>8.3333333333333339</v>
      </c>
      <c r="T32" s="1">
        <v>584</v>
      </c>
      <c r="U32" s="1">
        <v>987</v>
      </c>
      <c r="V32" s="13">
        <v>0.59169199594731514</v>
      </c>
      <c r="W32" s="33">
        <v>0.68308004052684834</v>
      </c>
      <c r="X32" s="1">
        <v>6171</v>
      </c>
      <c r="Y32" s="1">
        <v>31</v>
      </c>
      <c r="Z32" s="1">
        <v>27</v>
      </c>
      <c r="AA32" s="33">
        <v>4</v>
      </c>
      <c r="AB32" s="1">
        <v>84</v>
      </c>
      <c r="AC32" s="1">
        <v>245</v>
      </c>
      <c r="AD32" s="1">
        <v>4</v>
      </c>
      <c r="AE32" s="33" t="s">
        <v>487</v>
      </c>
      <c r="AF32" s="35">
        <v>35</v>
      </c>
      <c r="AG32" s="43">
        <v>412</v>
      </c>
      <c r="AH32" s="43">
        <v>680</v>
      </c>
      <c r="AI32" s="43">
        <v>60.6</v>
      </c>
      <c r="AJ32" s="43">
        <v>5082</v>
      </c>
      <c r="AK32" s="43">
        <v>7.5</v>
      </c>
      <c r="AL32" s="43">
        <v>7.5</v>
      </c>
      <c r="AM32" s="43">
        <v>33</v>
      </c>
      <c r="AN32" s="43">
        <v>15</v>
      </c>
      <c r="AO32" s="43">
        <v>135</v>
      </c>
      <c r="AP32" s="37">
        <v>5</v>
      </c>
      <c r="AQ32" t="s">
        <v>3189</v>
      </c>
    </row>
    <row r="33" spans="1:45" x14ac:dyDescent="0.2">
      <c r="A33" t="s">
        <v>838</v>
      </c>
      <c r="B33" s="33">
        <v>0</v>
      </c>
      <c r="C33" s="33" t="s">
        <v>802</v>
      </c>
      <c r="D33" s="1">
        <v>3</v>
      </c>
      <c r="E33" s="1">
        <v>85</v>
      </c>
      <c r="F33" s="1">
        <v>23</v>
      </c>
      <c r="G33" s="33" t="s">
        <v>71</v>
      </c>
      <c r="H33" s="1">
        <v>2006</v>
      </c>
      <c r="I33" s="1">
        <v>2010</v>
      </c>
      <c r="J33" s="33">
        <f t="shared" si="0"/>
        <v>4</v>
      </c>
      <c r="K33" s="33">
        <v>0</v>
      </c>
      <c r="L33" s="1">
        <v>0</v>
      </c>
      <c r="M33" s="1">
        <v>0</v>
      </c>
      <c r="N33" s="1">
        <v>0</v>
      </c>
      <c r="O33" s="49">
        <v>2</v>
      </c>
      <c r="P33" s="1">
        <v>18</v>
      </c>
      <c r="Q33" s="1">
        <v>10</v>
      </c>
      <c r="R33" s="33" t="s">
        <v>371</v>
      </c>
      <c r="S33" s="23">
        <v>3.3333333333333335</v>
      </c>
      <c r="T33" s="1">
        <v>181</v>
      </c>
      <c r="U33" s="1">
        <v>319</v>
      </c>
      <c r="V33" s="13">
        <v>0.56739811912225702</v>
      </c>
      <c r="W33" s="33">
        <v>-1.5739811912225699</v>
      </c>
      <c r="X33" s="1">
        <v>1669</v>
      </c>
      <c r="Y33" s="1">
        <v>8</v>
      </c>
      <c r="Z33" s="1">
        <v>9</v>
      </c>
      <c r="AA33" s="33">
        <v>-1</v>
      </c>
      <c r="AB33" s="1">
        <v>10</v>
      </c>
      <c r="AC33" s="1">
        <v>15</v>
      </c>
      <c r="AD33" s="1">
        <v>0</v>
      </c>
      <c r="AE33" s="33" t="s">
        <v>368</v>
      </c>
      <c r="AF33" s="35">
        <v>39</v>
      </c>
      <c r="AG33" s="36">
        <v>488</v>
      </c>
      <c r="AH33" s="36">
        <v>869</v>
      </c>
      <c r="AI33" s="36">
        <v>56.2</v>
      </c>
      <c r="AJ33" s="36">
        <v>6382</v>
      </c>
      <c r="AK33" s="36">
        <v>7.3</v>
      </c>
      <c r="AL33" s="36">
        <v>7.1</v>
      </c>
      <c r="AM33" s="36">
        <v>41</v>
      </c>
      <c r="AN33" s="36">
        <v>22</v>
      </c>
      <c r="AO33" s="36">
        <v>128.4</v>
      </c>
      <c r="AP33" s="37">
        <v>2</v>
      </c>
      <c r="AQ33" t="s">
        <v>2518</v>
      </c>
    </row>
    <row r="34" spans="1:45" x14ac:dyDescent="0.2">
      <c r="A34" t="s">
        <v>1032</v>
      </c>
      <c r="B34" s="33">
        <v>0</v>
      </c>
      <c r="C34" s="33" t="s">
        <v>993</v>
      </c>
      <c r="D34" s="1">
        <v>6</v>
      </c>
      <c r="E34" s="1">
        <v>200</v>
      </c>
      <c r="F34" s="1">
        <v>23</v>
      </c>
      <c r="G34" s="33" t="s">
        <v>170</v>
      </c>
      <c r="H34" s="1">
        <v>2004</v>
      </c>
      <c r="I34" s="1">
        <v>2008</v>
      </c>
      <c r="J34" s="33">
        <f t="shared" si="0"/>
        <v>4</v>
      </c>
      <c r="K34" s="33">
        <v>0</v>
      </c>
      <c r="L34" s="1">
        <v>0</v>
      </c>
      <c r="M34" s="1">
        <v>0</v>
      </c>
      <c r="N34" s="1">
        <v>1</v>
      </c>
      <c r="O34" s="49">
        <v>6</v>
      </c>
      <c r="P34" s="1">
        <v>21</v>
      </c>
      <c r="Q34" s="1">
        <v>10</v>
      </c>
      <c r="R34" s="33" t="s">
        <v>971</v>
      </c>
      <c r="S34" s="23">
        <v>3.3333333333333335</v>
      </c>
      <c r="T34" s="1">
        <v>211</v>
      </c>
      <c r="U34" s="1">
        <v>360</v>
      </c>
      <c r="V34" s="13">
        <v>0.58611111111111114</v>
      </c>
      <c r="W34" s="33">
        <v>-1.2611111111111115</v>
      </c>
      <c r="X34" s="1">
        <v>2226</v>
      </c>
      <c r="Y34" s="1">
        <v>9</v>
      </c>
      <c r="Z34" s="1">
        <v>9</v>
      </c>
      <c r="AA34" s="33">
        <v>0</v>
      </c>
      <c r="AB34" s="1">
        <v>41</v>
      </c>
      <c r="AC34" s="1">
        <v>155</v>
      </c>
      <c r="AD34" s="1">
        <v>0</v>
      </c>
      <c r="AE34" s="33" t="s">
        <v>499</v>
      </c>
      <c r="AF34" s="35">
        <v>46</v>
      </c>
      <c r="AG34" s="36">
        <v>414</v>
      </c>
      <c r="AH34" s="36">
        <v>771</v>
      </c>
      <c r="AI34" s="36">
        <v>53.7</v>
      </c>
      <c r="AJ34" s="36">
        <v>5627</v>
      </c>
      <c r="AK34" s="36">
        <v>7.3</v>
      </c>
      <c r="AL34" s="36">
        <v>7.3</v>
      </c>
      <c r="AM34" s="36">
        <v>38</v>
      </c>
      <c r="AN34" s="36">
        <v>17</v>
      </c>
      <c r="AO34" s="36">
        <v>126.9</v>
      </c>
      <c r="AP34" s="37">
        <v>1</v>
      </c>
      <c r="AQ34" t="s">
        <v>3185</v>
      </c>
    </row>
    <row r="35" spans="1:45" x14ac:dyDescent="0.2">
      <c r="A35" t="s">
        <v>1542</v>
      </c>
      <c r="B35" s="33">
        <v>0</v>
      </c>
      <c r="C35" s="33" t="s">
        <v>1529</v>
      </c>
      <c r="D35" s="1">
        <v>2</v>
      </c>
      <c r="E35" s="1">
        <v>34</v>
      </c>
      <c r="F35" s="1">
        <v>23</v>
      </c>
      <c r="G35" s="33" t="s">
        <v>170</v>
      </c>
      <c r="H35" s="1">
        <v>1991</v>
      </c>
      <c r="I35" s="1">
        <v>1996</v>
      </c>
      <c r="J35" s="33">
        <f t="shared" si="0"/>
        <v>5</v>
      </c>
      <c r="K35" s="33">
        <v>0</v>
      </c>
      <c r="L35" s="1">
        <v>0</v>
      </c>
      <c r="M35" s="1">
        <v>0</v>
      </c>
      <c r="N35" s="1">
        <v>1</v>
      </c>
      <c r="O35" s="49">
        <v>5</v>
      </c>
      <c r="P35" s="1">
        <v>24</v>
      </c>
      <c r="Q35" s="1">
        <v>14</v>
      </c>
      <c r="R35" s="33" t="s">
        <v>1543</v>
      </c>
      <c r="S35" s="23">
        <v>4.666666666666667</v>
      </c>
      <c r="T35" s="1">
        <v>213</v>
      </c>
      <c r="U35" s="1">
        <v>437</v>
      </c>
      <c r="V35" s="13">
        <v>0.48741418764302058</v>
      </c>
      <c r="W35" s="33">
        <v>-0.57414187643020553</v>
      </c>
      <c r="X35" s="1">
        <v>2489</v>
      </c>
      <c r="Y35" s="1">
        <v>8</v>
      </c>
      <c r="Z35" s="1">
        <v>20</v>
      </c>
      <c r="AA35" s="33">
        <v>-12</v>
      </c>
      <c r="AB35" s="1">
        <v>26</v>
      </c>
      <c r="AC35" s="1">
        <v>68</v>
      </c>
      <c r="AD35" s="1">
        <v>0</v>
      </c>
      <c r="AE35" s="33" t="s">
        <v>332</v>
      </c>
      <c r="AF35" s="35">
        <v>33</v>
      </c>
      <c r="AG35" s="36">
        <v>333</v>
      </c>
      <c r="AH35" s="36">
        <v>598</v>
      </c>
      <c r="AI35" s="36">
        <v>55.7</v>
      </c>
      <c r="AJ35" s="36">
        <v>4653</v>
      </c>
      <c r="AK35" s="36">
        <v>7.8</v>
      </c>
      <c r="AL35" s="36">
        <v>7.3</v>
      </c>
      <c r="AM35" s="36">
        <v>32</v>
      </c>
      <c r="AN35" s="36">
        <v>21</v>
      </c>
      <c r="AO35" s="36">
        <v>131.69999999999999</v>
      </c>
      <c r="AP35" s="37">
        <v>6</v>
      </c>
      <c r="AQ35" t="s">
        <v>2513</v>
      </c>
    </row>
    <row r="36" spans="1:45" x14ac:dyDescent="0.2">
      <c r="A36" t="s">
        <v>850</v>
      </c>
      <c r="B36" s="33">
        <v>0</v>
      </c>
      <c r="C36" s="33" t="s">
        <v>802</v>
      </c>
      <c r="D36" s="1">
        <v>6</v>
      </c>
      <c r="E36" s="1">
        <v>194</v>
      </c>
      <c r="F36" s="1">
        <v>23</v>
      </c>
      <c r="G36" s="33" t="s">
        <v>241</v>
      </c>
      <c r="H36" s="1">
        <v>2006</v>
      </c>
      <c r="I36" s="1">
        <v>2014</v>
      </c>
      <c r="J36" s="33">
        <f t="shared" si="0"/>
        <v>8</v>
      </c>
      <c r="K36" s="33">
        <v>0</v>
      </c>
      <c r="L36" s="1">
        <v>0</v>
      </c>
      <c r="M36" s="1">
        <v>0</v>
      </c>
      <c r="N36" s="1">
        <v>1</v>
      </c>
      <c r="O36" s="49">
        <v>8</v>
      </c>
      <c r="P36" s="1">
        <v>37</v>
      </c>
      <c r="Q36" s="1">
        <v>20</v>
      </c>
      <c r="R36" s="33" t="s">
        <v>851</v>
      </c>
      <c r="S36" s="23">
        <v>6.666666666666667</v>
      </c>
      <c r="T36" s="1">
        <v>375</v>
      </c>
      <c r="U36" s="1">
        <v>709</v>
      </c>
      <c r="V36" s="13">
        <v>0.52891396332863183</v>
      </c>
      <c r="W36" s="33">
        <v>3.2108603667136819</v>
      </c>
      <c r="X36" s="1">
        <v>4057</v>
      </c>
      <c r="Y36" s="1">
        <v>21</v>
      </c>
      <c r="Z36" s="1">
        <v>24</v>
      </c>
      <c r="AA36" s="33">
        <v>-3</v>
      </c>
      <c r="AB36" s="1">
        <v>88</v>
      </c>
      <c r="AC36" s="1">
        <v>329</v>
      </c>
      <c r="AD36" s="1">
        <v>0</v>
      </c>
      <c r="AE36" s="33" t="s">
        <v>854</v>
      </c>
      <c r="AF36" s="35">
        <v>49</v>
      </c>
      <c r="AG36" s="36">
        <v>766</v>
      </c>
      <c r="AH36" s="36">
        <v>1123</v>
      </c>
      <c r="AI36" s="36">
        <v>68.2</v>
      </c>
      <c r="AJ36" s="36">
        <v>9225</v>
      </c>
      <c r="AK36" s="36">
        <v>8.1999999999999993</v>
      </c>
      <c r="AL36" s="36">
        <v>8.6</v>
      </c>
      <c r="AM36" s="36">
        <v>85</v>
      </c>
      <c r="AN36" s="36">
        <v>27</v>
      </c>
      <c r="AO36" s="36">
        <v>157.4</v>
      </c>
      <c r="AP36" s="37">
        <v>10</v>
      </c>
      <c r="AQ36" t="s">
        <v>2516</v>
      </c>
    </row>
    <row r="37" spans="1:45" x14ac:dyDescent="0.2">
      <c r="A37" t="s">
        <v>279</v>
      </c>
      <c r="B37" s="33">
        <v>0</v>
      </c>
      <c r="C37" s="33" t="s">
        <v>239</v>
      </c>
      <c r="D37" s="1">
        <v>4</v>
      </c>
      <c r="E37" s="1">
        <v>103</v>
      </c>
      <c r="F37" s="1">
        <v>24</v>
      </c>
      <c r="G37" s="33" t="s">
        <v>170</v>
      </c>
      <c r="H37" s="1">
        <v>2016</v>
      </c>
      <c r="I37" s="1">
        <v>2017</v>
      </c>
      <c r="J37" s="33">
        <f t="shared" si="0"/>
        <v>1</v>
      </c>
      <c r="K37" s="33">
        <v>0</v>
      </c>
      <c r="L37" s="1">
        <v>0</v>
      </c>
      <c r="M37" s="1">
        <v>0</v>
      </c>
      <c r="N37" s="1">
        <v>0</v>
      </c>
      <c r="O37" s="49">
        <v>4</v>
      </c>
      <c r="P37" s="1">
        <v>10</v>
      </c>
      <c r="Q37" s="1">
        <v>7</v>
      </c>
      <c r="R37" s="33" t="s">
        <v>280</v>
      </c>
      <c r="S37" s="23">
        <v>2.3333333333333335</v>
      </c>
      <c r="T37" s="1">
        <v>130</v>
      </c>
      <c r="U37" s="1">
        <v>245</v>
      </c>
      <c r="V37" s="13">
        <v>0.53061224489795922</v>
      </c>
      <c r="W37" s="33">
        <v>-4.5061224489795917</v>
      </c>
      <c r="X37" s="1">
        <v>1353</v>
      </c>
      <c r="Y37" s="1">
        <v>4</v>
      </c>
      <c r="Z37" s="1">
        <v>10</v>
      </c>
      <c r="AA37" s="33">
        <v>-6</v>
      </c>
      <c r="AB37" s="1">
        <v>12</v>
      </c>
      <c r="AC37" s="1">
        <v>74</v>
      </c>
      <c r="AD37" s="1">
        <v>0</v>
      </c>
      <c r="AE37" s="33" t="s">
        <v>285</v>
      </c>
      <c r="AF37" s="35">
        <v>37</v>
      </c>
      <c r="AG37" s="43">
        <v>530</v>
      </c>
      <c r="AH37" s="43">
        <v>845</v>
      </c>
      <c r="AI37" s="43">
        <v>62.7</v>
      </c>
      <c r="AJ37" s="43">
        <v>8195</v>
      </c>
      <c r="AK37" s="43">
        <v>9.6999999999999993</v>
      </c>
      <c r="AL37" s="43">
        <v>10.6</v>
      </c>
      <c r="AM37" s="43">
        <v>62</v>
      </c>
      <c r="AN37" s="43">
        <v>10</v>
      </c>
      <c r="AO37" s="43">
        <v>166</v>
      </c>
      <c r="AP37" s="37">
        <v>4</v>
      </c>
      <c r="AQ37" t="s">
        <v>3188</v>
      </c>
    </row>
    <row r="38" spans="1:45" x14ac:dyDescent="0.2">
      <c r="A38" t="s">
        <v>1765</v>
      </c>
      <c r="B38" s="33">
        <v>1</v>
      </c>
      <c r="C38" s="33" t="s">
        <v>1750</v>
      </c>
      <c r="D38" s="33">
        <v>3</v>
      </c>
      <c r="E38" s="33">
        <v>67</v>
      </c>
      <c r="F38" s="1">
        <v>24</v>
      </c>
      <c r="G38" s="33" t="s">
        <v>120</v>
      </c>
      <c r="H38" s="1">
        <v>1986</v>
      </c>
      <c r="I38" s="1">
        <v>2000</v>
      </c>
      <c r="J38" s="33">
        <f t="shared" si="0"/>
        <v>14</v>
      </c>
      <c r="K38" s="33">
        <v>0</v>
      </c>
      <c r="L38" s="1">
        <v>0</v>
      </c>
      <c r="M38" s="1">
        <v>0</v>
      </c>
      <c r="N38" s="1">
        <v>4</v>
      </c>
      <c r="O38" s="49">
        <v>41</v>
      </c>
      <c r="P38" s="1">
        <v>99</v>
      </c>
      <c r="Q38" s="1">
        <v>75</v>
      </c>
      <c r="R38" s="33" t="s">
        <v>1766</v>
      </c>
      <c r="S38" s="23">
        <v>25</v>
      </c>
      <c r="T38" s="1">
        <v>1207</v>
      </c>
      <c r="U38" s="1">
        <v>2212</v>
      </c>
      <c r="V38" s="13">
        <v>0.54566003616636527</v>
      </c>
      <c r="W38" s="33">
        <v>12.943399638336347</v>
      </c>
      <c r="X38" s="1">
        <v>14445</v>
      </c>
      <c r="Y38" s="1">
        <v>81</v>
      </c>
      <c r="Z38" s="1">
        <v>78</v>
      </c>
      <c r="AA38" s="33">
        <v>3</v>
      </c>
      <c r="AB38" s="1">
        <v>191</v>
      </c>
      <c r="AC38" s="1">
        <v>546</v>
      </c>
      <c r="AD38" s="1">
        <v>8</v>
      </c>
      <c r="AE38" s="33" t="s">
        <v>1677</v>
      </c>
      <c r="AF38" s="35">
        <v>9</v>
      </c>
      <c r="AG38" s="36">
        <v>71</v>
      </c>
      <c r="AH38" s="36">
        <v>140</v>
      </c>
      <c r="AI38" s="36">
        <v>50.7</v>
      </c>
      <c r="AJ38" s="36">
        <v>646</v>
      </c>
      <c r="AK38" s="36">
        <v>4.5999999999999996</v>
      </c>
      <c r="AL38" s="36">
        <v>3.6</v>
      </c>
      <c r="AM38" s="36">
        <v>2</v>
      </c>
      <c r="AN38" s="36">
        <v>4</v>
      </c>
      <c r="AO38" s="36">
        <v>88.5</v>
      </c>
      <c r="AP38" s="37">
        <v>6</v>
      </c>
      <c r="AQ38" t="s">
        <v>2513</v>
      </c>
    </row>
    <row r="39" spans="1:45" x14ac:dyDescent="0.2">
      <c r="A39" t="s">
        <v>1506</v>
      </c>
      <c r="B39" s="33">
        <v>0</v>
      </c>
      <c r="C39" s="33" t="s">
        <v>1474</v>
      </c>
      <c r="D39" s="1">
        <v>8</v>
      </c>
      <c r="E39" s="1">
        <v>220</v>
      </c>
      <c r="F39" s="1">
        <v>23</v>
      </c>
      <c r="G39" s="33" t="s">
        <v>79</v>
      </c>
      <c r="H39" s="1">
        <v>1992</v>
      </c>
      <c r="I39" s="1">
        <v>1994</v>
      </c>
      <c r="J39" s="33">
        <f t="shared" si="0"/>
        <v>2</v>
      </c>
      <c r="K39" s="33">
        <v>0</v>
      </c>
      <c r="L39" s="1">
        <v>0</v>
      </c>
      <c r="M39" s="1">
        <v>0</v>
      </c>
      <c r="N39" s="1">
        <v>0</v>
      </c>
      <c r="O39" s="49">
        <v>4</v>
      </c>
      <c r="P39" s="1">
        <v>16</v>
      </c>
      <c r="Q39" s="1">
        <v>4</v>
      </c>
      <c r="R39" s="33" t="s">
        <v>161</v>
      </c>
      <c r="S39" s="23">
        <v>1.3333333333333333</v>
      </c>
      <c r="T39" s="1">
        <v>97</v>
      </c>
      <c r="U39" s="1">
        <v>185</v>
      </c>
      <c r="V39" s="13">
        <v>0.5243243243243243</v>
      </c>
      <c r="W39" s="33">
        <v>-2.8432432432432431</v>
      </c>
      <c r="X39" s="1">
        <v>1257</v>
      </c>
      <c r="Y39" s="1">
        <v>6</v>
      </c>
      <c r="Z39" s="1">
        <v>6</v>
      </c>
      <c r="AA39" s="33">
        <v>0</v>
      </c>
      <c r="AB39" s="1">
        <v>33</v>
      </c>
      <c r="AC39" s="1">
        <v>225</v>
      </c>
      <c r="AD39" s="1">
        <v>1</v>
      </c>
      <c r="AE39" s="33" t="s">
        <v>323</v>
      </c>
      <c r="AF39" s="35">
        <v>46</v>
      </c>
      <c r="AG39" s="36">
        <v>196</v>
      </c>
      <c r="AH39" s="36">
        <v>405</v>
      </c>
      <c r="AI39" s="36">
        <v>48.4</v>
      </c>
      <c r="AJ39" s="36">
        <v>3039</v>
      </c>
      <c r="AK39" s="36">
        <v>7.5</v>
      </c>
      <c r="AL39" s="36">
        <v>5.6</v>
      </c>
      <c r="AM39" s="36">
        <v>14</v>
      </c>
      <c r="AN39" s="36">
        <v>23</v>
      </c>
      <c r="AO39" s="36">
        <v>111.5</v>
      </c>
      <c r="AP39" s="37">
        <v>8</v>
      </c>
      <c r="AQ39" t="s">
        <v>3660</v>
      </c>
    </row>
    <row r="40" spans="1:45" x14ac:dyDescent="0.2">
      <c r="A40" t="s">
        <v>1002</v>
      </c>
      <c r="B40" s="33">
        <v>1</v>
      </c>
      <c r="C40" s="33" t="s">
        <v>993</v>
      </c>
      <c r="D40" s="1">
        <v>1</v>
      </c>
      <c r="E40" s="1">
        <v>7</v>
      </c>
      <c r="F40" s="1">
        <v>23</v>
      </c>
      <c r="G40" s="33" t="s">
        <v>229</v>
      </c>
      <c r="H40" s="1">
        <v>2003</v>
      </c>
      <c r="I40" s="1">
        <v>2012</v>
      </c>
      <c r="J40" s="33">
        <f t="shared" si="0"/>
        <v>9</v>
      </c>
      <c r="K40" s="33">
        <v>0</v>
      </c>
      <c r="L40" s="1">
        <v>0</v>
      </c>
      <c r="M40" s="1">
        <v>0</v>
      </c>
      <c r="N40" s="1">
        <v>3</v>
      </c>
      <c r="O40" s="49">
        <v>33</v>
      </c>
      <c r="P40" s="1">
        <v>60</v>
      </c>
      <c r="Q40" s="1">
        <v>50</v>
      </c>
      <c r="R40" s="33" t="s">
        <v>1003</v>
      </c>
      <c r="S40" s="23">
        <v>16.666666666666668</v>
      </c>
      <c r="T40" s="1">
        <v>930</v>
      </c>
      <c r="U40" s="1">
        <v>1605</v>
      </c>
      <c r="V40" s="13">
        <v>0.57943925233644855</v>
      </c>
      <c r="W40" s="33">
        <v>8.105607476635516</v>
      </c>
      <c r="X40" s="1">
        <v>10532</v>
      </c>
      <c r="Y40" s="1">
        <v>58</v>
      </c>
      <c r="Z40" s="1">
        <v>42</v>
      </c>
      <c r="AA40" s="33">
        <v>16</v>
      </c>
      <c r="AB40" s="1">
        <v>137</v>
      </c>
      <c r="AC40" s="1">
        <v>415</v>
      </c>
      <c r="AD40" s="1">
        <v>10</v>
      </c>
      <c r="AE40" s="33" t="s">
        <v>1008</v>
      </c>
      <c r="AF40" s="35">
        <v>61</v>
      </c>
      <c r="AG40" s="36">
        <v>939</v>
      </c>
      <c r="AH40" s="36">
        <v>1442</v>
      </c>
      <c r="AI40" s="36">
        <v>65.099999999999994</v>
      </c>
      <c r="AJ40" s="36">
        <v>11903</v>
      </c>
      <c r="AK40" s="36">
        <v>8.3000000000000007</v>
      </c>
      <c r="AL40" s="36">
        <v>8.6</v>
      </c>
      <c r="AM40" s="36">
        <v>89</v>
      </c>
      <c r="AN40" s="36">
        <v>28</v>
      </c>
      <c r="AO40" s="36">
        <v>150.9</v>
      </c>
      <c r="AP40" s="37">
        <v>10</v>
      </c>
      <c r="AQ40" t="s">
        <v>2516</v>
      </c>
    </row>
    <row r="41" spans="1:45" x14ac:dyDescent="0.2">
      <c r="A41" t="s">
        <v>109</v>
      </c>
      <c r="B41" s="33">
        <v>0</v>
      </c>
      <c r="C41" s="33" t="s">
        <v>51</v>
      </c>
      <c r="D41" s="1">
        <v>3</v>
      </c>
      <c r="E41" s="1">
        <v>104</v>
      </c>
      <c r="F41" s="1">
        <v>23</v>
      </c>
      <c r="G41" s="33" t="s">
        <v>110</v>
      </c>
      <c r="H41" s="1">
        <v>2017</v>
      </c>
      <c r="I41" s="1">
        <v>2017</v>
      </c>
      <c r="J41" s="33">
        <f t="shared" si="0"/>
        <v>0</v>
      </c>
      <c r="K41" s="33">
        <v>0</v>
      </c>
      <c r="L41" s="1">
        <v>0</v>
      </c>
      <c r="M41" s="1">
        <v>0</v>
      </c>
      <c r="N41" s="1">
        <v>0</v>
      </c>
      <c r="O41" s="49">
        <v>4</v>
      </c>
      <c r="P41" s="1">
        <v>7</v>
      </c>
      <c r="Q41" s="1">
        <v>5</v>
      </c>
      <c r="R41" s="33" t="s">
        <v>111</v>
      </c>
      <c r="S41" s="23">
        <v>1.6666666666666667</v>
      </c>
      <c r="T41" s="1">
        <v>123</v>
      </c>
      <c r="U41" s="1">
        <v>224</v>
      </c>
      <c r="V41" s="13">
        <v>0.5491071428571429</v>
      </c>
      <c r="W41" s="33">
        <v>-5.2910714285714286</v>
      </c>
      <c r="X41" s="1">
        <v>1430</v>
      </c>
      <c r="Y41" s="1">
        <v>4</v>
      </c>
      <c r="Z41" s="1">
        <v>6</v>
      </c>
      <c r="AA41" s="33">
        <v>-2</v>
      </c>
      <c r="AB41" s="1">
        <v>26</v>
      </c>
      <c r="AC41" s="1">
        <v>136</v>
      </c>
      <c r="AD41" s="1">
        <v>3</v>
      </c>
      <c r="AE41" s="33" t="s">
        <v>117</v>
      </c>
      <c r="AF41" s="35">
        <f>27+8+5</f>
        <v>40</v>
      </c>
      <c r="AG41" s="43">
        <v>454</v>
      </c>
      <c r="AH41" s="43">
        <v>782</v>
      </c>
      <c r="AI41" s="43">
        <v>58.1</v>
      </c>
      <c r="AJ41" s="43">
        <v>5562</v>
      </c>
      <c r="AK41" s="43">
        <v>7.1</v>
      </c>
      <c r="AL41" s="43">
        <v>7</v>
      </c>
      <c r="AM41" s="43">
        <v>40</v>
      </c>
      <c r="AN41" s="43">
        <v>19</v>
      </c>
      <c r="AO41" s="43">
        <v>129.80000000000001</v>
      </c>
      <c r="AP41" s="37">
        <v>1</v>
      </c>
      <c r="AQ41" t="s">
        <v>3185</v>
      </c>
    </row>
    <row r="42" spans="1:45" x14ac:dyDescent="0.2">
      <c r="A42" t="s">
        <v>1207</v>
      </c>
      <c r="B42" s="33">
        <v>0</v>
      </c>
      <c r="C42" s="33" t="s">
        <v>1181</v>
      </c>
      <c r="D42" s="1">
        <v>1</v>
      </c>
      <c r="E42" s="1">
        <v>12</v>
      </c>
      <c r="F42" s="1">
        <v>22</v>
      </c>
      <c r="G42" s="33" t="s">
        <v>56</v>
      </c>
      <c r="H42" s="1">
        <v>1999</v>
      </c>
      <c r="I42" s="1">
        <v>2000</v>
      </c>
      <c r="J42" s="33">
        <f t="shared" si="0"/>
        <v>1</v>
      </c>
      <c r="K42" s="33">
        <v>0</v>
      </c>
      <c r="L42" s="1">
        <v>0</v>
      </c>
      <c r="M42" s="1">
        <v>0</v>
      </c>
      <c r="N42" s="1">
        <v>0</v>
      </c>
      <c r="O42" s="49">
        <v>7</v>
      </c>
      <c r="P42" s="1">
        <v>25</v>
      </c>
      <c r="Q42" s="1">
        <v>15</v>
      </c>
      <c r="R42" s="33" t="s">
        <v>1208</v>
      </c>
      <c r="S42" s="23">
        <v>5</v>
      </c>
      <c r="T42" s="1">
        <v>281</v>
      </c>
      <c r="U42" s="1">
        <v>515</v>
      </c>
      <c r="V42" s="13">
        <v>0.54563106796116501</v>
      </c>
      <c r="W42" s="33">
        <v>-4.0563106796116495</v>
      </c>
      <c r="X42" s="1">
        <v>3111</v>
      </c>
      <c r="Y42" s="1">
        <v>16</v>
      </c>
      <c r="Z42" s="1">
        <v>19</v>
      </c>
      <c r="AA42" s="33">
        <v>-3</v>
      </c>
      <c r="AB42" s="1">
        <v>82</v>
      </c>
      <c r="AC42" s="1">
        <v>486</v>
      </c>
      <c r="AD42" s="1">
        <v>3</v>
      </c>
      <c r="AE42" s="33" t="s">
        <v>295</v>
      </c>
      <c r="AF42" s="35">
        <v>47</v>
      </c>
      <c r="AG42" s="36">
        <v>694</v>
      </c>
      <c r="AH42" s="36">
        <v>1250</v>
      </c>
      <c r="AI42" s="36">
        <v>55.5</v>
      </c>
      <c r="AJ42" s="36">
        <v>10708</v>
      </c>
      <c r="AK42" s="36">
        <v>8.6</v>
      </c>
      <c r="AL42" s="36">
        <v>8.1999999999999993</v>
      </c>
      <c r="AM42" s="36">
        <v>68</v>
      </c>
      <c r="AN42" s="36">
        <v>41</v>
      </c>
      <c r="AO42" s="36">
        <v>138.9</v>
      </c>
      <c r="AP42" s="37">
        <v>5</v>
      </c>
      <c r="AQ42" t="s">
        <v>2514</v>
      </c>
    </row>
    <row r="43" spans="1:45" x14ac:dyDescent="0.2">
      <c r="A43" t="s">
        <v>527</v>
      </c>
      <c r="B43" s="33">
        <v>1</v>
      </c>
      <c r="C43" s="33" t="s">
        <v>526</v>
      </c>
      <c r="D43" s="1">
        <v>1</v>
      </c>
      <c r="E43" s="1">
        <v>1</v>
      </c>
      <c r="F43" s="1">
        <v>22</v>
      </c>
      <c r="G43" s="33" t="s">
        <v>528</v>
      </c>
      <c r="H43" s="1">
        <v>2011</v>
      </c>
      <c r="I43" s="1">
        <v>2017</v>
      </c>
      <c r="J43" s="33">
        <f t="shared" si="0"/>
        <v>6</v>
      </c>
      <c r="K43" s="33">
        <v>0</v>
      </c>
      <c r="L43" s="1">
        <v>1</v>
      </c>
      <c r="M43" s="1">
        <v>3</v>
      </c>
      <c r="N43" s="1">
        <v>7</v>
      </c>
      <c r="O43" s="49">
        <v>95</v>
      </c>
      <c r="P43" s="1">
        <v>109</v>
      </c>
      <c r="Q43" s="1">
        <v>108</v>
      </c>
      <c r="R43" s="33" t="s">
        <v>531</v>
      </c>
      <c r="S43" s="23">
        <v>36</v>
      </c>
      <c r="T43" s="1">
        <v>2001</v>
      </c>
      <c r="U43" s="1">
        <v>3420</v>
      </c>
      <c r="V43" s="13">
        <v>0.58508771929824566</v>
      </c>
      <c r="W43" s="33">
        <v>19.049122807017543</v>
      </c>
      <c r="X43" s="1">
        <v>25074</v>
      </c>
      <c r="Y43" s="1">
        <v>158</v>
      </c>
      <c r="Z43" s="1">
        <v>94</v>
      </c>
      <c r="AA43" s="33">
        <v>64</v>
      </c>
      <c r="AB43" s="1">
        <v>828</v>
      </c>
      <c r="AC43" s="1">
        <v>4320</v>
      </c>
      <c r="AD43" s="1">
        <v>54</v>
      </c>
      <c r="AE43" s="33" t="s">
        <v>538</v>
      </c>
      <c r="AF43" s="43">
        <v>20</v>
      </c>
      <c r="AG43" s="43">
        <v>191</v>
      </c>
      <c r="AH43" s="43">
        <v>292</v>
      </c>
      <c r="AI43" s="43">
        <v>65.400000000000006</v>
      </c>
      <c r="AJ43" s="43">
        <v>2908</v>
      </c>
      <c r="AK43" s="43">
        <v>10</v>
      </c>
      <c r="AL43" s="43">
        <v>10.9</v>
      </c>
      <c r="AM43" s="43">
        <v>30</v>
      </c>
      <c r="AN43" s="43">
        <v>7</v>
      </c>
      <c r="AO43" s="43">
        <v>178.2</v>
      </c>
      <c r="AP43" s="37">
        <v>2</v>
      </c>
      <c r="AQ43" t="s">
        <v>2518</v>
      </c>
    </row>
    <row r="44" spans="1:45" x14ac:dyDescent="0.2">
      <c r="A44" t="s">
        <v>994</v>
      </c>
      <c r="B44" s="33">
        <v>1</v>
      </c>
      <c r="C44" s="33" t="s">
        <v>993</v>
      </c>
      <c r="D44" s="1">
        <v>1</v>
      </c>
      <c r="E44" s="1">
        <v>1</v>
      </c>
      <c r="F44" s="1">
        <v>23</v>
      </c>
      <c r="G44" s="33" t="s">
        <v>363</v>
      </c>
      <c r="H44" s="1">
        <v>2004</v>
      </c>
      <c r="I44" s="1">
        <v>2017</v>
      </c>
      <c r="J44" s="33">
        <f t="shared" si="0"/>
        <v>13</v>
      </c>
      <c r="K44" s="33">
        <v>0</v>
      </c>
      <c r="L44" s="1">
        <v>0</v>
      </c>
      <c r="M44" s="1">
        <v>3</v>
      </c>
      <c r="N44" s="1">
        <v>11</v>
      </c>
      <c r="O44" s="49">
        <v>108</v>
      </c>
      <c r="P44" s="1">
        <v>182</v>
      </c>
      <c r="Q44" s="1">
        <v>181</v>
      </c>
      <c r="R44" s="33" t="s">
        <v>995</v>
      </c>
      <c r="S44" s="23">
        <v>60.333333333333336</v>
      </c>
      <c r="T44" s="1">
        <v>3941</v>
      </c>
      <c r="U44" s="1">
        <v>6307</v>
      </c>
      <c r="V44" s="13">
        <v>0.62486126526082131</v>
      </c>
      <c r="W44" s="33">
        <v>31.251387347391788</v>
      </c>
      <c r="X44" s="1">
        <v>46247</v>
      </c>
      <c r="Y44" s="1">
        <v>294</v>
      </c>
      <c r="Z44" s="1">
        <v>187</v>
      </c>
      <c r="AA44" s="33">
        <v>107</v>
      </c>
      <c r="AB44" s="1">
        <v>301</v>
      </c>
      <c r="AC44" s="1">
        <v>474</v>
      </c>
      <c r="AD44" s="1">
        <v>8</v>
      </c>
      <c r="AE44" s="33" t="s">
        <v>188</v>
      </c>
      <c r="AF44" s="35">
        <v>53</v>
      </c>
      <c r="AG44" s="36">
        <v>927</v>
      </c>
      <c r="AH44" s="36">
        <v>1569</v>
      </c>
      <c r="AI44" s="36">
        <v>59.1</v>
      </c>
      <c r="AJ44" s="36">
        <v>11818</v>
      </c>
      <c r="AK44" s="36">
        <v>7.5</v>
      </c>
      <c r="AL44" s="36">
        <v>7</v>
      </c>
      <c r="AM44" s="36">
        <v>72</v>
      </c>
      <c r="AN44" s="36">
        <v>49</v>
      </c>
      <c r="AO44" s="36">
        <v>131.19999999999999</v>
      </c>
      <c r="AP44" s="37">
        <v>5</v>
      </c>
      <c r="AQ44" t="s">
        <v>2514</v>
      </c>
    </row>
    <row r="45" spans="1:45" x14ac:dyDescent="0.2">
      <c r="A45" t="s">
        <v>150</v>
      </c>
      <c r="B45" s="33">
        <v>0</v>
      </c>
      <c r="C45" s="33" t="s">
        <v>139</v>
      </c>
      <c r="D45" s="1">
        <v>1</v>
      </c>
      <c r="E45" s="1">
        <v>2</v>
      </c>
      <c r="F45" s="1">
        <v>23</v>
      </c>
      <c r="G45" s="33" t="s">
        <v>151</v>
      </c>
      <c r="H45" s="1">
        <v>2016</v>
      </c>
      <c r="I45" s="1">
        <v>2017</v>
      </c>
      <c r="J45" s="33">
        <f t="shared" si="0"/>
        <v>1</v>
      </c>
      <c r="K45" s="33">
        <v>0</v>
      </c>
      <c r="L45" s="1">
        <v>0</v>
      </c>
      <c r="M45" s="1">
        <v>1</v>
      </c>
      <c r="N45" s="1">
        <v>2</v>
      </c>
      <c r="O45" s="49">
        <v>24</v>
      </c>
      <c r="P45" s="1">
        <v>29</v>
      </c>
      <c r="Q45" s="1">
        <v>29</v>
      </c>
      <c r="R45" s="33" t="s">
        <v>153</v>
      </c>
      <c r="S45" s="23">
        <v>9.6666666666666661</v>
      </c>
      <c r="T45" s="1">
        <v>644</v>
      </c>
      <c r="U45" s="1">
        <v>1047</v>
      </c>
      <c r="V45" s="13">
        <v>0.61509073543457493</v>
      </c>
      <c r="W45" s="33">
        <v>1.0490926456542504</v>
      </c>
      <c r="X45" s="1">
        <v>7078</v>
      </c>
      <c r="Y45" s="1">
        <v>49</v>
      </c>
      <c r="Z45" s="1">
        <v>21</v>
      </c>
      <c r="AA45" s="33">
        <v>28</v>
      </c>
      <c r="AB45" s="1">
        <v>110</v>
      </c>
      <c r="AC45" s="1">
        <v>449</v>
      </c>
      <c r="AD45" s="1">
        <v>2</v>
      </c>
      <c r="AE45" s="33" t="s">
        <v>159</v>
      </c>
      <c r="AF45" s="43">
        <f>19+16+7</f>
        <v>42</v>
      </c>
      <c r="AG45" s="43">
        <v>392</v>
      </c>
      <c r="AH45" s="43">
        <v>612</v>
      </c>
      <c r="AI45" s="43">
        <v>64.099999999999994</v>
      </c>
      <c r="AJ45" s="43">
        <v>5115</v>
      </c>
      <c r="AK45" s="43">
        <v>8.4</v>
      </c>
      <c r="AL45" s="43">
        <v>8.8000000000000007</v>
      </c>
      <c r="AM45" s="43">
        <v>45</v>
      </c>
      <c r="AN45" s="43">
        <v>14</v>
      </c>
      <c r="AO45" s="43">
        <v>153.9</v>
      </c>
      <c r="AP45" s="37">
        <v>12</v>
      </c>
      <c r="AQ45" t="s">
        <v>3186</v>
      </c>
      <c r="AS45" s="50" t="s">
        <v>442</v>
      </c>
    </row>
    <row r="46" spans="1:45" x14ac:dyDescent="0.2">
      <c r="A46" t="s">
        <v>1589</v>
      </c>
      <c r="B46" s="33">
        <v>0</v>
      </c>
      <c r="C46" s="33" t="s">
        <v>1569</v>
      </c>
      <c r="D46" s="1">
        <v>4</v>
      </c>
      <c r="E46" s="1">
        <v>86</v>
      </c>
      <c r="F46" s="1">
        <v>22</v>
      </c>
      <c r="G46" s="33" t="s">
        <v>221</v>
      </c>
      <c r="H46" s="1">
        <v>1992</v>
      </c>
      <c r="I46" s="1">
        <v>1995</v>
      </c>
      <c r="J46" s="33">
        <f t="shared" si="0"/>
        <v>3</v>
      </c>
      <c r="K46" s="33">
        <v>0</v>
      </c>
      <c r="L46" s="1">
        <v>0</v>
      </c>
      <c r="M46" s="1">
        <v>0</v>
      </c>
      <c r="N46" s="1">
        <v>0</v>
      </c>
      <c r="O46" s="49">
        <v>1</v>
      </c>
      <c r="P46" s="1">
        <v>7</v>
      </c>
      <c r="Q46" s="1">
        <v>2</v>
      </c>
      <c r="R46" s="33" t="s">
        <v>718</v>
      </c>
      <c r="S46" s="23">
        <v>0.66666666666666663</v>
      </c>
      <c r="T46" s="1">
        <v>52</v>
      </c>
      <c r="U46" s="1">
        <v>101</v>
      </c>
      <c r="V46" s="13">
        <v>0.51485148514851486</v>
      </c>
      <c r="W46" s="33">
        <v>-1.8485148514851486</v>
      </c>
      <c r="X46" s="1">
        <v>560</v>
      </c>
      <c r="Y46" s="1">
        <v>5</v>
      </c>
      <c r="Z46" s="1">
        <v>3</v>
      </c>
      <c r="AA46" s="33">
        <v>2</v>
      </c>
      <c r="AB46" s="1">
        <v>5</v>
      </c>
      <c r="AC46" s="1">
        <v>-6</v>
      </c>
      <c r="AD46" s="1">
        <v>0</v>
      </c>
      <c r="AE46" s="33" t="s">
        <v>543</v>
      </c>
      <c r="AF46" s="35">
        <v>31</v>
      </c>
      <c r="AG46" s="36">
        <v>401</v>
      </c>
      <c r="AH46" s="36">
        <v>747</v>
      </c>
      <c r="AI46" s="36">
        <v>53.7</v>
      </c>
      <c r="AJ46" s="36">
        <v>4850</v>
      </c>
      <c r="AK46" s="36">
        <v>6.5</v>
      </c>
      <c r="AL46" s="36">
        <v>5.2</v>
      </c>
      <c r="AM46" s="36">
        <v>31</v>
      </c>
      <c r="AN46" s="36">
        <v>36</v>
      </c>
      <c r="AO46" s="36">
        <v>112.3</v>
      </c>
      <c r="AP46" s="37">
        <v>5</v>
      </c>
      <c r="AQ46" t="s">
        <v>2514</v>
      </c>
    </row>
    <row r="47" spans="1:45" x14ac:dyDescent="0.2">
      <c r="A47" t="s">
        <v>719</v>
      </c>
      <c r="B47" s="33">
        <v>0</v>
      </c>
      <c r="C47" s="33" t="s">
        <v>700</v>
      </c>
      <c r="D47" s="1">
        <v>2</v>
      </c>
      <c r="E47" s="1">
        <v>57</v>
      </c>
      <c r="F47" s="1">
        <v>23</v>
      </c>
      <c r="G47" s="33" t="s">
        <v>237</v>
      </c>
      <c r="H47" s="1">
        <v>2008</v>
      </c>
      <c r="I47" s="1">
        <v>2017</v>
      </c>
      <c r="J47" s="33">
        <f t="shared" si="0"/>
        <v>9</v>
      </c>
      <c r="K47" s="33">
        <v>0</v>
      </c>
      <c r="L47" s="1">
        <v>0</v>
      </c>
      <c r="M47" s="1">
        <v>0</v>
      </c>
      <c r="N47" s="1">
        <v>3</v>
      </c>
      <c r="O47" s="49">
        <v>27</v>
      </c>
      <c r="P47" s="1">
        <v>67</v>
      </c>
      <c r="Q47" s="1">
        <v>53</v>
      </c>
      <c r="R47" s="33" t="s">
        <v>720</v>
      </c>
      <c r="S47" s="23">
        <v>17.666666666666668</v>
      </c>
      <c r="T47" s="1">
        <v>1159</v>
      </c>
      <c r="U47" s="1">
        <v>1956</v>
      </c>
      <c r="V47" s="13">
        <v>0.59253578732106338</v>
      </c>
      <c r="W47" s="33">
        <v>5.2746421267893666</v>
      </c>
      <c r="X47" s="1">
        <v>12931</v>
      </c>
      <c r="Y47" s="1">
        <v>58</v>
      </c>
      <c r="Z47" s="1">
        <v>63</v>
      </c>
      <c r="AA47" s="33">
        <v>-5</v>
      </c>
      <c r="AB47" s="1">
        <v>122</v>
      </c>
      <c r="AC47" s="1">
        <v>355</v>
      </c>
      <c r="AD47" s="1">
        <v>3</v>
      </c>
      <c r="AE47" s="33" t="s">
        <v>226</v>
      </c>
      <c r="AF47" s="35">
        <v>47</v>
      </c>
      <c r="AG47" s="36">
        <v>828</v>
      </c>
      <c r="AH47" s="36">
        <v>1387</v>
      </c>
      <c r="AI47" s="36">
        <v>59.7</v>
      </c>
      <c r="AJ47" s="36">
        <v>9715</v>
      </c>
      <c r="AK47" s="36">
        <v>7</v>
      </c>
      <c r="AL47" s="36">
        <v>7.1</v>
      </c>
      <c r="AM47" s="36">
        <v>87</v>
      </c>
      <c r="AN47" s="36">
        <v>37</v>
      </c>
      <c r="AO47" s="36">
        <v>133.9</v>
      </c>
      <c r="AP47" s="37">
        <v>1</v>
      </c>
      <c r="AQ47" t="s">
        <v>3185</v>
      </c>
    </row>
    <row r="48" spans="1:45" x14ac:dyDescent="0.2">
      <c r="A48" t="s">
        <v>1139</v>
      </c>
      <c r="B48" s="33">
        <v>1</v>
      </c>
      <c r="C48" s="33" t="s">
        <v>357</v>
      </c>
      <c r="D48" s="1">
        <v>1</v>
      </c>
      <c r="E48" s="1">
        <v>18</v>
      </c>
      <c r="F48" s="1">
        <v>24</v>
      </c>
      <c r="G48" s="33" t="s">
        <v>170</v>
      </c>
      <c r="H48" s="1">
        <v>2000</v>
      </c>
      <c r="I48" s="1">
        <v>2010</v>
      </c>
      <c r="J48" s="33">
        <f t="shared" si="0"/>
        <v>10</v>
      </c>
      <c r="K48" s="33">
        <v>0</v>
      </c>
      <c r="L48" s="1">
        <v>0</v>
      </c>
      <c r="M48" s="1">
        <v>0</v>
      </c>
      <c r="N48" s="1">
        <v>6</v>
      </c>
      <c r="O48" s="49">
        <v>55</v>
      </c>
      <c r="P48" s="1">
        <v>89</v>
      </c>
      <c r="Q48" s="1">
        <v>81</v>
      </c>
      <c r="R48" s="33" t="s">
        <v>1140</v>
      </c>
      <c r="S48" s="23">
        <v>27</v>
      </c>
      <c r="T48" s="1">
        <v>1632</v>
      </c>
      <c r="U48" s="1">
        <v>2471</v>
      </c>
      <c r="V48" s="13">
        <v>0.66046135167948194</v>
      </c>
      <c r="W48" s="33">
        <v>12.69538648320518</v>
      </c>
      <c r="X48" s="1">
        <v>17823</v>
      </c>
      <c r="Y48" s="1">
        <v>102</v>
      </c>
      <c r="Z48" s="1">
        <v>64</v>
      </c>
      <c r="AA48" s="33">
        <v>38</v>
      </c>
      <c r="AB48" s="1">
        <v>180</v>
      </c>
      <c r="AC48" s="1">
        <v>465</v>
      </c>
      <c r="AD48" s="1">
        <v>7</v>
      </c>
      <c r="AE48" s="33" t="s">
        <v>1008</v>
      </c>
      <c r="AF48" s="35">
        <v>38</v>
      </c>
      <c r="AG48" s="36">
        <v>848</v>
      </c>
      <c r="AH48" s="36">
        <v>1334</v>
      </c>
      <c r="AI48" s="36">
        <v>63.6</v>
      </c>
      <c r="AJ48" s="36">
        <v>11446</v>
      </c>
      <c r="AK48" s="36">
        <v>8.6</v>
      </c>
      <c r="AL48" s="36">
        <v>9.1999999999999993</v>
      </c>
      <c r="AM48" s="36">
        <v>107</v>
      </c>
      <c r="AN48" s="36">
        <v>30</v>
      </c>
      <c r="AO48" s="36">
        <v>157.6</v>
      </c>
      <c r="AP48" s="37">
        <v>10</v>
      </c>
      <c r="AQ48" t="s">
        <v>2516</v>
      </c>
    </row>
    <row r="49" spans="1:43" x14ac:dyDescent="0.2">
      <c r="A49" t="s">
        <v>1249</v>
      </c>
      <c r="B49" s="33">
        <v>1</v>
      </c>
      <c r="C49" s="33" t="s">
        <v>1233</v>
      </c>
      <c r="D49" s="1">
        <v>2</v>
      </c>
      <c r="E49" s="1">
        <v>60</v>
      </c>
      <c r="F49" s="1">
        <v>23</v>
      </c>
      <c r="G49" s="33" t="s">
        <v>133</v>
      </c>
      <c r="H49" s="1">
        <v>1998</v>
      </c>
      <c r="I49" s="1">
        <v>2012</v>
      </c>
      <c r="J49" s="33">
        <f t="shared" si="0"/>
        <v>14</v>
      </c>
      <c r="K49" s="33">
        <v>0</v>
      </c>
      <c r="L49" s="1">
        <v>0</v>
      </c>
      <c r="M49" s="1">
        <v>0</v>
      </c>
      <c r="N49" s="1">
        <v>4</v>
      </c>
      <c r="O49" s="49">
        <v>33</v>
      </c>
      <c r="P49" s="1">
        <v>81</v>
      </c>
      <c r="Q49" s="1">
        <v>55</v>
      </c>
      <c r="R49" s="33" t="s">
        <v>1250</v>
      </c>
      <c r="S49" s="23">
        <v>18.333333333333332</v>
      </c>
      <c r="T49" s="1">
        <v>908</v>
      </c>
      <c r="U49" s="1">
        <v>1604</v>
      </c>
      <c r="V49" s="13">
        <v>0.56608478802992523</v>
      </c>
      <c r="W49" s="33">
        <v>12.539152119700749</v>
      </c>
      <c r="X49" s="1">
        <v>11085</v>
      </c>
      <c r="Y49" s="1">
        <v>61</v>
      </c>
      <c r="Z49" s="1">
        <v>52</v>
      </c>
      <c r="AA49" s="33">
        <v>9</v>
      </c>
      <c r="AB49" s="1">
        <v>172</v>
      </c>
      <c r="AC49" s="1">
        <v>637</v>
      </c>
      <c r="AD49" s="1">
        <v>6</v>
      </c>
      <c r="AE49" s="33" t="s">
        <v>1254</v>
      </c>
      <c r="AF49" s="35">
        <v>32</v>
      </c>
      <c r="AG49" s="36">
        <v>579</v>
      </c>
      <c r="AH49" s="36">
        <v>998</v>
      </c>
      <c r="AI49" s="36">
        <v>58</v>
      </c>
      <c r="AJ49" s="36">
        <v>7592</v>
      </c>
      <c r="AK49" s="36">
        <v>7.6</v>
      </c>
      <c r="AL49" s="36">
        <v>7.3</v>
      </c>
      <c r="AM49" s="36">
        <v>53</v>
      </c>
      <c r="AN49" s="36">
        <v>31</v>
      </c>
      <c r="AO49" s="36">
        <v>133.19999999999999</v>
      </c>
      <c r="AP49" s="37">
        <v>10</v>
      </c>
      <c r="AQ49" t="s">
        <v>2516</v>
      </c>
    </row>
    <row r="50" spans="1:43" x14ac:dyDescent="0.2">
      <c r="A50" t="s">
        <v>885</v>
      </c>
      <c r="B50" s="33">
        <v>0</v>
      </c>
      <c r="C50" s="33" t="s">
        <v>858</v>
      </c>
      <c r="D50" s="1">
        <v>3</v>
      </c>
      <c r="E50" s="1">
        <v>67</v>
      </c>
      <c r="F50" s="1">
        <v>24</v>
      </c>
      <c r="G50" s="33" t="s">
        <v>93</v>
      </c>
      <c r="H50" s="1">
        <v>2005</v>
      </c>
      <c r="I50" s="1">
        <v>2009</v>
      </c>
      <c r="J50" s="33">
        <f t="shared" si="0"/>
        <v>4</v>
      </c>
      <c r="K50" s="33">
        <v>0</v>
      </c>
      <c r="L50" s="1">
        <v>0</v>
      </c>
      <c r="M50" s="1">
        <v>0</v>
      </c>
      <c r="N50" s="1">
        <v>1</v>
      </c>
      <c r="O50" s="49">
        <v>8</v>
      </c>
      <c r="P50" s="1">
        <v>26</v>
      </c>
      <c r="Q50" s="1">
        <v>23</v>
      </c>
      <c r="R50" s="33" t="s">
        <v>886</v>
      </c>
      <c r="S50" s="23">
        <v>7.666666666666667</v>
      </c>
      <c r="T50" s="1">
        <v>419</v>
      </c>
      <c r="U50" s="1">
        <v>677</v>
      </c>
      <c r="V50" s="13">
        <v>0.61890694239290989</v>
      </c>
      <c r="W50" s="33">
        <v>-2.5890694239290992</v>
      </c>
      <c r="X50" s="1">
        <v>4154</v>
      </c>
      <c r="Y50" s="1">
        <v>17</v>
      </c>
      <c r="Z50" s="1">
        <v>29</v>
      </c>
      <c r="AA50" s="33">
        <v>-12</v>
      </c>
      <c r="AB50" s="1">
        <v>72</v>
      </c>
      <c r="AC50" s="1">
        <v>347</v>
      </c>
      <c r="AD50" s="1">
        <v>4</v>
      </c>
      <c r="AE50" s="33" t="s">
        <v>890</v>
      </c>
      <c r="AF50" s="35">
        <v>46</v>
      </c>
      <c r="AG50" s="36">
        <v>913</v>
      </c>
      <c r="AH50" s="36">
        <v>1436</v>
      </c>
      <c r="AI50" s="36">
        <v>63.6</v>
      </c>
      <c r="AJ50" s="36">
        <v>11049</v>
      </c>
      <c r="AK50" s="36">
        <v>7.7</v>
      </c>
      <c r="AL50" s="36">
        <v>7.6</v>
      </c>
      <c r="AM50" s="36">
        <v>64</v>
      </c>
      <c r="AN50" s="36">
        <v>32</v>
      </c>
      <c r="AO50" s="36">
        <v>138.5</v>
      </c>
      <c r="AP50" s="37">
        <v>10</v>
      </c>
      <c r="AQ50" t="s">
        <v>2516</v>
      </c>
    </row>
    <row r="51" spans="1:43" x14ac:dyDescent="0.2">
      <c r="A51" t="s">
        <v>835</v>
      </c>
      <c r="B51" s="33">
        <v>0</v>
      </c>
      <c r="C51" s="33" t="s">
        <v>802</v>
      </c>
      <c r="D51" s="1">
        <v>3</v>
      </c>
      <c r="E51" s="1">
        <v>81</v>
      </c>
      <c r="F51" s="1">
        <v>24</v>
      </c>
      <c r="G51" s="33" t="s">
        <v>431</v>
      </c>
      <c r="H51" s="1">
        <v>2006</v>
      </c>
      <c r="I51" s="1">
        <v>2016</v>
      </c>
      <c r="J51" s="33">
        <f t="shared" si="0"/>
        <v>10</v>
      </c>
      <c r="K51" s="33">
        <v>0</v>
      </c>
      <c r="L51" s="1">
        <v>0</v>
      </c>
      <c r="M51" s="1">
        <v>0</v>
      </c>
      <c r="N51" s="1">
        <v>0</v>
      </c>
      <c r="O51" s="49">
        <v>7</v>
      </c>
      <c r="P51" s="1">
        <v>26</v>
      </c>
      <c r="Q51" s="1">
        <v>9</v>
      </c>
      <c r="R51" s="33" t="s">
        <v>354</v>
      </c>
      <c r="S51" s="23">
        <v>3</v>
      </c>
      <c r="T51" s="1">
        <v>219</v>
      </c>
      <c r="U51" s="1">
        <v>396</v>
      </c>
      <c r="V51" s="13">
        <v>0.55303030303030298</v>
      </c>
      <c r="W51" s="33">
        <v>5.4696969696969706</v>
      </c>
      <c r="X51" s="1">
        <v>2463</v>
      </c>
      <c r="Y51" s="1">
        <v>11</v>
      </c>
      <c r="Z51" s="1">
        <v>8</v>
      </c>
      <c r="AA51" s="33">
        <v>3</v>
      </c>
      <c r="AB51" s="1">
        <v>56</v>
      </c>
      <c r="AC51" s="1">
        <v>156</v>
      </c>
      <c r="AD51" s="1">
        <v>2</v>
      </c>
      <c r="AE51" s="33" t="s">
        <v>89</v>
      </c>
      <c r="AF51" s="35">
        <v>44</v>
      </c>
      <c r="AG51" s="36">
        <v>817</v>
      </c>
      <c r="AH51" s="36">
        <v>1368</v>
      </c>
      <c r="AI51" s="36">
        <v>59.7</v>
      </c>
      <c r="AJ51" s="36">
        <v>9665</v>
      </c>
      <c r="AK51" s="36">
        <v>7.1</v>
      </c>
      <c r="AL51" s="36">
        <v>6.3</v>
      </c>
      <c r="AM51" s="36">
        <v>49</v>
      </c>
      <c r="AN51" s="36">
        <v>46</v>
      </c>
      <c r="AO51" s="36">
        <v>124.2</v>
      </c>
      <c r="AP51" s="37">
        <v>3</v>
      </c>
      <c r="AQ51" t="s">
        <v>2515</v>
      </c>
    </row>
    <row r="52" spans="1:43" x14ac:dyDescent="0.2">
      <c r="A52" t="s">
        <v>1664</v>
      </c>
      <c r="B52" s="33">
        <v>1</v>
      </c>
      <c r="C52" s="33" t="s">
        <v>1659</v>
      </c>
      <c r="D52" s="1">
        <v>3</v>
      </c>
      <c r="E52" s="1">
        <v>76</v>
      </c>
      <c r="F52" s="1">
        <v>22</v>
      </c>
      <c r="G52" s="33" t="s">
        <v>448</v>
      </c>
      <c r="H52" s="1">
        <v>1988</v>
      </c>
      <c r="I52" s="1">
        <v>2004</v>
      </c>
      <c r="J52" s="33">
        <f t="shared" si="0"/>
        <v>16</v>
      </c>
      <c r="K52" s="33">
        <v>0</v>
      </c>
      <c r="L52" s="1">
        <v>0</v>
      </c>
      <c r="M52" s="1">
        <v>2</v>
      </c>
      <c r="N52" s="1">
        <v>9</v>
      </c>
      <c r="O52" s="49">
        <v>77</v>
      </c>
      <c r="P52" s="1">
        <v>180</v>
      </c>
      <c r="Q52" s="1">
        <v>152</v>
      </c>
      <c r="R52" s="33" t="s">
        <v>1665</v>
      </c>
      <c r="S52" s="23">
        <v>50.666666666666664</v>
      </c>
      <c r="T52" s="1">
        <v>2328</v>
      </c>
      <c r="U52" s="1">
        <v>4005</v>
      </c>
      <c r="V52" s="13">
        <v>0.58127340823970042</v>
      </c>
      <c r="W52" s="33">
        <v>22.287265917602998</v>
      </c>
      <c r="X52" s="1">
        <v>28484</v>
      </c>
      <c r="Y52" s="1">
        <v>170</v>
      </c>
      <c r="Z52" s="1">
        <v>146</v>
      </c>
      <c r="AA52" s="33">
        <v>24</v>
      </c>
      <c r="AB52" s="1">
        <v>371</v>
      </c>
      <c r="AC52" s="1">
        <v>1310</v>
      </c>
      <c r="AD52" s="1">
        <v>12</v>
      </c>
      <c r="AE52" s="33" t="s">
        <v>543</v>
      </c>
      <c r="AF52" s="35">
        <v>29</v>
      </c>
      <c r="AG52" s="36">
        <v>326</v>
      </c>
      <c r="AH52" s="36">
        <v>597</v>
      </c>
      <c r="AI52" s="36">
        <v>54.6</v>
      </c>
      <c r="AJ52" s="36">
        <v>4161</v>
      </c>
      <c r="AK52" s="36">
        <v>7</v>
      </c>
      <c r="AL52" s="36">
        <v>6</v>
      </c>
      <c r="AM52" s="36">
        <v>32</v>
      </c>
      <c r="AN52" s="36">
        <v>27</v>
      </c>
      <c r="AO52" s="36">
        <v>121.8</v>
      </c>
      <c r="AP52" s="37">
        <v>5</v>
      </c>
      <c r="AQ52" t="s">
        <v>2514</v>
      </c>
    </row>
    <row r="53" spans="1:43" x14ac:dyDescent="0.2">
      <c r="A53" t="s">
        <v>1698</v>
      </c>
      <c r="B53" s="33">
        <v>1</v>
      </c>
      <c r="C53" s="33" t="s">
        <v>1687</v>
      </c>
      <c r="D53" s="1">
        <v>1</v>
      </c>
      <c r="E53" s="1">
        <v>13</v>
      </c>
      <c r="F53" s="1">
        <v>22</v>
      </c>
      <c r="G53" s="33" t="s">
        <v>443</v>
      </c>
      <c r="H53" s="1">
        <v>1987</v>
      </c>
      <c r="I53" s="1">
        <v>1999</v>
      </c>
      <c r="J53" s="33">
        <f t="shared" si="0"/>
        <v>12</v>
      </c>
      <c r="K53" s="33">
        <v>0</v>
      </c>
      <c r="L53" s="1">
        <v>0</v>
      </c>
      <c r="M53" s="1">
        <v>1</v>
      </c>
      <c r="N53" s="1">
        <v>7</v>
      </c>
      <c r="O53" s="49">
        <v>52</v>
      </c>
      <c r="P53" s="1">
        <v>98</v>
      </c>
      <c r="Q53" s="1">
        <v>92</v>
      </c>
      <c r="R53" s="33" t="s">
        <v>1699</v>
      </c>
      <c r="S53" s="23">
        <v>30.666666666666668</v>
      </c>
      <c r="T53" s="1">
        <v>1580</v>
      </c>
      <c r="U53" s="1">
        <v>2892</v>
      </c>
      <c r="V53" s="13">
        <v>0.54633471645919773</v>
      </c>
      <c r="W53" s="33">
        <v>14.836652835408024</v>
      </c>
      <c r="X53" s="1">
        <v>19320</v>
      </c>
      <c r="Y53" s="1">
        <v>123</v>
      </c>
      <c r="Z53" s="1">
        <v>102</v>
      </c>
      <c r="AA53" s="33">
        <v>21</v>
      </c>
      <c r="AB53" s="1">
        <v>178</v>
      </c>
      <c r="AC53" s="1">
        <v>814</v>
      </c>
      <c r="AD53" s="1">
        <v>2</v>
      </c>
      <c r="AE53" s="33" t="s">
        <v>263</v>
      </c>
      <c r="AF53" s="35">
        <v>36</v>
      </c>
      <c r="AG53" s="36">
        <v>560</v>
      </c>
      <c r="AH53" s="36">
        <v>1015</v>
      </c>
      <c r="AI53" s="36">
        <v>55.2</v>
      </c>
      <c r="AJ53" s="36">
        <v>6681</v>
      </c>
      <c r="AK53" s="36">
        <v>6.6</v>
      </c>
      <c r="AL53" s="36">
        <v>5.7</v>
      </c>
      <c r="AM53" s="36">
        <v>42</v>
      </c>
      <c r="AN53" s="36">
        <v>39</v>
      </c>
      <c r="AO53" s="36">
        <v>116.4</v>
      </c>
      <c r="AP53" s="37">
        <v>5</v>
      </c>
      <c r="AQ53" t="s">
        <v>2514</v>
      </c>
    </row>
    <row r="54" spans="1:43" x14ac:dyDescent="0.2">
      <c r="A54" t="s">
        <v>1147</v>
      </c>
      <c r="B54" s="33">
        <v>1</v>
      </c>
      <c r="C54" s="33" t="s">
        <v>357</v>
      </c>
      <c r="D54" s="1">
        <v>3</v>
      </c>
      <c r="E54" s="1">
        <v>75</v>
      </c>
      <c r="F54" s="1">
        <v>23</v>
      </c>
      <c r="G54" s="33" t="s">
        <v>382</v>
      </c>
      <c r="H54" s="1">
        <v>2000</v>
      </c>
      <c r="I54" s="1">
        <v>2011</v>
      </c>
      <c r="J54" s="33">
        <f t="shared" si="0"/>
        <v>11</v>
      </c>
      <c r="K54" s="33">
        <v>0</v>
      </c>
      <c r="L54" s="1">
        <v>0</v>
      </c>
      <c r="M54" s="1">
        <v>0</v>
      </c>
      <c r="N54" s="1">
        <v>0</v>
      </c>
      <c r="O54" s="49">
        <v>9</v>
      </c>
      <c r="P54" s="1">
        <v>31</v>
      </c>
      <c r="Q54" s="1">
        <v>12</v>
      </c>
      <c r="R54" s="33" t="s">
        <v>60</v>
      </c>
      <c r="S54" s="23">
        <v>4</v>
      </c>
      <c r="T54" s="1">
        <v>286</v>
      </c>
      <c r="U54" s="1">
        <v>500</v>
      </c>
      <c r="V54" s="13">
        <v>0.57199999999999995</v>
      </c>
      <c r="W54" s="33">
        <v>6.8800000000000008</v>
      </c>
      <c r="X54" s="1">
        <v>3179</v>
      </c>
      <c r="Y54" s="1">
        <v>21</v>
      </c>
      <c r="Z54" s="1">
        <v>14</v>
      </c>
      <c r="AA54" s="33">
        <v>7</v>
      </c>
      <c r="AB54" s="1">
        <v>33</v>
      </c>
      <c r="AC54" s="1">
        <v>25</v>
      </c>
      <c r="AD54" s="1">
        <v>0</v>
      </c>
      <c r="AE54" s="33" t="s">
        <v>332</v>
      </c>
      <c r="AF54" s="35">
        <v>43</v>
      </c>
      <c r="AG54" s="36">
        <v>31</v>
      </c>
      <c r="AH54" s="36">
        <v>1679</v>
      </c>
      <c r="AI54" s="36">
        <v>61.4</v>
      </c>
      <c r="AJ54" s="36">
        <v>12541</v>
      </c>
      <c r="AK54" s="36">
        <v>7.5</v>
      </c>
      <c r="AL54" s="36">
        <v>7.1</v>
      </c>
      <c r="AM54" s="36">
        <v>84</v>
      </c>
      <c r="AN54" s="36">
        <v>51</v>
      </c>
      <c r="AO54" s="36">
        <v>134.6</v>
      </c>
      <c r="AP54" s="37">
        <v>9</v>
      </c>
      <c r="AQ54" t="s">
        <v>3657</v>
      </c>
    </row>
    <row r="55" spans="1:43" x14ac:dyDescent="0.2">
      <c r="A55" t="s">
        <v>1019</v>
      </c>
      <c r="B55" s="33">
        <v>0</v>
      </c>
      <c r="C55" s="33" t="s">
        <v>993</v>
      </c>
      <c r="D55" s="1">
        <v>3</v>
      </c>
      <c r="E55" s="1">
        <v>97</v>
      </c>
      <c r="F55" s="1">
        <v>23</v>
      </c>
      <c r="G55" s="33" t="s">
        <v>241</v>
      </c>
      <c r="H55" s="1">
        <v>2004</v>
      </c>
      <c r="I55" s="1">
        <v>2009</v>
      </c>
      <c r="J55" s="33">
        <f t="shared" si="0"/>
        <v>5</v>
      </c>
      <c r="K55" s="33">
        <v>0</v>
      </c>
      <c r="L55" s="1">
        <v>0</v>
      </c>
      <c r="M55" s="1">
        <v>0</v>
      </c>
      <c r="N55" s="1">
        <v>1</v>
      </c>
      <c r="O55" s="49">
        <v>8</v>
      </c>
      <c r="P55" s="1">
        <v>23</v>
      </c>
      <c r="Q55" s="1">
        <v>16</v>
      </c>
      <c r="R55" s="33" t="s">
        <v>1020</v>
      </c>
      <c r="S55" s="23">
        <v>5.333333333333333</v>
      </c>
      <c r="T55" s="1">
        <v>297</v>
      </c>
      <c r="U55" s="1">
        <v>511</v>
      </c>
      <c r="V55" s="13">
        <v>0.58121330724070452</v>
      </c>
      <c r="W55" s="33">
        <v>-0.61213307240704506</v>
      </c>
      <c r="X55" s="1">
        <v>3117</v>
      </c>
      <c r="Y55" s="1">
        <v>12</v>
      </c>
      <c r="Z55" s="1">
        <v>18</v>
      </c>
      <c r="AA55" s="33">
        <v>-6</v>
      </c>
      <c r="AB55" s="1">
        <v>33</v>
      </c>
      <c r="AC55" s="1">
        <v>48</v>
      </c>
      <c r="AD55" s="1">
        <v>1</v>
      </c>
      <c r="AE55" s="33" t="s">
        <v>632</v>
      </c>
      <c r="AF55" s="35">
        <v>41</v>
      </c>
      <c r="AG55" s="36">
        <v>535</v>
      </c>
      <c r="AH55" s="36">
        <v>911</v>
      </c>
      <c r="AI55" s="36">
        <v>58.7</v>
      </c>
      <c r="AJ55" s="36">
        <v>7097</v>
      </c>
      <c r="AK55" s="36">
        <v>7.8</v>
      </c>
      <c r="AL55" s="36">
        <v>7.5</v>
      </c>
      <c r="AM55" s="36">
        <v>58</v>
      </c>
      <c r="AN55" s="36">
        <v>31</v>
      </c>
      <c r="AO55" s="36">
        <v>138.4</v>
      </c>
      <c r="AP55" s="37">
        <v>4</v>
      </c>
      <c r="AQ55" t="s">
        <v>3188</v>
      </c>
    </row>
    <row r="56" spans="1:43" x14ac:dyDescent="0.2">
      <c r="A56" t="s">
        <v>1116</v>
      </c>
      <c r="B56" s="33">
        <v>0</v>
      </c>
      <c r="C56" s="33" t="s">
        <v>532</v>
      </c>
      <c r="D56" s="1">
        <v>4</v>
      </c>
      <c r="E56" s="1">
        <v>106</v>
      </c>
      <c r="F56" s="1">
        <v>29</v>
      </c>
      <c r="G56" s="33" t="s">
        <v>528</v>
      </c>
      <c r="H56" s="1">
        <v>2001</v>
      </c>
      <c r="I56" s="1">
        <v>2007</v>
      </c>
      <c r="J56" s="33">
        <f t="shared" si="0"/>
        <v>6</v>
      </c>
      <c r="K56" s="33">
        <v>0</v>
      </c>
      <c r="L56" s="1">
        <v>0</v>
      </c>
      <c r="M56" s="1">
        <v>0</v>
      </c>
      <c r="N56" s="1">
        <v>1</v>
      </c>
      <c r="O56" s="49">
        <v>9</v>
      </c>
      <c r="P56" s="1">
        <v>29</v>
      </c>
      <c r="Q56" s="1">
        <v>20</v>
      </c>
      <c r="R56" s="33" t="s">
        <v>1117</v>
      </c>
      <c r="S56" s="23">
        <v>6.666666666666667</v>
      </c>
      <c r="T56" s="1">
        <v>386</v>
      </c>
      <c r="U56" s="1">
        <v>709</v>
      </c>
      <c r="V56" s="13">
        <v>0.54442877291960512</v>
      </c>
      <c r="W56" s="33">
        <v>0.35571227080394874</v>
      </c>
      <c r="X56" s="1">
        <v>3904</v>
      </c>
      <c r="Y56" s="1">
        <v>15</v>
      </c>
      <c r="Z56" s="1">
        <v>26</v>
      </c>
      <c r="AA56" s="33">
        <v>-11</v>
      </c>
      <c r="AB56" s="1">
        <v>54</v>
      </c>
      <c r="AC56" s="1">
        <v>148</v>
      </c>
      <c r="AD56" s="1">
        <v>6</v>
      </c>
      <c r="AE56" s="33" t="s">
        <v>250</v>
      </c>
      <c r="AF56" s="35">
        <v>36</v>
      </c>
      <c r="AG56" s="36">
        <v>650</v>
      </c>
      <c r="AH56" s="36">
        <v>1107</v>
      </c>
      <c r="AI56" s="36">
        <v>58.7</v>
      </c>
      <c r="AJ56" s="36">
        <v>9839</v>
      </c>
      <c r="AK56" s="36">
        <v>8.9</v>
      </c>
      <c r="AL56" s="36">
        <v>9</v>
      </c>
      <c r="AM56" s="36">
        <v>79</v>
      </c>
      <c r="AN56" s="36">
        <v>32</v>
      </c>
      <c r="AO56" s="36">
        <v>151.1</v>
      </c>
      <c r="AP56" s="37">
        <v>3</v>
      </c>
      <c r="AQ56" t="s">
        <v>2515</v>
      </c>
    </row>
    <row r="57" spans="1:43" x14ac:dyDescent="0.2">
      <c r="A57" t="s">
        <v>553</v>
      </c>
      <c r="B57" s="33">
        <v>0</v>
      </c>
      <c r="C57" s="33" t="s">
        <v>526</v>
      </c>
      <c r="D57" s="1">
        <v>1</v>
      </c>
      <c r="E57" s="1">
        <v>12</v>
      </c>
      <c r="F57" s="1">
        <v>23</v>
      </c>
      <c r="G57" s="33" t="s">
        <v>325</v>
      </c>
      <c r="H57" s="1">
        <v>2011</v>
      </c>
      <c r="I57" s="1">
        <v>2014</v>
      </c>
      <c r="J57" s="33">
        <f t="shared" si="0"/>
        <v>3</v>
      </c>
      <c r="K57" s="33">
        <v>0</v>
      </c>
      <c r="L57" s="1">
        <v>0</v>
      </c>
      <c r="M57" s="1">
        <v>0</v>
      </c>
      <c r="N57" s="1">
        <v>3</v>
      </c>
      <c r="O57" s="49">
        <v>22</v>
      </c>
      <c r="P57" s="1">
        <v>38</v>
      </c>
      <c r="Q57" s="1">
        <v>36</v>
      </c>
      <c r="R57" s="33" t="s">
        <v>554</v>
      </c>
      <c r="S57" s="23">
        <v>12</v>
      </c>
      <c r="T57" s="1">
        <v>632</v>
      </c>
      <c r="U57" s="1">
        <v>1057</v>
      </c>
      <c r="V57" s="13">
        <v>0.59791863765373698</v>
      </c>
      <c r="W57" s="33">
        <v>-0.57918637653736926</v>
      </c>
      <c r="X57" s="1">
        <v>6658</v>
      </c>
      <c r="Y57" s="1">
        <v>38</v>
      </c>
      <c r="Z57" s="1">
        <v>36</v>
      </c>
      <c r="AA57" s="33">
        <v>2</v>
      </c>
      <c r="AB57" s="1">
        <v>126</v>
      </c>
      <c r="AC57" s="1">
        <v>639</v>
      </c>
      <c r="AD57" s="1">
        <v>7</v>
      </c>
      <c r="AE57" s="33" t="s">
        <v>250</v>
      </c>
      <c r="AF57" s="35">
        <v>35</v>
      </c>
      <c r="AG57" s="43">
        <v>596</v>
      </c>
      <c r="AH57" s="43">
        <v>965</v>
      </c>
      <c r="AI57" s="43">
        <v>61.8</v>
      </c>
      <c r="AJ57" s="43">
        <v>6872</v>
      </c>
      <c r="AK57" s="43">
        <v>7.1</v>
      </c>
      <c r="AL57" s="43">
        <v>6.7</v>
      </c>
      <c r="AM57" s="43">
        <v>49</v>
      </c>
      <c r="AN57" s="43">
        <v>30</v>
      </c>
      <c r="AO57" s="43">
        <v>132.1</v>
      </c>
      <c r="AP57" s="37">
        <v>3</v>
      </c>
      <c r="AQ57" t="s">
        <v>2515</v>
      </c>
    </row>
    <row r="58" spans="1:43" x14ac:dyDescent="0.2">
      <c r="A58" t="s">
        <v>1757</v>
      </c>
      <c r="B58" s="33">
        <v>0</v>
      </c>
      <c r="C58" s="33" t="s">
        <v>1750</v>
      </c>
      <c r="D58" s="33">
        <v>1</v>
      </c>
      <c r="E58" s="1">
        <v>12</v>
      </c>
      <c r="F58" s="1">
        <v>23</v>
      </c>
      <c r="G58" s="33" t="s">
        <v>133</v>
      </c>
      <c r="H58" s="1">
        <v>1986</v>
      </c>
      <c r="I58" s="1">
        <v>1991</v>
      </c>
      <c r="J58" s="33">
        <f t="shared" si="0"/>
        <v>5</v>
      </c>
      <c r="K58" s="33">
        <v>0</v>
      </c>
      <c r="L58" s="1">
        <v>0</v>
      </c>
      <c r="M58" s="1">
        <v>0</v>
      </c>
      <c r="N58" s="1">
        <v>1</v>
      </c>
      <c r="O58" s="49">
        <v>11</v>
      </c>
      <c r="P58" s="1">
        <v>27</v>
      </c>
      <c r="Q58" s="1">
        <v>21</v>
      </c>
      <c r="R58" s="33" t="s">
        <v>1245</v>
      </c>
      <c r="S58" s="23">
        <v>7</v>
      </c>
      <c r="T58" s="1">
        <v>331</v>
      </c>
      <c r="U58" s="1">
        <v>607</v>
      </c>
      <c r="V58" s="13">
        <v>0.54530477759472817</v>
      </c>
      <c r="W58" s="33">
        <v>-0.25304777594728112</v>
      </c>
      <c r="X58" s="1">
        <v>3747</v>
      </c>
      <c r="Y58" s="1">
        <v>19</v>
      </c>
      <c r="Z58" s="1">
        <v>28</v>
      </c>
      <c r="AA58" s="33">
        <v>-9</v>
      </c>
      <c r="AB58" s="1">
        <v>34</v>
      </c>
      <c r="AC58" s="1">
        <v>88</v>
      </c>
      <c r="AD58" s="1">
        <v>0</v>
      </c>
      <c r="AE58" s="33" t="s">
        <v>117</v>
      </c>
      <c r="AF58" s="35">
        <v>57</v>
      </c>
      <c r="AG58" s="36">
        <v>721</v>
      </c>
      <c r="AH58" s="36">
        <v>1111</v>
      </c>
      <c r="AI58" s="36">
        <v>64.900000000000006</v>
      </c>
      <c r="AJ58" s="36">
        <v>9671</v>
      </c>
      <c r="AK58" s="36">
        <v>8.6999999999999993</v>
      </c>
      <c r="AL58" s="36">
        <v>8.1</v>
      </c>
      <c r="AM58" s="36">
        <v>70</v>
      </c>
      <c r="AN58" s="36">
        <v>46</v>
      </c>
      <c r="AO58" s="36">
        <v>150.5</v>
      </c>
      <c r="AP58" s="37">
        <v>1</v>
      </c>
      <c r="AQ58" t="s">
        <v>3659</v>
      </c>
    </row>
    <row r="59" spans="1:43" x14ac:dyDescent="0.2">
      <c r="A59" t="s">
        <v>1711</v>
      </c>
      <c r="B59" s="33">
        <v>0</v>
      </c>
      <c r="C59" s="33" t="s">
        <v>1687</v>
      </c>
      <c r="D59" s="1">
        <v>3</v>
      </c>
      <c r="E59" s="1">
        <v>64</v>
      </c>
      <c r="F59" s="1">
        <v>23</v>
      </c>
      <c r="G59" s="33" t="s">
        <v>79</v>
      </c>
      <c r="H59" s="1">
        <v>1988</v>
      </c>
      <c r="I59" s="1">
        <v>1994</v>
      </c>
      <c r="J59" s="33">
        <f t="shared" si="0"/>
        <v>6</v>
      </c>
      <c r="K59" s="33">
        <v>0</v>
      </c>
      <c r="L59" s="1">
        <v>0</v>
      </c>
      <c r="M59" s="1">
        <v>0</v>
      </c>
      <c r="N59" s="1">
        <v>0</v>
      </c>
      <c r="O59" s="49">
        <v>15</v>
      </c>
      <c r="P59" s="1">
        <v>45</v>
      </c>
      <c r="Q59" s="1">
        <v>19</v>
      </c>
      <c r="R59" s="33" t="s">
        <v>1712</v>
      </c>
      <c r="S59" s="23">
        <v>6.333333333333333</v>
      </c>
      <c r="T59" s="1">
        <v>370</v>
      </c>
      <c r="U59" s="1">
        <v>659</v>
      </c>
      <c r="V59" s="13">
        <v>0.56145675265553874</v>
      </c>
      <c r="W59" s="33">
        <v>1.1854324734446131</v>
      </c>
      <c r="X59" s="1">
        <v>4469</v>
      </c>
      <c r="Y59" s="1">
        <v>21</v>
      </c>
      <c r="Z59" s="1">
        <v>28</v>
      </c>
      <c r="AA59" s="33">
        <v>-7</v>
      </c>
      <c r="AB59" s="1">
        <v>81</v>
      </c>
      <c r="AC59" s="1">
        <v>217</v>
      </c>
      <c r="AD59" s="1">
        <v>4</v>
      </c>
      <c r="AE59" s="33" t="s">
        <v>285</v>
      </c>
      <c r="AF59" s="35">
        <v>33</v>
      </c>
      <c r="AG59" s="36">
        <v>366</v>
      </c>
      <c r="AH59" s="36">
        <v>705</v>
      </c>
      <c r="AI59" s="36">
        <v>51.9</v>
      </c>
      <c r="AJ59" s="36">
        <v>5411</v>
      </c>
      <c r="AK59" s="36">
        <v>7.7</v>
      </c>
      <c r="AL59" s="36">
        <v>6.4</v>
      </c>
      <c r="AM59" s="36">
        <v>33</v>
      </c>
      <c r="AN59" s="36">
        <v>34</v>
      </c>
      <c r="AO59" s="36">
        <v>122.2</v>
      </c>
      <c r="AP59" s="37">
        <v>4</v>
      </c>
      <c r="AQ59" t="s">
        <v>3660</v>
      </c>
    </row>
    <row r="60" spans="1:43" x14ac:dyDescent="0.2">
      <c r="A60" t="s">
        <v>183</v>
      </c>
      <c r="B60" s="33">
        <v>0</v>
      </c>
      <c r="C60" s="33" t="s">
        <v>139</v>
      </c>
      <c r="D60" s="1">
        <v>3</v>
      </c>
      <c r="E60" s="1">
        <v>93</v>
      </c>
      <c r="F60" s="1">
        <v>23</v>
      </c>
      <c r="G60" s="33" t="s">
        <v>93</v>
      </c>
      <c r="H60" s="1">
        <v>2016</v>
      </c>
      <c r="I60" s="1">
        <v>2017</v>
      </c>
      <c r="J60" s="33">
        <f t="shared" si="0"/>
        <v>1</v>
      </c>
      <c r="K60" s="33">
        <v>0</v>
      </c>
      <c r="L60" s="1">
        <v>0</v>
      </c>
      <c r="M60" s="1">
        <v>0</v>
      </c>
      <c r="N60" s="1">
        <v>1</v>
      </c>
      <c r="O60" s="49">
        <v>3</v>
      </c>
      <c r="P60" s="1">
        <v>12</v>
      </c>
      <c r="Q60" s="1">
        <v>8</v>
      </c>
      <c r="R60" s="33" t="s">
        <v>184</v>
      </c>
      <c r="S60" s="23">
        <v>2.6666666666666665</v>
      </c>
      <c r="T60" s="1">
        <v>139</v>
      </c>
      <c r="U60" s="1">
        <v>218</v>
      </c>
      <c r="V60" s="13">
        <v>0.63761467889908252</v>
      </c>
      <c r="W60" s="33">
        <v>-4.7761467889908253</v>
      </c>
      <c r="X60" s="1">
        <v>1506</v>
      </c>
      <c r="Y60" s="1">
        <v>6</v>
      </c>
      <c r="Z60" s="1">
        <v>3</v>
      </c>
      <c r="AA60" s="33">
        <v>3</v>
      </c>
      <c r="AB60" s="1">
        <v>12</v>
      </c>
      <c r="AC60" s="1">
        <v>17</v>
      </c>
      <c r="AD60" s="1">
        <v>0</v>
      </c>
      <c r="AE60" s="33" t="s">
        <v>188</v>
      </c>
      <c r="AF60" s="35">
        <f>24+23</f>
        <v>47</v>
      </c>
      <c r="AG60" s="43">
        <v>851</v>
      </c>
      <c r="AH60" s="43">
        <v>1261</v>
      </c>
      <c r="AI60" s="43">
        <v>67.5</v>
      </c>
      <c r="AJ60" s="43">
        <v>10339</v>
      </c>
      <c r="AK60" s="43">
        <v>8.1999999999999993</v>
      </c>
      <c r="AL60" s="43">
        <v>8.9</v>
      </c>
      <c r="AM60" s="43">
        <v>88</v>
      </c>
      <c r="AN60" s="43">
        <v>19</v>
      </c>
      <c r="AO60" s="43">
        <v>156.4</v>
      </c>
      <c r="AP60" s="37">
        <v>5</v>
      </c>
      <c r="AQ60" t="s">
        <v>3189</v>
      </c>
    </row>
    <row r="61" spans="1:43" x14ac:dyDescent="0.2">
      <c r="A61" t="s">
        <v>983</v>
      </c>
      <c r="B61" s="33">
        <v>0</v>
      </c>
      <c r="C61" s="33" t="s">
        <v>929</v>
      </c>
      <c r="D61" s="1">
        <v>7</v>
      </c>
      <c r="E61" s="1">
        <v>217</v>
      </c>
      <c r="F61" s="1">
        <v>24</v>
      </c>
      <c r="G61" s="33" t="s">
        <v>110</v>
      </c>
      <c r="H61" s="1">
        <v>2004</v>
      </c>
      <c r="I61" s="1">
        <v>2005</v>
      </c>
      <c r="J61" s="33">
        <f t="shared" si="0"/>
        <v>1</v>
      </c>
      <c r="K61" s="33">
        <v>0</v>
      </c>
      <c r="L61" s="1">
        <v>0</v>
      </c>
      <c r="M61" s="1">
        <v>0</v>
      </c>
      <c r="N61" s="1">
        <v>0</v>
      </c>
      <c r="O61" s="49">
        <v>1</v>
      </c>
      <c r="P61" s="1">
        <v>6</v>
      </c>
      <c r="Q61" s="1">
        <v>2</v>
      </c>
      <c r="R61" s="33" t="s">
        <v>718</v>
      </c>
      <c r="S61" s="23">
        <v>0.66666666666666663</v>
      </c>
      <c r="T61" s="1">
        <v>18</v>
      </c>
      <c r="U61" s="1">
        <v>45</v>
      </c>
      <c r="V61" s="13">
        <v>0.4</v>
      </c>
      <c r="W61" s="33">
        <v>-3.3</v>
      </c>
      <c r="X61" s="1">
        <v>195</v>
      </c>
      <c r="Y61" s="1">
        <v>0</v>
      </c>
      <c r="Z61" s="1">
        <v>4</v>
      </c>
      <c r="AA61" s="33">
        <v>-4</v>
      </c>
      <c r="AB61" s="1">
        <v>14</v>
      </c>
      <c r="AC61" s="1">
        <v>47</v>
      </c>
      <c r="AD61" s="1">
        <v>0</v>
      </c>
      <c r="AE61" s="33" t="s">
        <v>543</v>
      </c>
      <c r="AF61" s="35">
        <v>38</v>
      </c>
      <c r="AG61" s="36">
        <v>792</v>
      </c>
      <c r="AH61" s="36">
        <v>1373</v>
      </c>
      <c r="AI61" s="36">
        <v>57.7</v>
      </c>
      <c r="AJ61" s="36">
        <v>9916</v>
      </c>
      <c r="AK61" s="36">
        <v>7.2</v>
      </c>
      <c r="AL61" s="36">
        <v>6.6</v>
      </c>
      <c r="AM61" s="36">
        <v>53</v>
      </c>
      <c r="AN61" s="36">
        <v>42</v>
      </c>
      <c r="AO61" s="36">
        <v>125</v>
      </c>
      <c r="AP61" s="37">
        <v>5</v>
      </c>
      <c r="AQ61" t="s">
        <v>2514</v>
      </c>
    </row>
    <row r="62" spans="1:43" x14ac:dyDescent="0.2">
      <c r="A62" t="s">
        <v>567</v>
      </c>
      <c r="B62" s="33">
        <v>1</v>
      </c>
      <c r="C62" s="33" t="s">
        <v>526</v>
      </c>
      <c r="D62" s="1">
        <v>2</v>
      </c>
      <c r="E62" s="1">
        <v>36</v>
      </c>
      <c r="F62" s="1">
        <v>23</v>
      </c>
      <c r="G62" s="33" t="s">
        <v>110</v>
      </c>
      <c r="H62" s="1">
        <v>2011</v>
      </c>
      <c r="I62" s="1">
        <v>2016</v>
      </c>
      <c r="J62" s="33">
        <f t="shared" si="0"/>
        <v>5</v>
      </c>
      <c r="K62" s="33">
        <v>0</v>
      </c>
      <c r="L62" s="1">
        <v>0</v>
      </c>
      <c r="M62" s="1">
        <v>0</v>
      </c>
      <c r="N62" s="1">
        <v>4</v>
      </c>
      <c r="O62" s="49">
        <v>45</v>
      </c>
      <c r="P62" s="1">
        <v>69</v>
      </c>
      <c r="Q62" s="1">
        <v>58</v>
      </c>
      <c r="R62" s="33" t="s">
        <v>568</v>
      </c>
      <c r="S62" s="23">
        <v>19.333333333333332</v>
      </c>
      <c r="T62" s="1">
        <v>1011</v>
      </c>
      <c r="U62" s="1">
        <v>1692</v>
      </c>
      <c r="V62" s="13">
        <v>0.59751773049645385</v>
      </c>
      <c r="W62" s="33">
        <v>7.7248226950354617</v>
      </c>
      <c r="X62" s="1">
        <v>12271</v>
      </c>
      <c r="Y62" s="1">
        <v>72</v>
      </c>
      <c r="Z62" s="1">
        <v>30</v>
      </c>
      <c r="AA62" s="33">
        <v>42</v>
      </c>
      <c r="AB62" s="1">
        <v>375</v>
      </c>
      <c r="AC62" s="1">
        <v>2300</v>
      </c>
      <c r="AD62" s="1">
        <v>13</v>
      </c>
      <c r="AE62" s="33" t="s">
        <v>574</v>
      </c>
      <c r="AF62" s="43">
        <v>51</v>
      </c>
      <c r="AG62" s="43">
        <v>740</v>
      </c>
      <c r="AH62" s="43">
        <v>1271</v>
      </c>
      <c r="AI62" s="43">
        <v>58.2</v>
      </c>
      <c r="AJ62" s="43">
        <v>10098</v>
      </c>
      <c r="AK62" s="43">
        <v>7.9</v>
      </c>
      <c r="AL62" s="43">
        <v>8.4</v>
      </c>
      <c r="AM62" s="43">
        <v>82</v>
      </c>
      <c r="AN62" s="43">
        <v>24</v>
      </c>
      <c r="AO62" s="43">
        <v>142.5</v>
      </c>
      <c r="AP62" s="37">
        <v>8</v>
      </c>
      <c r="AQ62" t="s">
        <v>3656</v>
      </c>
    </row>
    <row r="63" spans="1:43" x14ac:dyDescent="0.2">
      <c r="A63" t="s">
        <v>625</v>
      </c>
      <c r="B63" s="33">
        <v>0</v>
      </c>
      <c r="C63" s="33" t="s">
        <v>602</v>
      </c>
      <c r="D63" s="1">
        <v>3</v>
      </c>
      <c r="E63" s="1">
        <v>85</v>
      </c>
      <c r="F63" s="1">
        <v>23</v>
      </c>
      <c r="G63" s="33" t="s">
        <v>93</v>
      </c>
      <c r="H63" s="1">
        <v>2010</v>
      </c>
      <c r="I63" s="1">
        <v>2017</v>
      </c>
      <c r="J63" s="33">
        <f t="shared" si="0"/>
        <v>7</v>
      </c>
      <c r="K63" s="33">
        <v>0</v>
      </c>
      <c r="L63" s="1">
        <v>0</v>
      </c>
      <c r="M63" s="1">
        <v>0</v>
      </c>
      <c r="N63" s="1">
        <v>2</v>
      </c>
      <c r="O63" s="49">
        <v>12</v>
      </c>
      <c r="P63" s="1">
        <v>35</v>
      </c>
      <c r="Q63" s="1">
        <v>25</v>
      </c>
      <c r="R63" s="33" t="s">
        <v>626</v>
      </c>
      <c r="S63" s="23">
        <v>8.3333333333333339</v>
      </c>
      <c r="T63" s="1">
        <v>508</v>
      </c>
      <c r="U63" s="1">
        <v>842</v>
      </c>
      <c r="V63" s="13">
        <v>0.60332541567695963</v>
      </c>
      <c r="W63" s="33">
        <v>2.4667458432304041</v>
      </c>
      <c r="X63" s="1">
        <v>5586</v>
      </c>
      <c r="Y63" s="1">
        <v>26</v>
      </c>
      <c r="Z63" s="1">
        <v>23</v>
      </c>
      <c r="AA63" s="33">
        <v>3</v>
      </c>
      <c r="AB63" s="1">
        <v>118</v>
      </c>
      <c r="AC63" s="1">
        <v>420</v>
      </c>
      <c r="AD63" s="1">
        <v>2</v>
      </c>
      <c r="AE63" s="33" t="s">
        <v>632</v>
      </c>
      <c r="AF63" s="35">
        <v>53</v>
      </c>
      <c r="AG63" s="36">
        <v>1157</v>
      </c>
      <c r="AH63" s="36">
        <v>1645</v>
      </c>
      <c r="AI63" s="36">
        <v>70.3</v>
      </c>
      <c r="AJ63" s="36">
        <v>13253</v>
      </c>
      <c r="AK63" s="36">
        <v>8.1</v>
      </c>
      <c r="AL63" s="36">
        <v>8.1999999999999993</v>
      </c>
      <c r="AM63" s="36">
        <v>112</v>
      </c>
      <c r="AN63" s="36">
        <v>45</v>
      </c>
      <c r="AO63" s="36">
        <v>155</v>
      </c>
      <c r="AP63" s="37">
        <v>4</v>
      </c>
      <c r="AQ63" t="s">
        <v>3680</v>
      </c>
    </row>
    <row r="64" spans="1:43" x14ac:dyDescent="0.2">
      <c r="A64" t="s">
        <v>1554</v>
      </c>
      <c r="B64" s="33">
        <v>0</v>
      </c>
      <c r="C64" s="33" t="s">
        <v>1529</v>
      </c>
      <c r="D64" s="1">
        <v>5</v>
      </c>
      <c r="E64" s="1">
        <v>131</v>
      </c>
      <c r="F64" s="1">
        <v>22</v>
      </c>
      <c r="G64" s="33" t="s">
        <v>151</v>
      </c>
      <c r="H64" s="1">
        <v>1992</v>
      </c>
      <c r="I64" s="1">
        <v>1997</v>
      </c>
      <c r="J64" s="33">
        <f t="shared" si="0"/>
        <v>5</v>
      </c>
      <c r="K64" s="33">
        <v>0</v>
      </c>
      <c r="L64" s="1">
        <v>0</v>
      </c>
      <c r="M64" s="1">
        <v>0</v>
      </c>
      <c r="N64" s="1">
        <v>2</v>
      </c>
      <c r="O64" s="49">
        <v>21</v>
      </c>
      <c r="P64" s="1">
        <v>52</v>
      </c>
      <c r="Q64" s="1">
        <v>36</v>
      </c>
      <c r="R64" s="33" t="s">
        <v>1555</v>
      </c>
      <c r="S64" s="23">
        <v>11.666666666666666</v>
      </c>
      <c r="T64" s="1">
        <v>591</v>
      </c>
      <c r="U64" s="1">
        <v>1092</v>
      </c>
      <c r="V64" s="13">
        <v>0.54120879120879117</v>
      </c>
      <c r="W64" s="33">
        <v>1.9879120879120886</v>
      </c>
      <c r="X64" s="1">
        <v>7625</v>
      </c>
      <c r="Y64" s="1">
        <v>41</v>
      </c>
      <c r="Z64" s="1">
        <v>38</v>
      </c>
      <c r="AA64" s="33">
        <v>3</v>
      </c>
      <c r="AB64" s="1">
        <v>77</v>
      </c>
      <c r="AC64" s="1">
        <v>201</v>
      </c>
      <c r="AD64" s="1">
        <v>1</v>
      </c>
      <c r="AE64" s="33" t="s">
        <v>134</v>
      </c>
      <c r="AF64" s="35">
        <v>44</v>
      </c>
      <c r="AG64" s="36">
        <v>420</v>
      </c>
      <c r="AH64" s="36">
        <v>752</v>
      </c>
      <c r="AI64" s="36">
        <v>55.9</v>
      </c>
      <c r="AJ64" s="36">
        <v>6056</v>
      </c>
      <c r="AK64" s="36">
        <v>8.1</v>
      </c>
      <c r="AL64" s="36">
        <v>8</v>
      </c>
      <c r="AM64" s="36">
        <v>46</v>
      </c>
      <c r="AN64" s="36">
        <v>22</v>
      </c>
      <c r="AO64" s="36">
        <v>137.80000000000001</v>
      </c>
      <c r="AP64" s="37">
        <v>6</v>
      </c>
      <c r="AQ64" t="s">
        <v>2513</v>
      </c>
    </row>
    <row r="65" spans="1:45" x14ac:dyDescent="0.2">
      <c r="A65" t="s">
        <v>974</v>
      </c>
      <c r="B65" s="33">
        <v>0</v>
      </c>
      <c r="C65" s="33" t="s">
        <v>929</v>
      </c>
      <c r="D65" s="1">
        <v>5</v>
      </c>
      <c r="E65" s="1">
        <v>148</v>
      </c>
      <c r="F65" s="1">
        <v>23</v>
      </c>
      <c r="G65" s="33" t="s">
        <v>56</v>
      </c>
      <c r="H65" s="1">
        <v>2004</v>
      </c>
      <c r="I65" s="1">
        <v>2004</v>
      </c>
      <c r="J65" s="33">
        <f t="shared" si="0"/>
        <v>0</v>
      </c>
      <c r="K65" s="33">
        <v>0</v>
      </c>
      <c r="L65" s="1">
        <v>0</v>
      </c>
      <c r="M65" s="1">
        <v>0</v>
      </c>
      <c r="N65" s="1">
        <v>0</v>
      </c>
      <c r="O65" s="49">
        <v>1</v>
      </c>
      <c r="P65" s="1">
        <v>6</v>
      </c>
      <c r="Q65" s="1">
        <v>5</v>
      </c>
      <c r="R65" s="33" t="s">
        <v>422</v>
      </c>
      <c r="S65" s="23">
        <v>1.6666666666666667</v>
      </c>
      <c r="T65" s="1">
        <v>59</v>
      </c>
      <c r="U65" s="1">
        <v>127</v>
      </c>
      <c r="V65" s="13">
        <v>0.46456692913385828</v>
      </c>
      <c r="W65" s="33">
        <v>-4.8456692913385826</v>
      </c>
      <c r="X65" s="1">
        <v>718</v>
      </c>
      <c r="Y65" s="1">
        <v>3</v>
      </c>
      <c r="Z65" s="1">
        <v>6</v>
      </c>
      <c r="AA65" s="33">
        <v>-3</v>
      </c>
      <c r="AB65" s="1">
        <v>18</v>
      </c>
      <c r="AC65" s="1">
        <v>41</v>
      </c>
      <c r="AD65" s="1">
        <v>0</v>
      </c>
      <c r="AE65" s="33" t="s">
        <v>209</v>
      </c>
      <c r="AF65" s="35">
        <v>43</v>
      </c>
      <c r="AG65" s="36">
        <v>328</v>
      </c>
      <c r="AH65" s="36">
        <v>577</v>
      </c>
      <c r="AI65" s="36">
        <v>56.8</v>
      </c>
      <c r="AJ65" s="36">
        <v>4489</v>
      </c>
      <c r="AK65" s="36">
        <v>7.8</v>
      </c>
      <c r="AL65" s="36">
        <v>7.1</v>
      </c>
      <c r="AM65" s="36">
        <v>28</v>
      </c>
      <c r="AN65" s="36">
        <v>21</v>
      </c>
      <c r="AO65" s="36">
        <v>130.9</v>
      </c>
      <c r="AP65" s="37">
        <v>1</v>
      </c>
      <c r="AQ65" t="s">
        <v>3185</v>
      </c>
    </row>
    <row r="66" spans="1:45" x14ac:dyDescent="0.2">
      <c r="A66" t="s">
        <v>1384</v>
      </c>
      <c r="B66" s="33">
        <v>0</v>
      </c>
      <c r="C66" s="33" t="s">
        <v>1332</v>
      </c>
      <c r="D66" s="1">
        <v>6</v>
      </c>
      <c r="E66" s="1">
        <v>197</v>
      </c>
      <c r="F66" s="1">
        <v>24</v>
      </c>
      <c r="G66" s="33" t="s">
        <v>431</v>
      </c>
      <c r="H66" s="1">
        <v>1997</v>
      </c>
      <c r="I66" s="1">
        <v>1998</v>
      </c>
      <c r="J66" s="33">
        <f t="shared" ref="J66:J129" si="1">I66-H66</f>
        <v>1</v>
      </c>
      <c r="K66" s="33">
        <v>0</v>
      </c>
      <c r="L66" s="1">
        <v>0</v>
      </c>
      <c r="M66" s="1">
        <v>0</v>
      </c>
      <c r="N66" s="1">
        <v>1</v>
      </c>
      <c r="O66" s="49">
        <v>1</v>
      </c>
      <c r="P66" s="1">
        <v>19</v>
      </c>
      <c r="Q66" s="1">
        <v>14</v>
      </c>
      <c r="R66" s="33" t="s">
        <v>1385</v>
      </c>
      <c r="S66" s="23">
        <v>4.666666666666667</v>
      </c>
      <c r="T66" s="1">
        <v>267</v>
      </c>
      <c r="U66" s="1">
        <v>557</v>
      </c>
      <c r="V66" s="13">
        <v>0.47935368043087973</v>
      </c>
      <c r="W66" s="33">
        <v>-5.1935368043087973</v>
      </c>
      <c r="X66" s="1">
        <v>3160</v>
      </c>
      <c r="Y66" s="1">
        <v>14</v>
      </c>
      <c r="Z66" s="1">
        <v>29</v>
      </c>
      <c r="AA66" s="33">
        <v>-15</v>
      </c>
      <c r="AB66" s="1">
        <v>31</v>
      </c>
      <c r="AC66" s="1">
        <v>67</v>
      </c>
      <c r="AD66" s="1">
        <v>0</v>
      </c>
      <c r="AE66" s="33" t="s">
        <v>1387</v>
      </c>
      <c r="AF66" s="35">
        <v>20</v>
      </c>
      <c r="AG66" s="36">
        <v>300</v>
      </c>
      <c r="AH66" s="36">
        <v>591</v>
      </c>
      <c r="AI66" s="36">
        <v>50.8</v>
      </c>
      <c r="AJ66" s="36">
        <v>3797</v>
      </c>
      <c r="AK66" s="36">
        <v>6.4</v>
      </c>
      <c r="AL66" s="36">
        <v>5.8</v>
      </c>
      <c r="AM66" s="36">
        <v>27</v>
      </c>
      <c r="AN66" s="36">
        <v>20</v>
      </c>
      <c r="AO66" s="36">
        <v>113</v>
      </c>
      <c r="AP66" s="37">
        <v>12</v>
      </c>
      <c r="AQ66" t="s">
        <v>3662</v>
      </c>
    </row>
    <row r="67" spans="1:45" x14ac:dyDescent="0.2">
      <c r="A67" t="s">
        <v>695</v>
      </c>
      <c r="B67" s="33">
        <v>0</v>
      </c>
      <c r="C67" s="33" t="s">
        <v>658</v>
      </c>
      <c r="D67" s="1">
        <v>6</v>
      </c>
      <c r="E67" s="1">
        <v>201</v>
      </c>
      <c r="F67" s="1">
        <v>24</v>
      </c>
      <c r="G67" s="33" t="s">
        <v>448</v>
      </c>
      <c r="H67" s="1">
        <v>2009</v>
      </c>
      <c r="I67" s="1">
        <v>2013</v>
      </c>
      <c r="J67" s="33">
        <f t="shared" si="1"/>
        <v>4</v>
      </c>
      <c r="K67" s="33">
        <v>0</v>
      </c>
      <c r="L67" s="1">
        <v>0</v>
      </c>
      <c r="M67" s="1">
        <v>0</v>
      </c>
      <c r="N67" s="1">
        <v>1</v>
      </c>
      <c r="O67" s="49">
        <v>2</v>
      </c>
      <c r="P67" s="1">
        <v>14</v>
      </c>
      <c r="Q67" s="1">
        <v>8</v>
      </c>
      <c r="R67" s="33" t="s">
        <v>184</v>
      </c>
      <c r="S67" s="23">
        <v>2.6666666666666665</v>
      </c>
      <c r="T67" s="1">
        <v>148</v>
      </c>
      <c r="U67" s="1">
        <v>287</v>
      </c>
      <c r="V67" s="13">
        <v>0.51567944250871078</v>
      </c>
      <c r="W67" s="33">
        <v>-1.6567944250871083</v>
      </c>
      <c r="X67" s="1">
        <v>1681</v>
      </c>
      <c r="Y67" s="1">
        <v>6</v>
      </c>
      <c r="Z67" s="1">
        <v>13</v>
      </c>
      <c r="AA67" s="33">
        <v>-7</v>
      </c>
      <c r="AB67" s="1">
        <v>23</v>
      </c>
      <c r="AC67" s="1">
        <v>109</v>
      </c>
      <c r="AD67" s="1">
        <v>0</v>
      </c>
      <c r="AE67" s="33" t="s">
        <v>698</v>
      </c>
      <c r="AF67" s="35">
        <v>46</v>
      </c>
      <c r="AG67" s="36">
        <v>987</v>
      </c>
      <c r="AH67" s="36">
        <v>1648</v>
      </c>
      <c r="AI67" s="36">
        <v>59.9</v>
      </c>
      <c r="AJ67" s="36">
        <v>11163</v>
      </c>
      <c r="AK67" s="36">
        <v>6.8</v>
      </c>
      <c r="AL67" s="36">
        <v>6.3</v>
      </c>
      <c r="AM67" s="36">
        <v>67</v>
      </c>
      <c r="AN67" s="36">
        <v>46</v>
      </c>
      <c r="AO67" s="36">
        <v>124.6</v>
      </c>
      <c r="AP67" s="37">
        <v>1</v>
      </c>
      <c r="AQ67" t="s">
        <v>3185</v>
      </c>
    </row>
    <row r="68" spans="1:45" x14ac:dyDescent="0.2">
      <c r="A68" t="s">
        <v>195</v>
      </c>
      <c r="B68" s="33">
        <v>0</v>
      </c>
      <c r="C68" s="33" t="s">
        <v>139</v>
      </c>
      <c r="D68" s="1">
        <v>4</v>
      </c>
      <c r="E68" s="1">
        <v>135</v>
      </c>
      <c r="F68" s="1">
        <v>23</v>
      </c>
      <c r="G68" s="33" t="s">
        <v>196</v>
      </c>
      <c r="H68" s="1">
        <v>2016</v>
      </c>
      <c r="I68" s="1">
        <v>2017</v>
      </c>
      <c r="J68" s="33">
        <f t="shared" si="1"/>
        <v>1</v>
      </c>
      <c r="K68" s="33">
        <v>0</v>
      </c>
      <c r="L68" s="1">
        <v>0</v>
      </c>
      <c r="M68" s="1">
        <v>1</v>
      </c>
      <c r="N68" s="1">
        <v>2</v>
      </c>
      <c r="O68" s="49">
        <v>29</v>
      </c>
      <c r="P68" s="1">
        <v>32</v>
      </c>
      <c r="Q68" s="1">
        <v>32</v>
      </c>
      <c r="R68" s="33" t="s">
        <v>198</v>
      </c>
      <c r="S68" s="23">
        <v>10.666666666666666</v>
      </c>
      <c r="T68" s="1">
        <v>619</v>
      </c>
      <c r="U68" s="1">
        <v>949</v>
      </c>
      <c r="V68" s="13">
        <v>0.65226554267650161</v>
      </c>
      <c r="W68" s="33">
        <v>1.1773445732349832</v>
      </c>
      <c r="X68" s="1">
        <v>6991</v>
      </c>
      <c r="Y68" s="1">
        <v>45</v>
      </c>
      <c r="Z68" s="1">
        <v>17</v>
      </c>
      <c r="AA68" s="33">
        <v>28</v>
      </c>
      <c r="AB68" s="1">
        <v>114</v>
      </c>
      <c r="AC68" s="1">
        <v>639</v>
      </c>
      <c r="AD68" s="1">
        <v>12</v>
      </c>
      <c r="AE68" s="33" t="s">
        <v>205</v>
      </c>
      <c r="AF68" s="35">
        <f>26+23</f>
        <v>49</v>
      </c>
      <c r="AG68" s="43">
        <v>734</v>
      </c>
      <c r="AH68" s="43">
        <v>1169</v>
      </c>
      <c r="AI68" s="43">
        <v>62.8</v>
      </c>
      <c r="AJ68" s="43">
        <v>9376</v>
      </c>
      <c r="AK68" s="43">
        <v>8</v>
      </c>
      <c r="AL68" s="43">
        <v>8.3000000000000007</v>
      </c>
      <c r="AM68" s="43">
        <v>70</v>
      </c>
      <c r="AN68" s="43">
        <v>23</v>
      </c>
      <c r="AO68" s="43">
        <v>146</v>
      </c>
      <c r="AP68" s="37">
        <v>2</v>
      </c>
      <c r="AQ68" t="s">
        <v>2518</v>
      </c>
    </row>
    <row r="69" spans="1:45" x14ac:dyDescent="0.2">
      <c r="A69" t="s">
        <v>1530</v>
      </c>
      <c r="B69" s="33">
        <v>0</v>
      </c>
      <c r="C69" s="33" t="s">
        <v>1529</v>
      </c>
      <c r="D69" s="1">
        <v>1</v>
      </c>
      <c r="E69" s="1">
        <v>16</v>
      </c>
      <c r="F69" s="1">
        <v>23</v>
      </c>
      <c r="G69" s="33" t="s">
        <v>490</v>
      </c>
      <c r="H69" s="1">
        <v>1991</v>
      </c>
      <c r="I69" s="1">
        <v>1995</v>
      </c>
      <c r="J69" s="33">
        <f t="shared" si="1"/>
        <v>4</v>
      </c>
      <c r="K69" s="33">
        <v>0</v>
      </c>
      <c r="L69" s="1">
        <v>0</v>
      </c>
      <c r="M69" s="1">
        <v>0</v>
      </c>
      <c r="N69" s="1">
        <v>0</v>
      </c>
      <c r="O69" s="49">
        <v>2</v>
      </c>
      <c r="P69" s="1">
        <v>13</v>
      </c>
      <c r="Q69" s="1">
        <v>5</v>
      </c>
      <c r="R69" s="33" t="s">
        <v>1293</v>
      </c>
      <c r="S69" s="23">
        <v>1.6666666666666667</v>
      </c>
      <c r="T69" s="1">
        <v>74</v>
      </c>
      <c r="U69" s="1">
        <v>148</v>
      </c>
      <c r="V69" s="13">
        <v>0.5</v>
      </c>
      <c r="W69" s="33">
        <v>-1.2</v>
      </c>
      <c r="X69" s="1">
        <v>745</v>
      </c>
      <c r="Y69" s="1">
        <v>2</v>
      </c>
      <c r="Z69" s="1">
        <v>6</v>
      </c>
      <c r="AA69" s="33">
        <v>-4</v>
      </c>
      <c r="AB69" s="1">
        <v>14</v>
      </c>
      <c r="AC69" s="1">
        <v>6</v>
      </c>
      <c r="AD69" s="1">
        <v>0</v>
      </c>
      <c r="AE69" s="33" t="s">
        <v>520</v>
      </c>
      <c r="AF69" s="35">
        <v>47</v>
      </c>
      <c r="AG69" s="36">
        <v>575</v>
      </c>
      <c r="AH69" s="36">
        <v>973</v>
      </c>
      <c r="AI69" s="36">
        <v>59.1</v>
      </c>
      <c r="AJ69" s="36">
        <v>8164</v>
      </c>
      <c r="AK69" s="36">
        <v>8.4</v>
      </c>
      <c r="AL69" s="36">
        <v>8</v>
      </c>
      <c r="AM69" s="36">
        <v>49</v>
      </c>
      <c r="AN69" s="36">
        <v>30</v>
      </c>
      <c r="AO69" s="36">
        <v>140</v>
      </c>
      <c r="AP69" s="37">
        <v>8</v>
      </c>
      <c r="AQ69" t="s">
        <v>3661</v>
      </c>
    </row>
    <row r="70" spans="1:45" x14ac:dyDescent="0.2">
      <c r="A70" t="s">
        <v>901</v>
      </c>
      <c r="B70" s="33">
        <v>0</v>
      </c>
      <c r="C70" s="33" t="s">
        <v>858</v>
      </c>
      <c r="D70" s="1">
        <v>5</v>
      </c>
      <c r="E70" s="1">
        <v>145</v>
      </c>
      <c r="F70" s="1">
        <v>22</v>
      </c>
      <c r="G70" s="33" t="s">
        <v>133</v>
      </c>
      <c r="H70" s="1">
        <v>2005</v>
      </c>
      <c r="I70" s="1">
        <v>2015</v>
      </c>
      <c r="J70" s="33">
        <f t="shared" si="1"/>
        <v>10</v>
      </c>
      <c r="K70" s="33">
        <v>0</v>
      </c>
      <c r="L70" s="1">
        <v>0</v>
      </c>
      <c r="M70" s="1">
        <v>0</v>
      </c>
      <c r="N70" s="1">
        <v>0</v>
      </c>
      <c r="O70" s="49">
        <v>7</v>
      </c>
      <c r="P70" s="1">
        <v>27</v>
      </c>
      <c r="Q70" s="1">
        <v>12</v>
      </c>
      <c r="R70" s="33" t="s">
        <v>902</v>
      </c>
      <c r="S70" s="23">
        <v>4</v>
      </c>
      <c r="T70" s="1">
        <v>298</v>
      </c>
      <c r="U70" s="1">
        <v>512</v>
      </c>
      <c r="V70" s="13">
        <v>0.58203125</v>
      </c>
      <c r="W70" s="33">
        <v>5.0796875000000004</v>
      </c>
      <c r="X70" s="1">
        <v>3132</v>
      </c>
      <c r="Y70" s="1">
        <v>15</v>
      </c>
      <c r="Z70" s="1">
        <v>13</v>
      </c>
      <c r="AA70" s="33">
        <v>2</v>
      </c>
      <c r="AB70" s="1">
        <v>13</v>
      </c>
      <c r="AC70" s="1">
        <v>34</v>
      </c>
      <c r="AD70" s="1">
        <v>0</v>
      </c>
      <c r="AE70" s="33" t="s">
        <v>906</v>
      </c>
      <c r="AF70" s="35">
        <v>46</v>
      </c>
      <c r="AG70" s="36">
        <v>916</v>
      </c>
      <c r="AH70" s="36">
        <v>1567</v>
      </c>
      <c r="AI70" s="36">
        <v>58.5</v>
      </c>
      <c r="AJ70" s="36">
        <v>10706</v>
      </c>
      <c r="AK70" s="36">
        <v>6.8</v>
      </c>
      <c r="AL70" s="36">
        <v>6.4</v>
      </c>
      <c r="AM70" s="36">
        <v>84</v>
      </c>
      <c r="AN70" s="36">
        <v>51</v>
      </c>
      <c r="AO70" s="36">
        <v>127</v>
      </c>
      <c r="AP70" s="37">
        <v>7</v>
      </c>
      <c r="AQ70" t="s">
        <v>2517</v>
      </c>
    </row>
    <row r="71" spans="1:45" x14ac:dyDescent="0.2">
      <c r="A71" t="s">
        <v>1318</v>
      </c>
      <c r="B71" s="33">
        <v>0</v>
      </c>
      <c r="C71" s="33" t="s">
        <v>1305</v>
      </c>
      <c r="D71" s="1">
        <v>4</v>
      </c>
      <c r="E71" s="1">
        <v>130</v>
      </c>
      <c r="F71" s="1">
        <v>22</v>
      </c>
      <c r="G71" s="33" t="s">
        <v>106</v>
      </c>
      <c r="H71" s="1">
        <v>1996</v>
      </c>
      <c r="I71" s="1">
        <v>2003</v>
      </c>
      <c r="J71" s="33">
        <f t="shared" si="1"/>
        <v>7</v>
      </c>
      <c r="K71" s="33">
        <v>0</v>
      </c>
      <c r="L71" s="1">
        <v>0</v>
      </c>
      <c r="M71" s="1">
        <v>0</v>
      </c>
      <c r="N71" s="1">
        <v>2</v>
      </c>
      <c r="O71" s="49">
        <v>13</v>
      </c>
      <c r="P71" s="1">
        <v>43</v>
      </c>
      <c r="Q71" s="1">
        <v>24</v>
      </c>
      <c r="R71" s="33" t="s">
        <v>1319</v>
      </c>
      <c r="S71" s="23">
        <v>8</v>
      </c>
      <c r="T71" s="1">
        <v>491</v>
      </c>
      <c r="U71" s="1">
        <v>956</v>
      </c>
      <c r="V71" s="13">
        <v>0.5135983263598326</v>
      </c>
      <c r="W71" s="33">
        <v>2.8640167364016742</v>
      </c>
      <c r="X71" s="1">
        <v>5129</v>
      </c>
      <c r="Y71" s="1">
        <v>31</v>
      </c>
      <c r="Z71" s="1">
        <v>34</v>
      </c>
      <c r="AA71" s="33">
        <v>-3</v>
      </c>
      <c r="AB71" s="1">
        <v>44</v>
      </c>
      <c r="AC71" s="1">
        <v>49</v>
      </c>
      <c r="AD71" s="1">
        <v>0</v>
      </c>
      <c r="AE71" s="33" t="s">
        <v>250</v>
      </c>
      <c r="AF71" s="35">
        <v>45</v>
      </c>
      <c r="AG71" s="36">
        <v>529</v>
      </c>
      <c r="AH71" s="36">
        <v>851</v>
      </c>
      <c r="AI71" s="36">
        <v>62.2</v>
      </c>
      <c r="AJ71" s="36">
        <v>6372</v>
      </c>
      <c r="AK71" s="36">
        <v>7.5</v>
      </c>
      <c r="AL71" s="36">
        <v>7.5</v>
      </c>
      <c r="AM71" s="36">
        <v>57</v>
      </c>
      <c r="AN71" s="36">
        <v>26</v>
      </c>
      <c r="AO71" s="36">
        <v>141.1</v>
      </c>
      <c r="AP71" s="37">
        <v>3</v>
      </c>
      <c r="AQ71" t="s">
        <v>2515</v>
      </c>
    </row>
    <row r="72" spans="1:45" x14ac:dyDescent="0.2">
      <c r="A72" t="s">
        <v>1286</v>
      </c>
      <c r="B72" s="33">
        <v>0</v>
      </c>
      <c r="C72" s="33" t="s">
        <v>1275</v>
      </c>
      <c r="D72" s="1">
        <v>4</v>
      </c>
      <c r="E72" s="1">
        <v>99</v>
      </c>
      <c r="F72" s="1">
        <v>23</v>
      </c>
      <c r="G72" s="33" t="s">
        <v>267</v>
      </c>
      <c r="H72" s="1">
        <v>1997</v>
      </c>
      <c r="I72" s="1">
        <v>2002</v>
      </c>
      <c r="J72" s="33">
        <f t="shared" si="1"/>
        <v>5</v>
      </c>
      <c r="K72" s="33">
        <v>0</v>
      </c>
      <c r="L72" s="1">
        <v>0</v>
      </c>
      <c r="M72" s="1">
        <v>0</v>
      </c>
      <c r="N72" s="1">
        <v>0</v>
      </c>
      <c r="O72" s="49">
        <v>6</v>
      </c>
      <c r="P72" s="1">
        <v>25</v>
      </c>
      <c r="Q72" s="1">
        <v>10</v>
      </c>
      <c r="R72" s="33" t="s">
        <v>584</v>
      </c>
      <c r="S72" s="23">
        <v>3.3333333333333335</v>
      </c>
      <c r="T72" s="1">
        <v>184</v>
      </c>
      <c r="U72" s="1">
        <v>350</v>
      </c>
      <c r="V72" s="13">
        <v>0.52571428571428569</v>
      </c>
      <c r="W72" s="33">
        <v>-0.65714285714285714</v>
      </c>
      <c r="X72" s="1">
        <v>2123</v>
      </c>
      <c r="Y72" s="1">
        <v>12</v>
      </c>
      <c r="Z72" s="1">
        <v>22</v>
      </c>
      <c r="AA72" s="33">
        <v>-10</v>
      </c>
      <c r="AB72" s="1">
        <v>31</v>
      </c>
      <c r="AC72" s="1">
        <v>189</v>
      </c>
      <c r="AD72" s="1">
        <v>1</v>
      </c>
      <c r="AE72" s="33" t="s">
        <v>618</v>
      </c>
      <c r="AF72" s="35">
        <v>46</v>
      </c>
      <c r="AG72" s="36">
        <v>708</v>
      </c>
      <c r="AH72" s="36">
        <v>1170</v>
      </c>
      <c r="AI72" s="36">
        <v>60.5</v>
      </c>
      <c r="AJ72" s="36">
        <v>10875</v>
      </c>
      <c r="AK72" s="36">
        <v>9.3000000000000007</v>
      </c>
      <c r="AL72" s="36">
        <v>9.6</v>
      </c>
      <c r="AM72" s="36">
        <v>114</v>
      </c>
      <c r="AN72" s="36">
        <v>42</v>
      </c>
      <c r="AO72" s="36">
        <v>163.6</v>
      </c>
      <c r="AP72" s="37">
        <v>2</v>
      </c>
      <c r="AQ72" t="s">
        <v>2518</v>
      </c>
    </row>
    <row r="73" spans="1:45" x14ac:dyDescent="0.2">
      <c r="A73" t="s">
        <v>1201</v>
      </c>
      <c r="B73" s="33">
        <v>1</v>
      </c>
      <c r="C73" s="33" t="s">
        <v>1181</v>
      </c>
      <c r="D73" s="1">
        <v>1</v>
      </c>
      <c r="E73" s="1">
        <v>11</v>
      </c>
      <c r="F73" s="1">
        <v>22</v>
      </c>
      <c r="G73" s="33" t="s">
        <v>325</v>
      </c>
      <c r="H73" s="1">
        <v>1999</v>
      </c>
      <c r="I73" s="1">
        <v>2009</v>
      </c>
      <c r="J73" s="33">
        <f t="shared" si="1"/>
        <v>10</v>
      </c>
      <c r="K73" s="33">
        <v>0</v>
      </c>
      <c r="L73" s="1">
        <v>0</v>
      </c>
      <c r="M73" s="1">
        <v>3</v>
      </c>
      <c r="N73" s="1">
        <v>5</v>
      </c>
      <c r="O73" s="49">
        <v>86</v>
      </c>
      <c r="P73" s="1">
        <v>105</v>
      </c>
      <c r="Q73" s="1">
        <v>100</v>
      </c>
      <c r="R73" s="33" t="s">
        <v>1202</v>
      </c>
      <c r="S73" s="23">
        <v>33.333333333333336</v>
      </c>
      <c r="T73" s="1">
        <v>2016</v>
      </c>
      <c r="U73" s="1">
        <v>3199</v>
      </c>
      <c r="V73" s="13">
        <v>0.63019693654266962</v>
      </c>
      <c r="W73" s="33">
        <v>19.598030634573306</v>
      </c>
      <c r="X73" s="1">
        <v>24153</v>
      </c>
      <c r="Y73" s="1">
        <v>149</v>
      </c>
      <c r="Z73" s="1">
        <v>106</v>
      </c>
      <c r="AA73" s="33">
        <v>43</v>
      </c>
      <c r="AB73" s="1">
        <v>514</v>
      </c>
      <c r="AC73" s="1">
        <v>2652</v>
      </c>
      <c r="AD73" s="1">
        <v>34</v>
      </c>
      <c r="AE73" s="33" t="s">
        <v>316</v>
      </c>
      <c r="AF73" s="35">
        <v>33</v>
      </c>
      <c r="AG73" s="36">
        <v>721</v>
      </c>
      <c r="AH73" s="36">
        <v>1097</v>
      </c>
      <c r="AI73" s="36">
        <v>65.7</v>
      </c>
      <c r="AJ73" s="36">
        <v>9341</v>
      </c>
      <c r="AK73" s="36">
        <v>8.5</v>
      </c>
      <c r="AL73" s="36">
        <v>8.5</v>
      </c>
      <c r="AM73" s="36">
        <v>72</v>
      </c>
      <c r="AN73" s="36">
        <v>32</v>
      </c>
      <c r="AO73" s="36">
        <v>153.1</v>
      </c>
      <c r="AP73" s="37">
        <v>6</v>
      </c>
      <c r="AQ73" t="s">
        <v>2513</v>
      </c>
      <c r="AS73" s="50" t="s">
        <v>645</v>
      </c>
    </row>
    <row r="74" spans="1:45" x14ac:dyDescent="0.2">
      <c r="A74" t="s">
        <v>1018</v>
      </c>
      <c r="B74" s="33">
        <v>0</v>
      </c>
      <c r="C74" s="33" t="s">
        <v>993</v>
      </c>
      <c r="D74" s="1">
        <v>3</v>
      </c>
      <c r="E74" s="1">
        <v>88</v>
      </c>
      <c r="F74" s="1">
        <v>23</v>
      </c>
      <c r="G74" s="33" t="s">
        <v>79</v>
      </c>
      <c r="H74" s="1">
        <v>2003</v>
      </c>
      <c r="I74" s="1">
        <v>2003</v>
      </c>
      <c r="J74" s="33">
        <f t="shared" si="1"/>
        <v>0</v>
      </c>
      <c r="K74" s="33">
        <v>0</v>
      </c>
      <c r="L74" s="1">
        <v>0</v>
      </c>
      <c r="M74" s="1">
        <v>0</v>
      </c>
      <c r="N74" s="1">
        <v>0</v>
      </c>
      <c r="O74" s="49">
        <v>1</v>
      </c>
      <c r="P74" s="1">
        <v>2</v>
      </c>
      <c r="Q74" s="1">
        <v>2</v>
      </c>
      <c r="R74" s="33" t="s">
        <v>718</v>
      </c>
      <c r="S74" s="23">
        <v>0.66666666666666663</v>
      </c>
      <c r="T74" s="1">
        <v>20</v>
      </c>
      <c r="U74" s="1">
        <v>40</v>
      </c>
      <c r="V74" s="13">
        <v>0.5</v>
      </c>
      <c r="W74" s="33">
        <v>-5</v>
      </c>
      <c r="X74" s="1">
        <v>135</v>
      </c>
      <c r="Y74" s="1">
        <v>0</v>
      </c>
      <c r="Z74" s="1">
        <v>1</v>
      </c>
      <c r="AA74" s="33">
        <v>-1</v>
      </c>
      <c r="AB74" s="1">
        <v>6</v>
      </c>
      <c r="AC74" s="1">
        <v>51</v>
      </c>
      <c r="AD74" s="1">
        <v>0</v>
      </c>
      <c r="AE74" s="33" t="s">
        <v>332</v>
      </c>
      <c r="AF74" s="35">
        <v>41</v>
      </c>
      <c r="AG74" s="36">
        <v>685</v>
      </c>
      <c r="AH74" s="36">
        <v>1180</v>
      </c>
      <c r="AI74" s="36">
        <v>58.1</v>
      </c>
      <c r="AJ74" s="36">
        <v>8564</v>
      </c>
      <c r="AK74" s="36">
        <v>7.3</v>
      </c>
      <c r="AL74" s="36">
        <v>7.4</v>
      </c>
      <c r="AM74" s="36">
        <v>74</v>
      </c>
      <c r="AN74" s="36">
        <v>29</v>
      </c>
      <c r="AO74" s="36">
        <v>134.80000000000001</v>
      </c>
      <c r="AP74" s="37">
        <v>9</v>
      </c>
      <c r="AQ74" t="s">
        <v>3657</v>
      </c>
    </row>
    <row r="75" spans="1:45" x14ac:dyDescent="0.2">
      <c r="A75" t="s">
        <v>1744</v>
      </c>
      <c r="B75" s="33">
        <v>0</v>
      </c>
      <c r="C75" s="33" t="s">
        <v>1687</v>
      </c>
      <c r="D75" s="1">
        <v>11</v>
      </c>
      <c r="E75" s="1">
        <v>307</v>
      </c>
      <c r="F75" s="1">
        <v>22</v>
      </c>
      <c r="G75" s="33" t="s">
        <v>106</v>
      </c>
      <c r="H75" s="1">
        <v>1987</v>
      </c>
      <c r="I75" s="1">
        <v>1987</v>
      </c>
      <c r="J75" s="33">
        <f t="shared" si="1"/>
        <v>0</v>
      </c>
      <c r="K75" s="33">
        <v>0</v>
      </c>
      <c r="L75" s="1">
        <v>0</v>
      </c>
      <c r="M75" s="1">
        <v>0</v>
      </c>
      <c r="N75" s="1">
        <v>0</v>
      </c>
      <c r="O75" s="49">
        <v>1</v>
      </c>
      <c r="P75" s="1">
        <v>3</v>
      </c>
      <c r="Q75" s="1">
        <v>2</v>
      </c>
      <c r="R75" s="33" t="s">
        <v>125</v>
      </c>
      <c r="S75" s="23">
        <v>0.66666666666666663</v>
      </c>
      <c r="T75" s="1">
        <v>10</v>
      </c>
      <c r="U75" s="1">
        <v>21</v>
      </c>
      <c r="V75" s="13">
        <v>0.47619047619047616</v>
      </c>
      <c r="W75" s="33">
        <v>-4.6619047619047622</v>
      </c>
      <c r="X75" s="1">
        <v>113</v>
      </c>
      <c r="Y75" s="1">
        <v>0</v>
      </c>
      <c r="Z75" s="1">
        <v>0</v>
      </c>
      <c r="AA75" s="33">
        <v>0</v>
      </c>
      <c r="AB75" s="1">
        <v>16</v>
      </c>
      <c r="AC75" s="1">
        <v>70</v>
      </c>
      <c r="AD75" s="1">
        <v>0</v>
      </c>
      <c r="AE75" s="33" t="s">
        <v>1745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9">
        <v>0</v>
      </c>
    </row>
    <row r="76" spans="1:45" x14ac:dyDescent="0.2">
      <c r="A76" t="s">
        <v>1044</v>
      </c>
      <c r="B76" s="33">
        <v>1</v>
      </c>
      <c r="C76" s="33" t="s">
        <v>1043</v>
      </c>
      <c r="D76" s="1">
        <v>1</v>
      </c>
      <c r="E76" s="1">
        <v>1</v>
      </c>
      <c r="F76" s="1">
        <v>23</v>
      </c>
      <c r="G76" s="33" t="s">
        <v>79</v>
      </c>
      <c r="H76" s="1">
        <v>2002</v>
      </c>
      <c r="I76" s="1">
        <v>2012</v>
      </c>
      <c r="J76" s="33">
        <f t="shared" si="1"/>
        <v>10</v>
      </c>
      <c r="K76" s="33">
        <v>0</v>
      </c>
      <c r="L76" s="1">
        <v>0</v>
      </c>
      <c r="M76" s="1">
        <v>0</v>
      </c>
      <c r="N76" s="1">
        <v>5</v>
      </c>
      <c r="O76" s="49">
        <v>44</v>
      </c>
      <c r="P76" s="1">
        <v>94</v>
      </c>
      <c r="Q76" s="1">
        <v>79</v>
      </c>
      <c r="R76" s="33" t="s">
        <v>1045</v>
      </c>
      <c r="S76" s="23">
        <v>26.333333333333332</v>
      </c>
      <c r="T76" s="1">
        <v>1353</v>
      </c>
      <c r="U76" s="1">
        <v>2267</v>
      </c>
      <c r="V76" s="13">
        <v>0.59682399647110718</v>
      </c>
      <c r="W76" s="33">
        <v>7.8317600352889283</v>
      </c>
      <c r="X76" s="1">
        <v>14452</v>
      </c>
      <c r="Y76" s="1">
        <v>65</v>
      </c>
      <c r="Z76" s="1">
        <v>71</v>
      </c>
      <c r="AA76" s="33">
        <v>-6</v>
      </c>
      <c r="AB76" s="1">
        <v>305</v>
      </c>
      <c r="AC76" s="1">
        <v>1328</v>
      </c>
      <c r="AD76" s="1">
        <v>9</v>
      </c>
      <c r="AE76" s="33" t="s">
        <v>341</v>
      </c>
      <c r="AF76" s="35">
        <v>36</v>
      </c>
      <c r="AG76" s="36">
        <v>565</v>
      </c>
      <c r="AH76" s="36">
        <v>901</v>
      </c>
      <c r="AI76" s="36">
        <v>62.7</v>
      </c>
      <c r="AJ76" s="36">
        <v>7458</v>
      </c>
      <c r="AK76" s="36">
        <v>8.3000000000000007</v>
      </c>
      <c r="AL76" s="36">
        <v>8.6</v>
      </c>
      <c r="AM76" s="36">
        <v>65</v>
      </c>
      <c r="AN76" s="36">
        <v>22</v>
      </c>
      <c r="AO76" s="36">
        <v>151.19999999999999</v>
      </c>
      <c r="AP76" s="37">
        <v>8</v>
      </c>
      <c r="AQ76" t="s">
        <v>3661</v>
      </c>
    </row>
    <row r="77" spans="1:45" x14ac:dyDescent="0.2">
      <c r="A77" t="s">
        <v>1064</v>
      </c>
      <c r="B77" s="33">
        <v>1</v>
      </c>
      <c r="C77" s="33" t="s">
        <v>1043</v>
      </c>
      <c r="D77" s="1">
        <v>4</v>
      </c>
      <c r="E77" s="1">
        <v>108</v>
      </c>
      <c r="F77" s="1">
        <v>24</v>
      </c>
      <c r="G77" s="33" t="s">
        <v>229</v>
      </c>
      <c r="H77" s="1">
        <v>2002</v>
      </c>
      <c r="I77" s="1">
        <v>2010</v>
      </c>
      <c r="J77" s="33">
        <f t="shared" si="1"/>
        <v>8</v>
      </c>
      <c r="K77" s="33">
        <v>0</v>
      </c>
      <c r="L77" s="1">
        <v>0</v>
      </c>
      <c r="M77" s="1">
        <v>1</v>
      </c>
      <c r="N77" s="1">
        <v>5</v>
      </c>
      <c r="O77" s="49">
        <v>61</v>
      </c>
      <c r="P77" s="1">
        <v>86</v>
      </c>
      <c r="Q77" s="1">
        <v>76</v>
      </c>
      <c r="R77" s="33" t="s">
        <v>1065</v>
      </c>
      <c r="S77" s="23">
        <v>25.333333333333332</v>
      </c>
      <c r="T77" s="1">
        <v>1406</v>
      </c>
      <c r="U77" s="1">
        <v>2281</v>
      </c>
      <c r="V77" s="13">
        <v>0.61639631740464706</v>
      </c>
      <c r="W77" s="33">
        <v>12.436036825953529</v>
      </c>
      <c r="X77" s="1">
        <v>16003</v>
      </c>
      <c r="Y77" s="1">
        <v>89</v>
      </c>
      <c r="Z77" s="1">
        <v>54</v>
      </c>
      <c r="AA77" s="33">
        <v>35</v>
      </c>
      <c r="AB77" s="1">
        <v>380</v>
      </c>
      <c r="AC77" s="1">
        <v>1746</v>
      </c>
      <c r="AD77" s="1">
        <v>17</v>
      </c>
      <c r="AE77" s="33" t="s">
        <v>1071</v>
      </c>
      <c r="AF77" s="35">
        <v>44</v>
      </c>
      <c r="AG77" s="36">
        <v>666</v>
      </c>
      <c r="AH77" s="36">
        <v>1169</v>
      </c>
      <c r="AI77" s="36">
        <v>57</v>
      </c>
      <c r="AJ77" s="36">
        <v>9029</v>
      </c>
      <c r="AK77" s="36">
        <v>7.7</v>
      </c>
      <c r="AL77" s="36">
        <v>7.2</v>
      </c>
      <c r="AM77" s="36">
        <v>60</v>
      </c>
      <c r="AN77" s="36">
        <v>39</v>
      </c>
      <c r="AO77" s="36">
        <v>132.1</v>
      </c>
      <c r="AP77" s="37">
        <v>9</v>
      </c>
      <c r="AQ77" t="s">
        <v>3657</v>
      </c>
    </row>
    <row r="78" spans="1:45" x14ac:dyDescent="0.2">
      <c r="A78" t="s">
        <v>1475</v>
      </c>
      <c r="B78" s="33">
        <v>0</v>
      </c>
      <c r="C78" s="33" t="s">
        <v>1474</v>
      </c>
      <c r="D78" s="1">
        <v>1</v>
      </c>
      <c r="E78" s="1">
        <v>6</v>
      </c>
      <c r="F78" s="1">
        <v>23</v>
      </c>
      <c r="G78" s="33" t="s">
        <v>363</v>
      </c>
      <c r="H78" s="1">
        <v>1992</v>
      </c>
      <c r="I78" s="1">
        <v>1997</v>
      </c>
      <c r="J78" s="33">
        <f t="shared" si="1"/>
        <v>5</v>
      </c>
      <c r="K78" s="33">
        <v>0</v>
      </c>
      <c r="L78" s="1">
        <v>0</v>
      </c>
      <c r="M78" s="1">
        <v>0</v>
      </c>
      <c r="N78" s="1">
        <v>1</v>
      </c>
      <c r="O78" s="49">
        <v>11</v>
      </c>
      <c r="P78" s="1">
        <v>33</v>
      </c>
      <c r="Q78" s="1">
        <v>24</v>
      </c>
      <c r="R78" s="33" t="s">
        <v>1476</v>
      </c>
      <c r="S78" s="23">
        <v>8</v>
      </c>
      <c r="T78" s="1">
        <v>389</v>
      </c>
      <c r="U78" s="1">
        <v>718</v>
      </c>
      <c r="V78" s="13">
        <v>0.54178272980501396</v>
      </c>
      <c r="W78" s="33">
        <v>8.2172701949859928E-2</v>
      </c>
      <c r="X78" s="1">
        <v>3994</v>
      </c>
      <c r="Y78" s="1">
        <v>16</v>
      </c>
      <c r="Z78" s="1">
        <v>22</v>
      </c>
      <c r="AA78" s="33">
        <v>-6</v>
      </c>
      <c r="AB78" s="1">
        <v>74</v>
      </c>
      <c r="AC78" s="1">
        <v>456</v>
      </c>
      <c r="AD78" s="1">
        <v>0</v>
      </c>
      <c r="AE78" s="33" t="s">
        <v>770</v>
      </c>
      <c r="AF78" s="35">
        <v>32</v>
      </c>
      <c r="AG78" s="36">
        <v>726</v>
      </c>
      <c r="AH78" s="36">
        <v>1261</v>
      </c>
      <c r="AI78" s="36">
        <v>57.6</v>
      </c>
      <c r="AJ78" s="36">
        <v>9430</v>
      </c>
      <c r="AK78" s="36">
        <v>7.5</v>
      </c>
      <c r="AL78" s="36">
        <v>7.6</v>
      </c>
      <c r="AM78" s="36">
        <v>91</v>
      </c>
      <c r="AN78" s="36">
        <v>38</v>
      </c>
      <c r="AO78" s="36">
        <v>138</v>
      </c>
      <c r="AP78" s="37">
        <v>8</v>
      </c>
      <c r="AQ78" t="s">
        <v>3660</v>
      </c>
    </row>
    <row r="79" spans="1:45" x14ac:dyDescent="0.2">
      <c r="A79" t="s">
        <v>1786</v>
      </c>
      <c r="B79" s="33">
        <v>0</v>
      </c>
      <c r="C79" s="33" t="s">
        <v>1750</v>
      </c>
      <c r="D79" s="33">
        <v>11</v>
      </c>
      <c r="E79" s="48">
        <v>291</v>
      </c>
      <c r="F79" s="1">
        <v>22</v>
      </c>
      <c r="G79" s="33" t="s">
        <v>490</v>
      </c>
      <c r="H79" s="1">
        <v>1987</v>
      </c>
      <c r="I79" s="1">
        <v>1987</v>
      </c>
      <c r="J79" s="33">
        <f t="shared" si="1"/>
        <v>0</v>
      </c>
      <c r="K79" s="33">
        <v>0</v>
      </c>
      <c r="L79" s="1">
        <v>0</v>
      </c>
      <c r="M79" s="1">
        <v>0</v>
      </c>
      <c r="N79" s="1">
        <v>0</v>
      </c>
      <c r="O79" s="49">
        <v>1</v>
      </c>
      <c r="P79" s="1">
        <v>2</v>
      </c>
      <c r="Q79" s="1">
        <v>2</v>
      </c>
      <c r="R79" s="33" t="s">
        <v>718</v>
      </c>
      <c r="S79" s="23">
        <v>0.66666666666666663</v>
      </c>
      <c r="T79" s="1">
        <v>35</v>
      </c>
      <c r="U79" s="1">
        <v>68</v>
      </c>
      <c r="V79" s="13">
        <v>0.51470588235294112</v>
      </c>
      <c r="W79" s="33">
        <v>-5.3470588235294114</v>
      </c>
      <c r="X79" s="1">
        <v>376</v>
      </c>
      <c r="Y79" s="1">
        <v>1</v>
      </c>
      <c r="Z79" s="1">
        <v>4</v>
      </c>
      <c r="AA79" s="33">
        <v>-3</v>
      </c>
      <c r="AB79" s="1">
        <v>5</v>
      </c>
      <c r="AC79" s="1">
        <v>5</v>
      </c>
      <c r="AD79" s="1">
        <v>0</v>
      </c>
      <c r="AE79" s="33" t="s">
        <v>295</v>
      </c>
      <c r="AF79" s="35">
        <v>35</v>
      </c>
      <c r="AG79" s="36">
        <v>144</v>
      </c>
      <c r="AH79" s="36">
        <v>233</v>
      </c>
      <c r="AI79" s="36">
        <v>61.8</v>
      </c>
      <c r="AJ79" s="36">
        <v>1876</v>
      </c>
      <c r="AK79" s="36">
        <v>8.1</v>
      </c>
      <c r="AL79" s="36">
        <v>6.8</v>
      </c>
      <c r="AM79" s="36">
        <v>10</v>
      </c>
      <c r="AN79" s="36">
        <v>11</v>
      </c>
      <c r="AO79" s="36">
        <v>134.19999999999999</v>
      </c>
      <c r="AP79" s="37">
        <v>5</v>
      </c>
      <c r="AQ79" t="s">
        <v>2514</v>
      </c>
    </row>
    <row r="80" spans="1:45" x14ac:dyDescent="0.2">
      <c r="A80" t="s">
        <v>731</v>
      </c>
      <c r="B80" s="33">
        <v>0</v>
      </c>
      <c r="C80" s="33" t="s">
        <v>700</v>
      </c>
      <c r="D80" s="1">
        <v>5</v>
      </c>
      <c r="E80" s="1">
        <v>156</v>
      </c>
      <c r="F80" s="1">
        <v>23</v>
      </c>
      <c r="G80" s="33" t="s">
        <v>120</v>
      </c>
      <c r="H80" s="1">
        <v>2008</v>
      </c>
      <c r="I80" s="1">
        <v>2014</v>
      </c>
      <c r="J80" s="33">
        <f t="shared" si="1"/>
        <v>6</v>
      </c>
      <c r="K80" s="33">
        <v>0</v>
      </c>
      <c r="L80" s="1">
        <v>0</v>
      </c>
      <c r="M80" s="1">
        <v>0</v>
      </c>
      <c r="N80" s="1">
        <v>0</v>
      </c>
      <c r="O80" s="49">
        <v>2</v>
      </c>
      <c r="P80" s="1">
        <v>4</v>
      </c>
      <c r="Q80" s="1">
        <v>3</v>
      </c>
      <c r="R80" s="33" t="s">
        <v>364</v>
      </c>
      <c r="S80" s="23">
        <v>1</v>
      </c>
      <c r="T80" s="1">
        <v>35</v>
      </c>
      <c r="U80" s="1">
        <v>59</v>
      </c>
      <c r="V80" s="13">
        <v>0.59322033898305082</v>
      </c>
      <c r="W80" s="33">
        <v>0.16779661016949135</v>
      </c>
      <c r="X80" s="1">
        <v>402</v>
      </c>
      <c r="Y80" s="1">
        <v>1</v>
      </c>
      <c r="Z80" s="1">
        <v>2</v>
      </c>
      <c r="AA80" s="33">
        <v>-1</v>
      </c>
      <c r="AB80" s="1">
        <v>10</v>
      </c>
      <c r="AC80" s="1">
        <v>56</v>
      </c>
      <c r="AD80" s="1">
        <v>1</v>
      </c>
      <c r="AE80" s="33" t="s">
        <v>263</v>
      </c>
      <c r="AF80" s="35">
        <v>40</v>
      </c>
      <c r="AG80" s="36">
        <v>444</v>
      </c>
      <c r="AH80" s="36">
        <v>695</v>
      </c>
      <c r="AI80" s="36">
        <v>63.9</v>
      </c>
      <c r="AJ80" s="36">
        <v>5129</v>
      </c>
      <c r="AK80" s="36">
        <v>7.4</v>
      </c>
      <c r="AL80" s="36">
        <v>7.1</v>
      </c>
      <c r="AM80" s="36">
        <v>38</v>
      </c>
      <c r="AN80" s="36">
        <v>21</v>
      </c>
      <c r="AO80" s="36">
        <v>137.9</v>
      </c>
      <c r="AP80" s="37">
        <v>5</v>
      </c>
      <c r="AQ80" t="s">
        <v>2514</v>
      </c>
      <c r="AS80" t="s">
        <v>690</v>
      </c>
    </row>
    <row r="81" spans="1:45" x14ac:dyDescent="0.2">
      <c r="A81" t="s">
        <v>908</v>
      </c>
      <c r="B81" s="33">
        <v>1</v>
      </c>
      <c r="C81" s="33" t="s">
        <v>858</v>
      </c>
      <c r="D81" s="1">
        <v>6</v>
      </c>
      <c r="E81" s="1">
        <v>213</v>
      </c>
      <c r="F81" s="1">
        <v>22</v>
      </c>
      <c r="G81" s="33" t="s">
        <v>382</v>
      </c>
      <c r="H81" s="1">
        <v>2006</v>
      </c>
      <c r="I81" s="1">
        <v>2017</v>
      </c>
      <c r="J81" s="33">
        <f t="shared" si="1"/>
        <v>11</v>
      </c>
      <c r="K81" s="33">
        <v>0</v>
      </c>
      <c r="L81" s="1">
        <v>0</v>
      </c>
      <c r="M81" s="1">
        <v>1</v>
      </c>
      <c r="N81" s="1">
        <v>3</v>
      </c>
      <c r="O81" s="49">
        <v>22</v>
      </c>
      <c r="P81" s="1">
        <v>76</v>
      </c>
      <c r="Q81" s="1">
        <v>47</v>
      </c>
      <c r="R81" s="33" t="s">
        <v>909</v>
      </c>
      <c r="S81" s="23">
        <v>15.666666666666666</v>
      </c>
      <c r="T81" s="1">
        <v>867</v>
      </c>
      <c r="U81" s="1">
        <v>1604</v>
      </c>
      <c r="V81" s="13">
        <v>0.54052369077306728</v>
      </c>
      <c r="W81" s="33">
        <v>8.7947630922693278</v>
      </c>
      <c r="X81" s="1">
        <v>10413</v>
      </c>
      <c r="Y81" s="1">
        <v>60</v>
      </c>
      <c r="Z81" s="1">
        <v>60</v>
      </c>
      <c r="AA81" s="33">
        <v>0</v>
      </c>
      <c r="AB81" s="1">
        <v>101</v>
      </c>
      <c r="AC81" s="1">
        <v>227</v>
      </c>
      <c r="AD81" s="1">
        <v>5</v>
      </c>
      <c r="AE81" s="33" t="s">
        <v>276</v>
      </c>
      <c r="AF81" s="35">
        <v>49</v>
      </c>
      <c r="AG81" s="36">
        <v>768</v>
      </c>
      <c r="AH81" s="36">
        <v>1515</v>
      </c>
      <c r="AI81" s="36">
        <v>50.7</v>
      </c>
      <c r="AJ81" s="36">
        <v>11249</v>
      </c>
      <c r="AK81" s="36">
        <v>7.4</v>
      </c>
      <c r="AL81" s="36">
        <v>6.8</v>
      </c>
      <c r="AM81" s="36">
        <v>79</v>
      </c>
      <c r="AN81" s="36">
        <v>57</v>
      </c>
      <c r="AO81" s="36">
        <v>122.7</v>
      </c>
      <c r="AP81" s="37">
        <v>5</v>
      </c>
      <c r="AQ81" t="s">
        <v>2514</v>
      </c>
    </row>
    <row r="82" spans="1:45" x14ac:dyDescent="0.2">
      <c r="A82" t="s">
        <v>333</v>
      </c>
      <c r="B82" s="33">
        <v>1</v>
      </c>
      <c r="C82" s="33" t="s">
        <v>304</v>
      </c>
      <c r="D82" s="1">
        <v>2</v>
      </c>
      <c r="E82" s="1">
        <v>36</v>
      </c>
      <c r="F82" s="1">
        <v>23</v>
      </c>
      <c r="G82" s="33" t="s">
        <v>191</v>
      </c>
      <c r="H82" s="1">
        <v>2014</v>
      </c>
      <c r="I82" s="1">
        <v>2017</v>
      </c>
      <c r="J82" s="33">
        <f t="shared" si="1"/>
        <v>3</v>
      </c>
      <c r="K82" s="33">
        <v>0</v>
      </c>
      <c r="L82" s="1">
        <v>0</v>
      </c>
      <c r="M82" s="1">
        <v>3</v>
      </c>
      <c r="N82" s="1">
        <v>4</v>
      </c>
      <c r="O82" s="49">
        <v>38</v>
      </c>
      <c r="P82" s="1">
        <v>62</v>
      </c>
      <c r="Q82" s="1">
        <v>62</v>
      </c>
      <c r="R82" s="33" t="s">
        <v>335</v>
      </c>
      <c r="S82" s="23">
        <v>20.666666666666668</v>
      </c>
      <c r="T82" s="1">
        <v>1378</v>
      </c>
      <c r="U82" s="1">
        <v>2247</v>
      </c>
      <c r="V82" s="13">
        <v>0.61326212728081886</v>
      </c>
      <c r="W82" s="33">
        <v>9.5673787271918123</v>
      </c>
      <c r="X82" s="1">
        <v>14690</v>
      </c>
      <c r="Y82" s="1">
        <v>103</v>
      </c>
      <c r="Z82" s="1">
        <v>44</v>
      </c>
      <c r="AA82" s="33">
        <v>59</v>
      </c>
      <c r="AB82" s="1">
        <v>124</v>
      </c>
      <c r="AC82" s="1">
        <v>366</v>
      </c>
      <c r="AD82" s="1">
        <v>0</v>
      </c>
      <c r="AE82" s="33" t="s">
        <v>341</v>
      </c>
      <c r="AF82" s="35">
        <v>44</v>
      </c>
      <c r="AG82" s="43">
        <v>1087</v>
      </c>
      <c r="AH82" s="43">
        <v>1630</v>
      </c>
      <c r="AI82" s="43">
        <v>66.7</v>
      </c>
      <c r="AJ82" s="43">
        <v>12843</v>
      </c>
      <c r="AK82" s="43">
        <v>7.9</v>
      </c>
      <c r="AL82" s="43">
        <v>8.6</v>
      </c>
      <c r="AM82" s="43">
        <v>113</v>
      </c>
      <c r="AN82" s="43">
        <v>24</v>
      </c>
      <c r="AO82" s="43">
        <v>152.80000000000001</v>
      </c>
      <c r="AP82" s="37">
        <v>8</v>
      </c>
      <c r="AQ82" t="s">
        <v>3656</v>
      </c>
    </row>
    <row r="83" spans="1:45" x14ac:dyDescent="0.2">
      <c r="A83" t="s">
        <v>78</v>
      </c>
      <c r="B83" s="33">
        <v>0</v>
      </c>
      <c r="C83" s="33" t="s">
        <v>51</v>
      </c>
      <c r="D83" s="1">
        <v>1</v>
      </c>
      <c r="E83" s="1">
        <v>12</v>
      </c>
      <c r="F83" s="1">
        <v>21</v>
      </c>
      <c r="G83" s="33" t="s">
        <v>79</v>
      </c>
      <c r="H83" s="1">
        <v>2017</v>
      </c>
      <c r="I83" s="1">
        <v>2017</v>
      </c>
      <c r="J83" s="33">
        <f t="shared" si="1"/>
        <v>0</v>
      </c>
      <c r="K83" s="33">
        <v>0</v>
      </c>
      <c r="L83" s="1">
        <v>0</v>
      </c>
      <c r="M83" s="1">
        <v>0</v>
      </c>
      <c r="N83" s="1">
        <v>0</v>
      </c>
      <c r="O83" s="49">
        <v>7</v>
      </c>
      <c r="P83" s="1">
        <v>7</v>
      </c>
      <c r="Q83" s="1">
        <v>6</v>
      </c>
      <c r="R83" s="33" t="s">
        <v>81</v>
      </c>
      <c r="S83" s="23">
        <v>2</v>
      </c>
      <c r="T83" s="1">
        <v>126</v>
      </c>
      <c r="U83" s="1">
        <v>204</v>
      </c>
      <c r="V83" s="13">
        <v>0.61764705882352944</v>
      </c>
      <c r="W83" s="33">
        <v>-4.3764705882352937</v>
      </c>
      <c r="X83" s="1">
        <v>1699</v>
      </c>
      <c r="Y83" s="1">
        <v>19</v>
      </c>
      <c r="Z83" s="1">
        <v>8</v>
      </c>
      <c r="AA83" s="33">
        <v>11</v>
      </c>
      <c r="AB83" s="1">
        <v>36</v>
      </c>
      <c r="AC83" s="1">
        <v>269</v>
      </c>
      <c r="AD83" s="1">
        <v>2</v>
      </c>
      <c r="AE83" s="33" t="s">
        <v>89</v>
      </c>
      <c r="AF83" s="35">
        <v>38</v>
      </c>
      <c r="AG83" s="43">
        <v>814</v>
      </c>
      <c r="AH83" s="43">
        <v>1207</v>
      </c>
      <c r="AI83" s="43">
        <v>67.400000000000006</v>
      </c>
      <c r="AJ83" s="43">
        <v>10168</v>
      </c>
      <c r="AK83" s="43">
        <v>8.4</v>
      </c>
      <c r="AL83" s="43">
        <v>8.6999999999999993</v>
      </c>
      <c r="AM83" s="43">
        <v>90</v>
      </c>
      <c r="AN83" s="43">
        <v>32</v>
      </c>
      <c r="AO83" s="43">
        <v>157.5</v>
      </c>
      <c r="AP83" s="37">
        <v>3</v>
      </c>
      <c r="AQ83" t="s">
        <v>2515</v>
      </c>
    </row>
    <row r="84" spans="1:45" x14ac:dyDescent="0.2">
      <c r="A84" t="s">
        <v>92</v>
      </c>
      <c r="B84" s="33">
        <v>0</v>
      </c>
      <c r="C84" s="33" t="s">
        <v>51</v>
      </c>
      <c r="D84" s="1">
        <v>2</v>
      </c>
      <c r="E84" s="1">
        <v>52</v>
      </c>
      <c r="F84" s="1">
        <v>21</v>
      </c>
      <c r="G84" s="33" t="s">
        <v>93</v>
      </c>
      <c r="H84" s="1">
        <v>2017</v>
      </c>
      <c r="I84" s="1">
        <v>2017</v>
      </c>
      <c r="J84" s="33">
        <f t="shared" si="1"/>
        <v>0</v>
      </c>
      <c r="K84" s="33">
        <v>0</v>
      </c>
      <c r="L84" s="1">
        <v>0</v>
      </c>
      <c r="M84" s="1">
        <v>0</v>
      </c>
      <c r="N84" s="1">
        <v>1</v>
      </c>
      <c r="O84" s="49">
        <v>5</v>
      </c>
      <c r="P84" s="1">
        <v>15</v>
      </c>
      <c r="Q84" s="1">
        <v>15</v>
      </c>
      <c r="R84" s="33" t="s">
        <v>96</v>
      </c>
      <c r="S84" s="23">
        <v>5</v>
      </c>
      <c r="T84" s="1">
        <v>255</v>
      </c>
      <c r="U84" s="1">
        <v>476</v>
      </c>
      <c r="V84" s="13">
        <v>0.5357142857142857</v>
      </c>
      <c r="W84" s="33">
        <v>-5.9571428571428573</v>
      </c>
      <c r="X84" s="1">
        <v>2894</v>
      </c>
      <c r="Y84" s="1">
        <v>11</v>
      </c>
      <c r="Z84" s="1">
        <v>22</v>
      </c>
      <c r="AA84" s="33">
        <v>-11</v>
      </c>
      <c r="AB84" s="1">
        <v>77</v>
      </c>
      <c r="AC84" s="1">
        <v>419</v>
      </c>
      <c r="AD84" s="1">
        <v>5</v>
      </c>
      <c r="AE84" s="33" t="s">
        <v>103</v>
      </c>
      <c r="AF84" s="35">
        <v>25</v>
      </c>
      <c r="AG84" s="43">
        <v>422</v>
      </c>
      <c r="AH84" s="43">
        <v>695</v>
      </c>
      <c r="AI84" s="43">
        <v>60.7</v>
      </c>
      <c r="AJ84" s="43">
        <v>5805</v>
      </c>
      <c r="AK84" s="43">
        <v>8.4</v>
      </c>
      <c r="AL84" s="43">
        <v>8.5</v>
      </c>
      <c r="AM84" s="43">
        <v>47</v>
      </c>
      <c r="AN84" s="43">
        <v>19</v>
      </c>
      <c r="AO84" s="43">
        <v>147.69999999999999</v>
      </c>
      <c r="AP84" s="37">
        <v>6</v>
      </c>
      <c r="AQ84" t="s">
        <v>2513</v>
      </c>
    </row>
    <row r="85" spans="1:45" x14ac:dyDescent="0.2">
      <c r="A85" t="s">
        <v>1736</v>
      </c>
      <c r="B85" s="33">
        <v>1</v>
      </c>
      <c r="C85" s="33" t="s">
        <v>1687</v>
      </c>
      <c r="D85" s="1">
        <v>10</v>
      </c>
      <c r="E85" s="1">
        <v>255</v>
      </c>
      <c r="F85" s="1">
        <v>23</v>
      </c>
      <c r="G85" s="33" t="s">
        <v>288</v>
      </c>
      <c r="H85" s="1">
        <v>1987</v>
      </c>
      <c r="I85" s="1">
        <v>1996</v>
      </c>
      <c r="J85" s="33">
        <f t="shared" si="1"/>
        <v>9</v>
      </c>
      <c r="K85" s="33">
        <v>0</v>
      </c>
      <c r="L85" s="1">
        <v>0</v>
      </c>
      <c r="M85" s="1">
        <v>1</v>
      </c>
      <c r="N85" s="1">
        <v>4</v>
      </c>
      <c r="O85" s="49">
        <v>39</v>
      </c>
      <c r="P85" s="1">
        <v>90</v>
      </c>
      <c r="Q85" s="1">
        <v>57</v>
      </c>
      <c r="R85" s="33" t="s">
        <v>511</v>
      </c>
      <c r="S85" s="23">
        <v>19</v>
      </c>
      <c r="T85" s="1">
        <v>1056</v>
      </c>
      <c r="U85" s="1">
        <v>1905</v>
      </c>
      <c r="V85" s="13">
        <v>0.55433070866141732</v>
      </c>
      <c r="W85" s="33">
        <v>8.2566929133858267</v>
      </c>
      <c r="X85" s="1">
        <v>12700</v>
      </c>
      <c r="Y85" s="1">
        <v>66</v>
      </c>
      <c r="Z85" s="1">
        <v>67</v>
      </c>
      <c r="AA85" s="33">
        <v>-1</v>
      </c>
      <c r="AB85" s="1">
        <v>248</v>
      </c>
      <c r="AC85" s="1">
        <v>1114</v>
      </c>
      <c r="AD85" s="1">
        <v>12</v>
      </c>
      <c r="AE85" s="33" t="s">
        <v>969</v>
      </c>
      <c r="AF85" s="35">
        <v>33</v>
      </c>
      <c r="AG85" s="36">
        <v>286</v>
      </c>
      <c r="AH85" s="36">
        <v>579</v>
      </c>
      <c r="AI85" s="36">
        <v>49.4</v>
      </c>
      <c r="AJ85" s="36">
        <v>3901</v>
      </c>
      <c r="AK85" s="36">
        <v>6.7</v>
      </c>
      <c r="AL85" s="36">
        <v>5.2</v>
      </c>
      <c r="AM85" s="36">
        <v>22</v>
      </c>
      <c r="AN85" s="36">
        <v>29</v>
      </c>
      <c r="AO85" s="36">
        <v>108.5</v>
      </c>
      <c r="AP85" s="37">
        <v>3</v>
      </c>
      <c r="AQ85" t="s">
        <v>2515</v>
      </c>
    </row>
    <row r="86" spans="1:45" x14ac:dyDescent="0.2">
      <c r="A86" t="s">
        <v>1549</v>
      </c>
      <c r="B86" s="33">
        <v>0</v>
      </c>
      <c r="C86" s="33" t="s">
        <v>1529</v>
      </c>
      <c r="D86" s="1">
        <v>4</v>
      </c>
      <c r="E86" s="1">
        <v>99</v>
      </c>
      <c r="F86" s="1">
        <v>23</v>
      </c>
      <c r="G86" s="33" t="s">
        <v>363</v>
      </c>
      <c r="H86" s="1">
        <v>1991</v>
      </c>
      <c r="I86" s="1">
        <v>1998</v>
      </c>
      <c r="J86" s="33">
        <f t="shared" si="1"/>
        <v>7</v>
      </c>
      <c r="K86" s="33">
        <v>0</v>
      </c>
      <c r="L86" s="1">
        <v>0</v>
      </c>
      <c r="M86" s="1">
        <v>0</v>
      </c>
      <c r="N86" s="1">
        <v>0</v>
      </c>
      <c r="O86" s="49">
        <v>5</v>
      </c>
      <c r="P86" s="1">
        <v>32</v>
      </c>
      <c r="Q86" s="1">
        <v>8</v>
      </c>
      <c r="R86" s="33" t="s">
        <v>788</v>
      </c>
      <c r="S86" s="23">
        <v>2.6666666666666665</v>
      </c>
      <c r="T86" s="1">
        <v>202</v>
      </c>
      <c r="U86" s="1">
        <v>375</v>
      </c>
      <c r="V86" s="13">
        <v>0.53866666666666663</v>
      </c>
      <c r="W86" s="33">
        <v>1.3133333333333332</v>
      </c>
      <c r="X86" s="1">
        <v>2399</v>
      </c>
      <c r="Y86" s="1">
        <v>13</v>
      </c>
      <c r="Z86" s="1">
        <v>21</v>
      </c>
      <c r="AA86" s="33">
        <v>-8</v>
      </c>
      <c r="AB86" s="1">
        <v>61</v>
      </c>
      <c r="AC86" s="1">
        <v>295</v>
      </c>
      <c r="AD86" s="1">
        <v>1</v>
      </c>
      <c r="AE86" s="33" t="s">
        <v>1551</v>
      </c>
      <c r="AF86" s="35">
        <v>42</v>
      </c>
      <c r="AG86" s="36">
        <v>341</v>
      </c>
      <c r="AH86" s="36">
        <v>606</v>
      </c>
      <c r="AI86" s="36">
        <v>56.3</v>
      </c>
      <c r="AJ86" s="36">
        <v>4039</v>
      </c>
      <c r="AK86" s="36">
        <v>6.7</v>
      </c>
      <c r="AL86" s="36">
        <v>5</v>
      </c>
      <c r="AM86" s="36">
        <v>15</v>
      </c>
      <c r="AN86" s="36">
        <v>29</v>
      </c>
      <c r="AO86" s="36">
        <v>110.9</v>
      </c>
      <c r="AP86" s="37">
        <v>8</v>
      </c>
      <c r="AQ86" t="s">
        <v>3660</v>
      </c>
    </row>
    <row r="87" spans="1:45" x14ac:dyDescent="0.2">
      <c r="A87" t="s">
        <v>1188</v>
      </c>
      <c r="B87" s="33">
        <v>1</v>
      </c>
      <c r="C87" s="33" t="s">
        <v>1181</v>
      </c>
      <c r="D87" s="1">
        <v>1</v>
      </c>
      <c r="E87" s="1">
        <v>2</v>
      </c>
      <c r="F87" s="1">
        <v>22</v>
      </c>
      <c r="G87" s="33" t="s">
        <v>151</v>
      </c>
      <c r="H87" s="1">
        <v>1999</v>
      </c>
      <c r="I87" s="1">
        <v>2011</v>
      </c>
      <c r="J87" s="33">
        <f t="shared" si="1"/>
        <v>12</v>
      </c>
      <c r="K87" s="33">
        <v>0</v>
      </c>
      <c r="L87" s="1">
        <v>0</v>
      </c>
      <c r="M87" s="1">
        <v>6</v>
      </c>
      <c r="N87" s="1">
        <v>11</v>
      </c>
      <c r="O87" s="49">
        <v>107</v>
      </c>
      <c r="P87" s="1">
        <v>167</v>
      </c>
      <c r="Q87" s="1">
        <v>161</v>
      </c>
      <c r="R87" s="33" t="s">
        <v>1189</v>
      </c>
      <c r="S87" s="23">
        <v>53.666666666666664</v>
      </c>
      <c r="T87" s="1">
        <v>3170</v>
      </c>
      <c r="U87" s="1">
        <v>5374</v>
      </c>
      <c r="V87" s="13">
        <v>0.58987718645329368</v>
      </c>
      <c r="W87" s="33">
        <v>34.501228135467059</v>
      </c>
      <c r="X87" s="1">
        <v>37276</v>
      </c>
      <c r="Y87" s="1">
        <v>234</v>
      </c>
      <c r="Z87" s="1">
        <v>117</v>
      </c>
      <c r="AA87" s="33">
        <v>117</v>
      </c>
      <c r="AB87" s="1">
        <v>616</v>
      </c>
      <c r="AC87" s="1">
        <v>3459</v>
      </c>
      <c r="AD87" s="1">
        <v>29</v>
      </c>
      <c r="AE87" s="33" t="s">
        <v>416</v>
      </c>
      <c r="AF87" s="35">
        <v>45</v>
      </c>
      <c r="AG87" s="36">
        <v>548</v>
      </c>
      <c r="AH87" s="36">
        <v>938</v>
      </c>
      <c r="AI87" s="36">
        <v>58.4</v>
      </c>
      <c r="AJ87" s="36">
        <v>8389</v>
      </c>
      <c r="AK87" s="36">
        <v>8.9</v>
      </c>
      <c r="AL87" s="36">
        <v>9.3000000000000007</v>
      </c>
      <c r="AM87" s="36">
        <v>77</v>
      </c>
      <c r="AN87" s="36">
        <v>26</v>
      </c>
      <c r="AO87" s="36">
        <v>155.1</v>
      </c>
      <c r="AP87" s="37">
        <v>7</v>
      </c>
      <c r="AQ87" t="s">
        <v>2517</v>
      </c>
    </row>
    <row r="88" spans="1:45" x14ac:dyDescent="0.2">
      <c r="A88" t="s">
        <v>1732</v>
      </c>
      <c r="B88" s="33">
        <v>0</v>
      </c>
      <c r="C88" s="33" t="s">
        <v>1687</v>
      </c>
      <c r="D88" s="1">
        <v>7</v>
      </c>
      <c r="E88" s="1">
        <v>186</v>
      </c>
      <c r="F88" s="1">
        <v>22</v>
      </c>
      <c r="G88" s="33" t="s">
        <v>71</v>
      </c>
      <c r="H88" s="1">
        <v>1987</v>
      </c>
      <c r="I88" s="1">
        <v>1987</v>
      </c>
      <c r="J88" s="33">
        <f t="shared" si="1"/>
        <v>0</v>
      </c>
      <c r="K88" s="33">
        <v>0</v>
      </c>
      <c r="L88" s="1">
        <v>0</v>
      </c>
      <c r="M88" s="1">
        <v>0</v>
      </c>
      <c r="N88" s="1">
        <v>0</v>
      </c>
      <c r="O88" s="49">
        <v>0</v>
      </c>
      <c r="P88" s="1">
        <v>1</v>
      </c>
      <c r="Q88" s="1">
        <v>1</v>
      </c>
      <c r="R88" s="33" t="s">
        <v>213</v>
      </c>
      <c r="S88" s="23">
        <v>0.33333333333333331</v>
      </c>
      <c r="T88" s="1">
        <v>0</v>
      </c>
      <c r="U88" s="1">
        <v>1</v>
      </c>
      <c r="V88" s="13">
        <v>0</v>
      </c>
      <c r="W88" s="33">
        <v>0</v>
      </c>
      <c r="X88" s="1">
        <v>0</v>
      </c>
      <c r="Y88" s="1">
        <v>0</v>
      </c>
      <c r="Z88" s="1">
        <v>0</v>
      </c>
      <c r="AA88" s="33">
        <v>0</v>
      </c>
      <c r="AB88" s="1">
        <v>1</v>
      </c>
      <c r="AC88" s="1">
        <v>0</v>
      </c>
      <c r="AD88" s="1">
        <v>0</v>
      </c>
      <c r="AE88" s="33" t="s">
        <v>1733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0</v>
      </c>
      <c r="AM88" s="35">
        <v>0</v>
      </c>
      <c r="AN88" s="35">
        <v>0</v>
      </c>
      <c r="AO88" s="35">
        <v>0</v>
      </c>
      <c r="AP88" s="39">
        <v>0</v>
      </c>
    </row>
    <row r="89" spans="1:45" x14ac:dyDescent="0.2">
      <c r="A89" t="s">
        <v>1407</v>
      </c>
      <c r="B89" s="33">
        <v>0</v>
      </c>
      <c r="C89" s="33" t="s">
        <v>1391</v>
      </c>
      <c r="D89" s="1">
        <v>4</v>
      </c>
      <c r="E89" s="1">
        <v>116</v>
      </c>
      <c r="F89" s="1">
        <v>23</v>
      </c>
      <c r="G89" s="33" t="s">
        <v>267</v>
      </c>
      <c r="H89" s="1">
        <v>1996</v>
      </c>
      <c r="I89" s="1">
        <v>1997</v>
      </c>
      <c r="J89" s="33">
        <f t="shared" si="1"/>
        <v>1</v>
      </c>
      <c r="K89" s="33">
        <v>0</v>
      </c>
      <c r="L89" s="1">
        <v>0</v>
      </c>
      <c r="M89" s="1">
        <v>0</v>
      </c>
      <c r="N89" s="1">
        <v>0</v>
      </c>
      <c r="O89" s="49">
        <v>2</v>
      </c>
      <c r="P89" s="1">
        <v>5</v>
      </c>
      <c r="Q89" s="1">
        <v>2</v>
      </c>
      <c r="R89" s="33" t="s">
        <v>718</v>
      </c>
      <c r="S89" s="23">
        <v>0.66666666666666663</v>
      </c>
      <c r="T89" s="1">
        <v>46</v>
      </c>
      <c r="U89" s="1">
        <v>82</v>
      </c>
      <c r="V89" s="13">
        <v>0.56097560975609762</v>
      </c>
      <c r="W89" s="33">
        <v>-4.7097560975609758</v>
      </c>
      <c r="X89" s="1">
        <v>455</v>
      </c>
      <c r="Y89" s="1">
        <v>1</v>
      </c>
      <c r="Z89" s="1">
        <v>4</v>
      </c>
      <c r="AA89" s="33">
        <v>-3</v>
      </c>
      <c r="AB89" s="1">
        <v>11</v>
      </c>
      <c r="AC89" s="1">
        <v>36</v>
      </c>
      <c r="AD89" s="1">
        <v>0</v>
      </c>
      <c r="AE89" s="33" t="s">
        <v>592</v>
      </c>
      <c r="AF89" s="40">
        <v>39</v>
      </c>
      <c r="AG89" s="40">
        <v>746</v>
      </c>
      <c r="AH89" s="40">
        <v>1225</v>
      </c>
      <c r="AI89" s="40">
        <v>60.9</v>
      </c>
      <c r="AJ89" s="40">
        <v>10824</v>
      </c>
      <c r="AK89" s="40">
        <v>8.8000000000000007</v>
      </c>
      <c r="AL89" s="40">
        <v>8.5</v>
      </c>
      <c r="AM89" s="40">
        <v>91</v>
      </c>
      <c r="AN89" s="40">
        <v>32</v>
      </c>
      <c r="AO89" s="40">
        <v>154.69999999999999</v>
      </c>
      <c r="AP89" s="41">
        <v>0</v>
      </c>
      <c r="AS89" t="s">
        <v>731</v>
      </c>
    </row>
    <row r="90" spans="1:45" x14ac:dyDescent="0.2">
      <c r="A90" t="s">
        <v>1428</v>
      </c>
      <c r="B90" s="33">
        <v>1</v>
      </c>
      <c r="C90" s="33" t="s">
        <v>1427</v>
      </c>
      <c r="D90" s="1">
        <v>1</v>
      </c>
      <c r="E90" s="1">
        <v>1</v>
      </c>
      <c r="F90" s="1">
        <v>21</v>
      </c>
      <c r="G90" s="33" t="s">
        <v>174</v>
      </c>
      <c r="H90" s="1">
        <v>1993</v>
      </c>
      <c r="I90" s="1">
        <v>2006</v>
      </c>
      <c r="J90" s="33">
        <f t="shared" si="1"/>
        <v>13</v>
      </c>
      <c r="K90" s="33">
        <v>0</v>
      </c>
      <c r="L90" s="1">
        <v>0</v>
      </c>
      <c r="M90" s="1">
        <v>4</v>
      </c>
      <c r="N90" s="1">
        <v>12</v>
      </c>
      <c r="O90" s="49">
        <v>103</v>
      </c>
      <c r="P90" s="1">
        <v>194</v>
      </c>
      <c r="Q90" s="1">
        <v>193</v>
      </c>
      <c r="R90" s="33" t="s">
        <v>1429</v>
      </c>
      <c r="S90" s="23">
        <v>64.333333333333329</v>
      </c>
      <c r="T90" s="1">
        <v>3839</v>
      </c>
      <c r="U90" s="1">
        <v>6717</v>
      </c>
      <c r="V90" s="13">
        <v>0.57153491141878809</v>
      </c>
      <c r="W90" s="33">
        <v>26.08465088581212</v>
      </c>
      <c r="X90" s="1">
        <v>44611</v>
      </c>
      <c r="Y90" s="1">
        <v>251</v>
      </c>
      <c r="Z90" s="1">
        <v>206</v>
      </c>
      <c r="AA90" s="33">
        <v>45</v>
      </c>
      <c r="AB90" s="1">
        <v>385</v>
      </c>
      <c r="AC90" s="1">
        <v>764</v>
      </c>
      <c r="AD90" s="1">
        <v>10</v>
      </c>
      <c r="AE90" s="33" t="s">
        <v>753</v>
      </c>
      <c r="AF90" s="35">
        <v>30</v>
      </c>
      <c r="AG90" s="36">
        <v>532</v>
      </c>
      <c r="AH90" s="36">
        <v>979</v>
      </c>
      <c r="AI90" s="36">
        <v>54.3</v>
      </c>
      <c r="AJ90" s="36">
        <v>7373</v>
      </c>
      <c r="AK90" s="36">
        <v>7.5</v>
      </c>
      <c r="AL90" s="36">
        <v>6.9</v>
      </c>
      <c r="AM90" s="36">
        <v>46</v>
      </c>
      <c r="AN90" s="36">
        <v>34</v>
      </c>
      <c r="AO90" s="36">
        <v>126.2</v>
      </c>
      <c r="AP90" s="37">
        <v>5</v>
      </c>
      <c r="AQ90" t="s">
        <v>2514</v>
      </c>
      <c r="AS90" t="s">
        <v>733</v>
      </c>
    </row>
    <row r="91" spans="1:45" x14ac:dyDescent="0.2">
      <c r="A91" t="s">
        <v>1099</v>
      </c>
      <c r="B91" s="33">
        <v>1</v>
      </c>
      <c r="C91" s="33" t="s">
        <v>532</v>
      </c>
      <c r="D91" s="1">
        <v>2</v>
      </c>
      <c r="E91" s="1">
        <v>32</v>
      </c>
      <c r="F91" s="1">
        <v>22</v>
      </c>
      <c r="G91" s="33" t="s">
        <v>431</v>
      </c>
      <c r="H91" s="1">
        <v>2001</v>
      </c>
      <c r="I91" s="1">
        <v>2017</v>
      </c>
      <c r="J91" s="33">
        <f t="shared" si="1"/>
        <v>16</v>
      </c>
      <c r="K91" s="33">
        <v>0</v>
      </c>
      <c r="L91" s="1">
        <v>1</v>
      </c>
      <c r="M91" s="1">
        <v>11</v>
      </c>
      <c r="N91" s="1">
        <v>16</v>
      </c>
      <c r="O91" s="49">
        <v>159</v>
      </c>
      <c r="P91" s="1">
        <v>249</v>
      </c>
      <c r="Q91" s="1">
        <v>248</v>
      </c>
      <c r="R91" s="33" t="s">
        <v>1100</v>
      </c>
      <c r="S91" s="23">
        <v>82.666666666666671</v>
      </c>
      <c r="T91" s="1">
        <v>6222</v>
      </c>
      <c r="U91" s="1">
        <v>9294</v>
      </c>
      <c r="V91" s="13">
        <v>0.66946417043253714</v>
      </c>
      <c r="W91" s="33">
        <v>62.205358295674628</v>
      </c>
      <c r="X91" s="1">
        <v>70445</v>
      </c>
      <c r="Y91" s="1">
        <v>488</v>
      </c>
      <c r="Z91" s="1">
        <v>228</v>
      </c>
      <c r="AA91" s="33">
        <v>260</v>
      </c>
      <c r="AB91" s="1">
        <v>440</v>
      </c>
      <c r="AC91" s="1">
        <v>736</v>
      </c>
      <c r="AD91" s="1">
        <v>18</v>
      </c>
      <c r="AE91" s="33" t="s">
        <v>698</v>
      </c>
      <c r="AF91" s="35">
        <v>45</v>
      </c>
      <c r="AG91" s="36">
        <v>1026</v>
      </c>
      <c r="AH91" s="36">
        <v>1678</v>
      </c>
      <c r="AI91" s="36">
        <v>61.1</v>
      </c>
      <c r="AJ91" s="36">
        <v>11792</v>
      </c>
      <c r="AK91" s="36">
        <v>7</v>
      </c>
      <c r="AL91" s="36">
        <v>6.9</v>
      </c>
      <c r="AM91" s="36">
        <v>90</v>
      </c>
      <c r="AN91" s="36">
        <v>45</v>
      </c>
      <c r="AO91" s="36">
        <v>132.5</v>
      </c>
      <c r="AP91" s="37">
        <v>1</v>
      </c>
      <c r="AQ91" t="s">
        <v>3185</v>
      </c>
    </row>
    <row r="92" spans="1:45" x14ac:dyDescent="0.2">
      <c r="A92" t="s">
        <v>1031</v>
      </c>
      <c r="B92" s="33">
        <v>0</v>
      </c>
      <c r="C92" s="33" t="s">
        <v>993</v>
      </c>
      <c r="D92" s="1">
        <v>6</v>
      </c>
      <c r="E92" s="1">
        <v>192</v>
      </c>
      <c r="F92" s="1">
        <v>23</v>
      </c>
      <c r="G92" s="33" t="s">
        <v>79</v>
      </c>
      <c r="H92" s="1">
        <v>2004</v>
      </c>
      <c r="I92" s="1">
        <v>2008</v>
      </c>
      <c r="J92" s="33">
        <f t="shared" si="1"/>
        <v>4</v>
      </c>
      <c r="K92" s="33">
        <v>0</v>
      </c>
      <c r="L92" s="1">
        <v>0</v>
      </c>
      <c r="M92" s="1">
        <v>0</v>
      </c>
      <c r="N92" s="1">
        <v>0</v>
      </c>
      <c r="O92" s="49">
        <v>0</v>
      </c>
      <c r="P92" s="1">
        <v>9</v>
      </c>
      <c r="Q92" s="1">
        <v>1</v>
      </c>
      <c r="R92" s="33" t="s">
        <v>72</v>
      </c>
      <c r="S92" s="23">
        <v>0.33333333333333331</v>
      </c>
      <c r="T92" s="1">
        <v>11</v>
      </c>
      <c r="U92" s="1">
        <v>20</v>
      </c>
      <c r="V92" s="13">
        <v>0.55000000000000004</v>
      </c>
      <c r="W92" s="33">
        <v>-1.5</v>
      </c>
      <c r="X92" s="1">
        <v>98</v>
      </c>
      <c r="Y92" s="1">
        <v>1</v>
      </c>
      <c r="Z92" s="1">
        <v>1</v>
      </c>
      <c r="AA92" s="33">
        <v>0</v>
      </c>
      <c r="AB92" s="1">
        <v>1</v>
      </c>
      <c r="AC92" s="1">
        <v>7</v>
      </c>
      <c r="AD92" s="1">
        <v>0</v>
      </c>
      <c r="AE92" s="33" t="s">
        <v>226</v>
      </c>
      <c r="AF92" s="35">
        <v>24</v>
      </c>
      <c r="AG92" s="36">
        <v>196</v>
      </c>
      <c r="AH92" s="36">
        <v>351</v>
      </c>
      <c r="AI92" s="36">
        <v>55.8</v>
      </c>
      <c r="AJ92" s="36">
        <v>2631</v>
      </c>
      <c r="AK92" s="36">
        <v>7.5</v>
      </c>
      <c r="AL92" s="36">
        <v>7.9</v>
      </c>
      <c r="AM92" s="36">
        <v>22</v>
      </c>
      <c r="AN92" s="36">
        <v>7</v>
      </c>
      <c r="AO92" s="36">
        <v>135.5</v>
      </c>
      <c r="AP92" s="37">
        <v>1</v>
      </c>
      <c r="AQ92" t="s">
        <v>3185</v>
      </c>
    </row>
    <row r="93" spans="1:45" x14ac:dyDescent="0.2">
      <c r="A93" t="s">
        <v>776</v>
      </c>
      <c r="B93" s="33">
        <v>0</v>
      </c>
      <c r="C93" s="33" t="s">
        <v>754</v>
      </c>
      <c r="D93" s="1">
        <v>2</v>
      </c>
      <c r="E93" s="1">
        <v>43</v>
      </c>
      <c r="F93" s="1">
        <v>23</v>
      </c>
      <c r="G93" s="33" t="s">
        <v>133</v>
      </c>
      <c r="H93" s="1">
        <v>2008</v>
      </c>
      <c r="I93" s="1">
        <v>2017</v>
      </c>
      <c r="J93" s="33">
        <f t="shared" si="1"/>
        <v>9</v>
      </c>
      <c r="K93" s="33">
        <v>0</v>
      </c>
      <c r="L93" s="1">
        <v>0</v>
      </c>
      <c r="M93" s="1">
        <v>0</v>
      </c>
      <c r="N93" s="1">
        <v>1</v>
      </c>
      <c r="O93" s="49">
        <v>10</v>
      </c>
      <c r="P93" s="1">
        <v>38</v>
      </c>
      <c r="Q93" s="1">
        <v>17</v>
      </c>
      <c r="R93" s="33" t="s">
        <v>777</v>
      </c>
      <c r="S93" s="23">
        <v>5.666666666666667</v>
      </c>
      <c r="T93" s="1">
        <v>345</v>
      </c>
      <c r="U93" s="1">
        <v>659</v>
      </c>
      <c r="V93" s="13">
        <v>0.52352048558421849</v>
      </c>
      <c r="W93" s="33">
        <v>4.3647951441578154</v>
      </c>
      <c r="X93" s="1">
        <v>4059</v>
      </c>
      <c r="Y93" s="1">
        <v>20</v>
      </c>
      <c r="Z93" s="1">
        <v>24</v>
      </c>
      <c r="AA93" s="33">
        <v>-4</v>
      </c>
      <c r="AB93" s="1">
        <v>80</v>
      </c>
      <c r="AC93" s="1">
        <v>220</v>
      </c>
      <c r="AD93" s="1">
        <v>2</v>
      </c>
      <c r="AE93" s="33" t="s">
        <v>193</v>
      </c>
      <c r="AF93" s="35">
        <v>45</v>
      </c>
      <c r="AG93" s="36">
        <v>543</v>
      </c>
      <c r="AH93" s="36">
        <v>846</v>
      </c>
      <c r="AI93" s="36">
        <v>64.2</v>
      </c>
      <c r="AJ93" s="36">
        <v>6524</v>
      </c>
      <c r="AK93" s="36">
        <v>7.7</v>
      </c>
      <c r="AL93" s="36">
        <v>7.2</v>
      </c>
      <c r="AM93" s="36">
        <v>42</v>
      </c>
      <c r="AN93" s="36">
        <v>28</v>
      </c>
      <c r="AO93" s="36">
        <v>138.69999999999999</v>
      </c>
      <c r="AP93" s="37">
        <v>1</v>
      </c>
      <c r="AQ93" t="s">
        <v>3185</v>
      </c>
    </row>
    <row r="94" spans="1:45" x14ac:dyDescent="0.2">
      <c r="A94" t="s">
        <v>391</v>
      </c>
      <c r="B94" s="33">
        <v>0</v>
      </c>
      <c r="C94" s="33" t="s">
        <v>390</v>
      </c>
      <c r="D94" s="1">
        <v>1</v>
      </c>
      <c r="E94" s="1">
        <v>16</v>
      </c>
      <c r="F94" s="1">
        <v>23</v>
      </c>
      <c r="G94" s="33" t="s">
        <v>124</v>
      </c>
      <c r="H94" s="1">
        <v>2013</v>
      </c>
      <c r="I94" s="1">
        <v>2017</v>
      </c>
      <c r="J94" s="33">
        <f t="shared" si="1"/>
        <v>4</v>
      </c>
      <c r="K94" s="33">
        <v>0</v>
      </c>
      <c r="L94" s="1">
        <v>0</v>
      </c>
      <c r="M94" s="1">
        <v>0</v>
      </c>
      <c r="N94" s="1">
        <v>1</v>
      </c>
      <c r="O94" s="49">
        <v>10</v>
      </c>
      <c r="P94" s="1">
        <v>30</v>
      </c>
      <c r="Q94" s="1">
        <v>18</v>
      </c>
      <c r="R94" s="33" t="s">
        <v>392</v>
      </c>
      <c r="S94" s="23">
        <v>6</v>
      </c>
      <c r="T94" s="1">
        <v>343</v>
      </c>
      <c r="U94" s="1">
        <v>590</v>
      </c>
      <c r="V94" s="13">
        <v>0.58135593220338988</v>
      </c>
      <c r="W94" s="33">
        <v>-0.41355932203389889</v>
      </c>
      <c r="X94" s="1">
        <v>3767</v>
      </c>
      <c r="Y94" s="1">
        <v>20</v>
      </c>
      <c r="Z94" s="1">
        <v>16</v>
      </c>
      <c r="AA94" s="33">
        <v>4</v>
      </c>
      <c r="AB94" s="1">
        <v>96</v>
      </c>
      <c r="AC94" s="1">
        <v>339</v>
      </c>
      <c r="AD94" s="1">
        <v>4</v>
      </c>
      <c r="AE94" s="33" t="s">
        <v>250</v>
      </c>
      <c r="AF94" s="35">
        <v>43</v>
      </c>
      <c r="AG94" s="43">
        <v>600</v>
      </c>
      <c r="AH94" s="43">
        <v>897</v>
      </c>
      <c r="AI94" s="43">
        <v>66.900000000000006</v>
      </c>
      <c r="AJ94" s="43">
        <v>7741</v>
      </c>
      <c r="AK94" s="43">
        <v>8.6</v>
      </c>
      <c r="AL94" s="43">
        <v>8.3000000000000007</v>
      </c>
      <c r="AM94" s="43">
        <v>47</v>
      </c>
      <c r="AN94" s="43">
        <v>28</v>
      </c>
      <c r="AO94" s="43">
        <v>150.4</v>
      </c>
      <c r="AP94" s="37">
        <v>3</v>
      </c>
      <c r="AQ94" t="s">
        <v>2515</v>
      </c>
    </row>
    <row r="95" spans="1:45" x14ac:dyDescent="0.2">
      <c r="A95" t="s">
        <v>930</v>
      </c>
      <c r="B95" s="33">
        <v>1</v>
      </c>
      <c r="C95" s="33" t="s">
        <v>929</v>
      </c>
      <c r="D95" s="1">
        <v>1</v>
      </c>
      <c r="E95" s="1">
        <v>1</v>
      </c>
      <c r="F95" s="1">
        <v>23</v>
      </c>
      <c r="G95" s="33" t="s">
        <v>431</v>
      </c>
      <c r="H95" s="1">
        <v>2004</v>
      </c>
      <c r="I95" s="1">
        <v>2017</v>
      </c>
      <c r="J95" s="33">
        <f t="shared" si="1"/>
        <v>13</v>
      </c>
      <c r="K95" s="33">
        <v>0</v>
      </c>
      <c r="L95" s="1">
        <v>0</v>
      </c>
      <c r="M95" s="1">
        <v>4</v>
      </c>
      <c r="N95" s="1">
        <v>13</v>
      </c>
      <c r="O95" s="49">
        <v>112</v>
      </c>
      <c r="P95" s="1">
        <v>216</v>
      </c>
      <c r="Q95" s="1">
        <v>214</v>
      </c>
      <c r="R95" s="33" t="s">
        <v>931</v>
      </c>
      <c r="S95" s="23">
        <v>71.333333333333329</v>
      </c>
      <c r="T95" s="1">
        <v>4424</v>
      </c>
      <c r="U95" s="1">
        <v>7396</v>
      </c>
      <c r="V95" s="13">
        <v>0.59816116819902654</v>
      </c>
      <c r="W95" s="33">
        <v>33.318388318009738</v>
      </c>
      <c r="X95" s="1">
        <v>51682</v>
      </c>
      <c r="Y95" s="1">
        <v>339</v>
      </c>
      <c r="Z95" s="1">
        <v>228</v>
      </c>
      <c r="AA95" s="33">
        <v>111</v>
      </c>
      <c r="AB95" s="1">
        <v>296</v>
      </c>
      <c r="AC95" s="1">
        <v>540</v>
      </c>
      <c r="AD95" s="1">
        <v>6</v>
      </c>
      <c r="AE95" s="33" t="s">
        <v>138</v>
      </c>
      <c r="AF95" s="35">
        <v>43</v>
      </c>
      <c r="AG95" s="36">
        <v>829</v>
      </c>
      <c r="AH95" s="36">
        <v>1363</v>
      </c>
      <c r="AI95" s="36">
        <v>60.8</v>
      </c>
      <c r="AJ95" s="36">
        <v>10119</v>
      </c>
      <c r="AK95" s="36">
        <v>7.4</v>
      </c>
      <c r="AL95" s="36">
        <v>7.5</v>
      </c>
      <c r="AM95" s="36">
        <v>81</v>
      </c>
      <c r="AN95" s="36">
        <v>35</v>
      </c>
      <c r="AO95" s="36">
        <v>137.69999999999999</v>
      </c>
      <c r="AP95" s="37">
        <v>2</v>
      </c>
      <c r="AQ95" t="s">
        <v>2518</v>
      </c>
    </row>
    <row r="96" spans="1:45" x14ac:dyDescent="0.2">
      <c r="A96" t="s">
        <v>1461</v>
      </c>
      <c r="B96" s="33">
        <v>1</v>
      </c>
      <c r="C96" s="33" t="s">
        <v>1427</v>
      </c>
      <c r="D96" s="1">
        <v>8</v>
      </c>
      <c r="E96" s="1">
        <v>219</v>
      </c>
      <c r="F96" s="1">
        <v>23</v>
      </c>
      <c r="G96" s="33" t="s">
        <v>110</v>
      </c>
      <c r="H96" s="1">
        <v>1994</v>
      </c>
      <c r="I96" s="1">
        <v>2001</v>
      </c>
      <c r="J96" s="33">
        <f t="shared" si="1"/>
        <v>7</v>
      </c>
      <c r="K96" s="33">
        <v>0</v>
      </c>
      <c r="L96" s="1">
        <v>0</v>
      </c>
      <c r="M96" s="1">
        <v>1</v>
      </c>
      <c r="N96" s="1">
        <v>4</v>
      </c>
      <c r="O96" s="49">
        <v>46</v>
      </c>
      <c r="P96" s="1">
        <v>105</v>
      </c>
      <c r="Q96" s="1">
        <v>70</v>
      </c>
      <c r="R96" s="33" t="s">
        <v>1462</v>
      </c>
      <c r="S96" s="23">
        <v>23.333333333333332</v>
      </c>
      <c r="T96" s="1">
        <v>1446</v>
      </c>
      <c r="U96" s="1">
        <v>2445</v>
      </c>
      <c r="V96" s="13">
        <v>0.5914110429447853</v>
      </c>
      <c r="W96" s="33">
        <v>8.4858895705521462</v>
      </c>
      <c r="X96" s="1">
        <v>16774</v>
      </c>
      <c r="Y96" s="1">
        <v>99</v>
      </c>
      <c r="Z96" s="1">
        <v>81</v>
      </c>
      <c r="AA96" s="33">
        <v>18</v>
      </c>
      <c r="AB96" s="1">
        <v>163</v>
      </c>
      <c r="AC96" s="1">
        <v>388</v>
      </c>
      <c r="AD96" s="1">
        <v>7</v>
      </c>
      <c r="AE96" s="33" t="s">
        <v>226</v>
      </c>
      <c r="AF96" s="35">
        <v>48</v>
      </c>
      <c r="AG96" s="36">
        <v>522</v>
      </c>
      <c r="AH96" s="36">
        <v>835</v>
      </c>
      <c r="AI96" s="36">
        <v>62.5</v>
      </c>
      <c r="AJ96" s="36">
        <v>6460</v>
      </c>
      <c r="AK96" s="36">
        <v>7.7</v>
      </c>
      <c r="AL96" s="36">
        <v>7.8</v>
      </c>
      <c r="AM96" s="36">
        <v>71</v>
      </c>
      <c r="AN96" s="36">
        <v>31</v>
      </c>
      <c r="AO96" s="36">
        <v>148.1</v>
      </c>
      <c r="AP96" s="37">
        <v>1</v>
      </c>
      <c r="AQ96" t="s">
        <v>3185</v>
      </c>
    </row>
    <row r="97" spans="1:45" x14ac:dyDescent="0.2">
      <c r="A97" t="s">
        <v>1365</v>
      </c>
      <c r="B97" s="33">
        <v>0</v>
      </c>
      <c r="C97" s="33" t="s">
        <v>1332</v>
      </c>
      <c r="D97" s="1">
        <v>3</v>
      </c>
      <c r="E97" s="1">
        <v>84</v>
      </c>
      <c r="F97" s="1">
        <v>23</v>
      </c>
      <c r="G97" s="33" t="s">
        <v>93</v>
      </c>
      <c r="H97" s="1">
        <v>1995</v>
      </c>
      <c r="I97" s="1">
        <v>2000</v>
      </c>
      <c r="J97" s="33">
        <f t="shared" si="1"/>
        <v>5</v>
      </c>
      <c r="K97" s="33">
        <v>0</v>
      </c>
      <c r="L97" s="1">
        <v>0</v>
      </c>
      <c r="M97" s="1">
        <v>0</v>
      </c>
      <c r="N97" s="1">
        <v>0</v>
      </c>
      <c r="O97" s="49">
        <v>6</v>
      </c>
      <c r="P97" s="1">
        <v>28</v>
      </c>
      <c r="Q97" s="1">
        <v>12</v>
      </c>
      <c r="R97" s="33" t="s">
        <v>60</v>
      </c>
      <c r="S97" s="23">
        <v>4</v>
      </c>
      <c r="T97" s="1">
        <v>301</v>
      </c>
      <c r="U97" s="1">
        <v>537</v>
      </c>
      <c r="V97" s="13">
        <v>0.56052141527001864</v>
      </c>
      <c r="W97" s="33">
        <v>9.4785847299813097E-2</v>
      </c>
      <c r="X97" s="1">
        <v>3520</v>
      </c>
      <c r="Y97" s="1">
        <v>16</v>
      </c>
      <c r="Z97" s="1">
        <v>15</v>
      </c>
      <c r="AA97" s="33">
        <v>1</v>
      </c>
      <c r="AB97" s="1">
        <v>43</v>
      </c>
      <c r="AC97" s="1">
        <v>127</v>
      </c>
      <c r="AD97" s="1">
        <v>0</v>
      </c>
      <c r="AE97" s="33" t="s">
        <v>360</v>
      </c>
      <c r="AF97" s="35">
        <v>44</v>
      </c>
      <c r="AG97" s="36">
        <v>838</v>
      </c>
      <c r="AH97" s="36">
        <v>1402</v>
      </c>
      <c r="AI97" s="36">
        <v>59.8</v>
      </c>
      <c r="AJ97" s="36">
        <v>11153</v>
      </c>
      <c r="AK97" s="36">
        <v>8</v>
      </c>
      <c r="AL97" s="36">
        <v>7.7</v>
      </c>
      <c r="AM97" s="36">
        <v>67</v>
      </c>
      <c r="AN97" s="36">
        <v>37</v>
      </c>
      <c r="AO97" s="36">
        <v>137.1</v>
      </c>
      <c r="AP97" s="37">
        <v>2</v>
      </c>
      <c r="AQ97" t="s">
        <v>2518</v>
      </c>
    </row>
    <row r="98" spans="1:45" x14ac:dyDescent="0.2">
      <c r="A98" t="s">
        <v>1636</v>
      </c>
      <c r="B98" s="33">
        <v>0</v>
      </c>
      <c r="C98" s="33" t="s">
        <v>1620</v>
      </c>
      <c r="D98" s="1">
        <v>3</v>
      </c>
      <c r="E98" s="1">
        <v>83</v>
      </c>
      <c r="F98" s="1">
        <v>23</v>
      </c>
      <c r="G98" s="33" t="s">
        <v>363</v>
      </c>
      <c r="H98" s="1">
        <v>1989</v>
      </c>
      <c r="I98" s="1">
        <v>1996</v>
      </c>
      <c r="J98" s="33">
        <f t="shared" si="1"/>
        <v>7</v>
      </c>
      <c r="K98" s="33">
        <v>0</v>
      </c>
      <c r="L98" s="1">
        <v>0</v>
      </c>
      <c r="M98" s="1">
        <v>0</v>
      </c>
      <c r="N98" s="1">
        <v>0</v>
      </c>
      <c r="O98" s="49">
        <v>3</v>
      </c>
      <c r="P98" s="1">
        <v>22</v>
      </c>
      <c r="Q98" s="1">
        <v>1</v>
      </c>
      <c r="R98" s="33" t="s">
        <v>213</v>
      </c>
      <c r="S98" s="23">
        <v>0.33333333333333331</v>
      </c>
      <c r="T98" s="1">
        <v>77</v>
      </c>
      <c r="U98" s="1">
        <v>136</v>
      </c>
      <c r="V98" s="13">
        <v>0.56617647058823528</v>
      </c>
      <c r="W98" s="33">
        <v>1.5382352941176467</v>
      </c>
      <c r="X98" s="1">
        <v>912</v>
      </c>
      <c r="Y98" s="1">
        <v>5</v>
      </c>
      <c r="Z98" s="1">
        <v>6</v>
      </c>
      <c r="AA98" s="33">
        <v>-1</v>
      </c>
      <c r="AB98" s="1">
        <v>19</v>
      </c>
      <c r="AC98" s="1">
        <v>69</v>
      </c>
      <c r="AD98" s="1">
        <v>0</v>
      </c>
      <c r="AE98" s="33" t="s">
        <v>276</v>
      </c>
      <c r="AF98" s="35">
        <v>33</v>
      </c>
      <c r="AG98" s="36">
        <v>870</v>
      </c>
      <c r="AH98" s="36">
        <v>1480</v>
      </c>
      <c r="AI98" s="36">
        <v>58.8</v>
      </c>
      <c r="AJ98" s="36">
        <v>9393</v>
      </c>
      <c r="AK98" s="36">
        <v>6.3</v>
      </c>
      <c r="AL98" s="36">
        <v>5.2</v>
      </c>
      <c r="AM98" s="36">
        <v>52</v>
      </c>
      <c r="AN98" s="36">
        <v>61</v>
      </c>
      <c r="AO98" s="36">
        <v>115.4</v>
      </c>
      <c r="AP98" s="37">
        <v>5</v>
      </c>
      <c r="AQ98" t="s">
        <v>2514</v>
      </c>
    </row>
    <row r="99" spans="1:45" x14ac:dyDescent="0.2">
      <c r="A99" t="s">
        <v>396</v>
      </c>
      <c r="B99" s="33">
        <v>0</v>
      </c>
      <c r="C99" s="33" t="s">
        <v>390</v>
      </c>
      <c r="D99" s="1">
        <v>2</v>
      </c>
      <c r="E99" s="1">
        <v>39</v>
      </c>
      <c r="F99" s="1">
        <v>22</v>
      </c>
      <c r="G99" s="33" t="s">
        <v>170</v>
      </c>
      <c r="H99" s="1">
        <v>2013</v>
      </c>
      <c r="I99" s="1">
        <v>2017</v>
      </c>
      <c r="J99" s="33">
        <f t="shared" si="1"/>
        <v>4</v>
      </c>
      <c r="K99" s="33">
        <v>0</v>
      </c>
      <c r="L99" s="1">
        <v>0</v>
      </c>
      <c r="M99" s="1">
        <v>0</v>
      </c>
      <c r="N99" s="1">
        <v>2</v>
      </c>
      <c r="O99" s="49">
        <v>15</v>
      </c>
      <c r="P99" s="1">
        <v>35</v>
      </c>
      <c r="Q99" s="1">
        <v>31</v>
      </c>
      <c r="R99" s="33" t="s">
        <v>397</v>
      </c>
      <c r="S99" s="23">
        <v>10.333333333333334</v>
      </c>
      <c r="T99" s="1">
        <v>522</v>
      </c>
      <c r="U99" s="1">
        <v>902</v>
      </c>
      <c r="V99" s="13">
        <v>0.57871396895787142</v>
      </c>
      <c r="W99" s="33">
        <v>-0.98713968957871412</v>
      </c>
      <c r="X99" s="1">
        <v>6174</v>
      </c>
      <c r="Y99" s="1">
        <v>29</v>
      </c>
      <c r="Z99" s="1">
        <v>36</v>
      </c>
      <c r="AA99" s="33">
        <v>-7</v>
      </c>
      <c r="AB99" s="1">
        <v>139</v>
      </c>
      <c r="AC99" s="1">
        <v>659</v>
      </c>
      <c r="AD99" s="1">
        <v>7</v>
      </c>
      <c r="AE99" s="33" t="s">
        <v>402</v>
      </c>
      <c r="AF99" s="35">
        <v>44</v>
      </c>
      <c r="AG99" s="43">
        <v>988</v>
      </c>
      <c r="AH99" s="43">
        <v>1465</v>
      </c>
      <c r="AI99" s="43">
        <v>67.400000000000006</v>
      </c>
      <c r="AJ99" s="43">
        <v>11662</v>
      </c>
      <c r="AK99" s="43">
        <v>8</v>
      </c>
      <c r="AL99" s="43">
        <v>8.6999999999999993</v>
      </c>
      <c r="AM99" s="43">
        <v>98</v>
      </c>
      <c r="AN99" s="43">
        <v>21</v>
      </c>
      <c r="AO99" s="43">
        <v>153.5</v>
      </c>
      <c r="AP99" s="37">
        <v>4</v>
      </c>
      <c r="AQ99" t="s">
        <v>3188</v>
      </c>
    </row>
    <row r="100" spans="1:45" x14ac:dyDescent="0.2">
      <c r="A100" t="s">
        <v>1424</v>
      </c>
      <c r="B100" s="33">
        <v>0</v>
      </c>
      <c r="C100" s="33" t="s">
        <v>1391</v>
      </c>
      <c r="D100" s="1">
        <v>7</v>
      </c>
      <c r="E100" s="1">
        <v>208</v>
      </c>
      <c r="F100" s="1">
        <v>23</v>
      </c>
      <c r="G100" s="33" t="s">
        <v>170</v>
      </c>
      <c r="H100" s="1">
        <v>1994</v>
      </c>
      <c r="I100" s="1">
        <v>1999</v>
      </c>
      <c r="J100" s="33">
        <f t="shared" si="1"/>
        <v>5</v>
      </c>
      <c r="K100" s="33">
        <v>0</v>
      </c>
      <c r="L100" s="1">
        <v>0</v>
      </c>
      <c r="M100" s="1">
        <v>0</v>
      </c>
      <c r="N100" s="1">
        <v>0</v>
      </c>
      <c r="O100" s="49">
        <v>8</v>
      </c>
      <c r="P100" s="1">
        <v>21</v>
      </c>
      <c r="Q100" s="1">
        <v>9</v>
      </c>
      <c r="R100" s="33" t="s">
        <v>354</v>
      </c>
      <c r="S100" s="23">
        <v>3</v>
      </c>
      <c r="T100" s="1">
        <v>207</v>
      </c>
      <c r="U100" s="1">
        <v>382</v>
      </c>
      <c r="V100" s="13">
        <v>0.54188481675392675</v>
      </c>
      <c r="W100" s="33">
        <v>-1.8848167539267435E-2</v>
      </c>
      <c r="X100" s="1">
        <v>2469</v>
      </c>
      <c r="Y100" s="1">
        <v>12</v>
      </c>
      <c r="Z100" s="1">
        <v>16</v>
      </c>
      <c r="AA100" s="33">
        <v>-4</v>
      </c>
      <c r="AB100" s="1">
        <v>19</v>
      </c>
      <c r="AC100" s="1">
        <v>32</v>
      </c>
      <c r="AD100" s="1">
        <v>0</v>
      </c>
      <c r="AE100" s="33" t="s">
        <v>709</v>
      </c>
      <c r="AF100" s="35">
        <v>44</v>
      </c>
      <c r="AG100" s="36">
        <v>703</v>
      </c>
      <c r="AH100" s="36">
        <v>1275</v>
      </c>
      <c r="AI100" s="36">
        <v>55.1</v>
      </c>
      <c r="AJ100" s="36">
        <v>10039</v>
      </c>
      <c r="AK100" s="36">
        <v>7.9</v>
      </c>
      <c r="AL100" s="36">
        <v>6.9</v>
      </c>
      <c r="AM100" s="36">
        <v>72</v>
      </c>
      <c r="AN100" s="36">
        <v>60</v>
      </c>
      <c r="AO100" s="36">
        <v>130.5</v>
      </c>
      <c r="AP100" s="37">
        <v>7</v>
      </c>
      <c r="AQ100" t="s">
        <v>2517</v>
      </c>
    </row>
    <row r="101" spans="1:45" x14ac:dyDescent="0.2">
      <c r="A101" t="s">
        <v>601</v>
      </c>
      <c r="B101" s="33">
        <v>0</v>
      </c>
      <c r="C101" s="33" t="s">
        <v>526</v>
      </c>
      <c r="D101" s="1">
        <v>7</v>
      </c>
      <c r="E101" s="1">
        <v>208</v>
      </c>
      <c r="F101" s="1">
        <v>23</v>
      </c>
      <c r="G101" s="33" t="s">
        <v>170</v>
      </c>
      <c r="H101" s="1">
        <v>2012</v>
      </c>
      <c r="I101" s="1">
        <v>2012</v>
      </c>
      <c r="J101" s="33">
        <f t="shared" si="1"/>
        <v>0</v>
      </c>
      <c r="K101" s="33">
        <v>0</v>
      </c>
      <c r="L101" s="1">
        <v>0</v>
      </c>
      <c r="M101" s="1">
        <v>0</v>
      </c>
      <c r="N101" s="1">
        <v>0</v>
      </c>
      <c r="O101" s="49">
        <v>1</v>
      </c>
      <c r="P101" s="1">
        <v>2</v>
      </c>
      <c r="Q101" s="1">
        <v>1</v>
      </c>
      <c r="R101" s="33" t="s">
        <v>213</v>
      </c>
      <c r="S101" s="23">
        <v>0.33333333333333331</v>
      </c>
      <c r="T101" s="1">
        <v>19</v>
      </c>
      <c r="U101" s="1">
        <v>31</v>
      </c>
      <c r="V101" s="13">
        <v>0.61290322580645162</v>
      </c>
      <c r="W101" s="33">
        <v>-6.0290322580645164</v>
      </c>
      <c r="X101" s="1">
        <v>214</v>
      </c>
      <c r="Y101" s="1">
        <v>1</v>
      </c>
      <c r="Z101" s="1">
        <v>1</v>
      </c>
      <c r="AA101" s="33">
        <v>0</v>
      </c>
      <c r="AB101" s="1">
        <v>8</v>
      </c>
      <c r="AC101" s="1">
        <v>30</v>
      </c>
      <c r="AD101" s="1">
        <v>0</v>
      </c>
      <c r="AE101" s="33" t="s">
        <v>368</v>
      </c>
      <c r="AF101" s="43">
        <v>35</v>
      </c>
      <c r="AG101" s="43">
        <v>436</v>
      </c>
      <c r="AH101" s="43">
        <v>658</v>
      </c>
      <c r="AI101" s="43">
        <v>66.3</v>
      </c>
      <c r="AJ101" s="43">
        <v>5691</v>
      </c>
      <c r="AK101" s="43">
        <v>8.6</v>
      </c>
      <c r="AL101" s="43">
        <v>9.1999999999999993</v>
      </c>
      <c r="AM101" s="43">
        <v>39</v>
      </c>
      <c r="AN101" s="43">
        <v>10</v>
      </c>
      <c r="AO101" s="43">
        <v>155.4</v>
      </c>
      <c r="AP101" s="37">
        <v>2</v>
      </c>
      <c r="AQ101" t="s">
        <v>2518</v>
      </c>
    </row>
    <row r="102" spans="1:45" x14ac:dyDescent="0.2">
      <c r="A102" t="s">
        <v>1415</v>
      </c>
      <c r="B102" s="33">
        <v>1</v>
      </c>
      <c r="C102" s="33" t="s">
        <v>1391</v>
      </c>
      <c r="D102" s="1">
        <v>7</v>
      </c>
      <c r="E102" s="1">
        <v>197</v>
      </c>
      <c r="F102" s="1">
        <v>23</v>
      </c>
      <c r="G102" s="33" t="s">
        <v>221</v>
      </c>
      <c r="H102" s="1">
        <v>1994</v>
      </c>
      <c r="I102" s="1">
        <v>2008</v>
      </c>
      <c r="J102" s="33">
        <f t="shared" si="1"/>
        <v>14</v>
      </c>
      <c r="K102" s="33">
        <v>0</v>
      </c>
      <c r="L102" s="1">
        <v>0</v>
      </c>
      <c r="M102" s="1">
        <v>1</v>
      </c>
      <c r="N102" s="1">
        <v>5</v>
      </c>
      <c r="O102" s="49">
        <v>56</v>
      </c>
      <c r="P102" s="1">
        <v>147</v>
      </c>
      <c r="Q102" s="1">
        <v>93</v>
      </c>
      <c r="R102" s="33" t="s">
        <v>1416</v>
      </c>
      <c r="S102" s="23">
        <v>31</v>
      </c>
      <c r="T102" s="1">
        <v>1699</v>
      </c>
      <c r="U102" s="1">
        <v>3106</v>
      </c>
      <c r="V102" s="13">
        <v>0.54700579523502901</v>
      </c>
      <c r="W102" s="33">
        <v>15.92994204764971</v>
      </c>
      <c r="X102" s="1">
        <v>21291</v>
      </c>
      <c r="Y102" s="1">
        <v>114</v>
      </c>
      <c r="Z102" s="1">
        <v>106</v>
      </c>
      <c r="AA102" s="33">
        <v>8</v>
      </c>
      <c r="AB102" s="1">
        <v>197</v>
      </c>
      <c r="AC102" s="1">
        <v>315</v>
      </c>
      <c r="AD102" s="1">
        <v>6</v>
      </c>
      <c r="AE102" s="33" t="s">
        <v>914</v>
      </c>
      <c r="AF102" s="35">
        <v>42</v>
      </c>
      <c r="AG102" s="36">
        <v>432</v>
      </c>
      <c r="AH102" s="36">
        <v>860</v>
      </c>
      <c r="AI102" s="36">
        <v>50.2</v>
      </c>
      <c r="AJ102" s="36">
        <v>5480</v>
      </c>
      <c r="AK102" s="36">
        <v>6.4</v>
      </c>
      <c r="AL102" s="36">
        <v>5.0999999999999996</v>
      </c>
      <c r="AM102" s="36">
        <v>32</v>
      </c>
      <c r="AN102" s="36">
        <v>38</v>
      </c>
      <c r="AO102" s="36">
        <v>107.2</v>
      </c>
      <c r="AP102" s="37">
        <v>6</v>
      </c>
      <c r="AQ102" t="s">
        <v>2513</v>
      </c>
    </row>
    <row r="103" spans="1:45" x14ac:dyDescent="0.2">
      <c r="A103" t="s">
        <v>1392</v>
      </c>
      <c r="B103" s="33">
        <v>0</v>
      </c>
      <c r="C103" s="33" t="s">
        <v>1391</v>
      </c>
      <c r="D103" s="1">
        <v>1</v>
      </c>
      <c r="E103" s="1">
        <v>3</v>
      </c>
      <c r="F103" s="1">
        <v>22</v>
      </c>
      <c r="G103" s="33" t="s">
        <v>221</v>
      </c>
      <c r="H103" s="1">
        <v>1994</v>
      </c>
      <c r="I103" s="1">
        <v>1997</v>
      </c>
      <c r="J103" s="33">
        <f t="shared" si="1"/>
        <v>3</v>
      </c>
      <c r="K103" s="33">
        <v>0</v>
      </c>
      <c r="L103" s="1">
        <v>0</v>
      </c>
      <c r="M103" s="1">
        <v>0</v>
      </c>
      <c r="N103" s="1">
        <v>2</v>
      </c>
      <c r="O103" s="49">
        <v>6</v>
      </c>
      <c r="P103" s="1">
        <v>29</v>
      </c>
      <c r="Q103" s="1">
        <v>22</v>
      </c>
      <c r="R103" s="33" t="s">
        <v>1393</v>
      </c>
      <c r="S103" s="23">
        <v>7.333333333333333</v>
      </c>
      <c r="T103" s="1">
        <v>292</v>
      </c>
      <c r="U103" s="1">
        <v>593</v>
      </c>
      <c r="V103" s="13">
        <v>0.49241146711635753</v>
      </c>
      <c r="W103" s="33">
        <v>-3.1241146711635754</v>
      </c>
      <c r="X103" s="1">
        <v>3691</v>
      </c>
      <c r="Y103" s="1">
        <v>15</v>
      </c>
      <c r="Z103" s="1">
        <v>33</v>
      </c>
      <c r="AA103" s="33">
        <v>-18</v>
      </c>
      <c r="AB103" s="1">
        <v>67</v>
      </c>
      <c r="AC103" s="1">
        <v>198</v>
      </c>
      <c r="AD103" s="1">
        <v>1</v>
      </c>
      <c r="AE103" s="33" t="s">
        <v>121</v>
      </c>
      <c r="AF103" s="35">
        <v>33</v>
      </c>
      <c r="AG103" s="36">
        <v>316</v>
      </c>
      <c r="AH103" s="36">
        <v>513</v>
      </c>
      <c r="AI103" s="36">
        <v>61.6</v>
      </c>
      <c r="AJ103" s="36">
        <v>4089</v>
      </c>
      <c r="AK103" s="36">
        <v>8</v>
      </c>
      <c r="AL103" s="36">
        <v>8.3000000000000007</v>
      </c>
      <c r="AM103" s="36">
        <v>36</v>
      </c>
      <c r="AN103" s="36">
        <v>12</v>
      </c>
      <c r="AO103" s="36">
        <v>147</v>
      </c>
      <c r="AP103" s="37">
        <v>2</v>
      </c>
      <c r="AQ103" t="s">
        <v>2518</v>
      </c>
      <c r="AS103" t="s">
        <v>787</v>
      </c>
    </row>
    <row r="104" spans="1:45" x14ac:dyDescent="0.2">
      <c r="A104" t="s">
        <v>1769</v>
      </c>
      <c r="B104" s="33">
        <v>0</v>
      </c>
      <c r="C104" s="33" t="s">
        <v>1750</v>
      </c>
      <c r="D104" s="33">
        <v>3</v>
      </c>
      <c r="E104" s="33">
        <v>71</v>
      </c>
      <c r="F104" s="1">
        <v>22</v>
      </c>
      <c r="G104" s="33" t="s">
        <v>1499</v>
      </c>
      <c r="H104" s="1">
        <v>1987</v>
      </c>
      <c r="I104" s="1">
        <v>1995</v>
      </c>
      <c r="J104" s="33">
        <f t="shared" si="1"/>
        <v>8</v>
      </c>
      <c r="K104" s="33">
        <v>0</v>
      </c>
      <c r="L104" s="1">
        <v>0</v>
      </c>
      <c r="M104" s="1">
        <v>0</v>
      </c>
      <c r="N104" s="1">
        <v>2</v>
      </c>
      <c r="O104" s="49">
        <v>16</v>
      </c>
      <c r="P104" s="1">
        <v>40</v>
      </c>
      <c r="Q104" s="1">
        <v>25</v>
      </c>
      <c r="R104" s="33" t="s">
        <v>626</v>
      </c>
      <c r="S104" s="23">
        <v>8.3333333333333339</v>
      </c>
      <c r="T104" s="1">
        <v>560</v>
      </c>
      <c r="U104" s="1">
        <v>928</v>
      </c>
      <c r="V104" s="13">
        <v>0.60344827586206895</v>
      </c>
      <c r="W104" s="33">
        <v>2.2655172413793103</v>
      </c>
      <c r="X104" s="1">
        <v>6440</v>
      </c>
      <c r="Y104" s="1">
        <v>22</v>
      </c>
      <c r="Z104" s="1">
        <v>35</v>
      </c>
      <c r="AA104" s="33">
        <v>-13</v>
      </c>
      <c r="AB104" s="1">
        <v>65</v>
      </c>
      <c r="AC104" s="1">
        <v>260</v>
      </c>
      <c r="AD104" s="1">
        <v>1</v>
      </c>
      <c r="AE104" s="33" t="s">
        <v>543</v>
      </c>
      <c r="AF104" s="35">
        <v>20</v>
      </c>
      <c r="AG104" s="36">
        <v>247</v>
      </c>
      <c r="AH104" s="36">
        <v>435</v>
      </c>
      <c r="AI104" s="36">
        <v>56.8</v>
      </c>
      <c r="AJ104" s="36">
        <v>2616</v>
      </c>
      <c r="AK104" s="36">
        <v>6</v>
      </c>
      <c r="AL104" s="36">
        <v>4.0999999999999996</v>
      </c>
      <c r="AM104" s="36">
        <v>11</v>
      </c>
      <c r="AN104" s="36">
        <v>23</v>
      </c>
      <c r="AO104" s="36">
        <v>105.1</v>
      </c>
      <c r="AP104" s="37">
        <v>5</v>
      </c>
      <c r="AQ104" t="s">
        <v>2514</v>
      </c>
      <c r="AS104" t="s">
        <v>795</v>
      </c>
    </row>
    <row r="105" spans="1:45" x14ac:dyDescent="0.2">
      <c r="A105" t="s">
        <v>955</v>
      </c>
      <c r="B105" s="33">
        <v>0</v>
      </c>
      <c r="C105" s="33" t="s">
        <v>929</v>
      </c>
      <c r="D105" s="1">
        <v>1</v>
      </c>
      <c r="E105" s="1">
        <v>22</v>
      </c>
      <c r="F105" s="1">
        <v>23</v>
      </c>
      <c r="G105" s="33" t="s">
        <v>124</v>
      </c>
      <c r="H105" s="1">
        <v>2004</v>
      </c>
      <c r="I105" s="1">
        <v>2011</v>
      </c>
      <c r="J105" s="33">
        <f t="shared" si="1"/>
        <v>7</v>
      </c>
      <c r="K105" s="33">
        <v>0</v>
      </c>
      <c r="L105" s="1">
        <v>0</v>
      </c>
      <c r="M105" s="1">
        <v>0</v>
      </c>
      <c r="N105" s="1">
        <v>2</v>
      </c>
      <c r="O105" s="49">
        <v>19</v>
      </c>
      <c r="P105" s="1">
        <v>45</v>
      </c>
      <c r="Q105" s="1">
        <v>33</v>
      </c>
      <c r="R105" s="33" t="s">
        <v>956</v>
      </c>
      <c r="S105" s="23">
        <v>11</v>
      </c>
      <c r="T105" s="1">
        <v>564</v>
      </c>
      <c r="U105" s="1">
        <v>952</v>
      </c>
      <c r="V105" s="13">
        <v>0.59243697478991597</v>
      </c>
      <c r="W105" s="33">
        <v>2.8756302521008399</v>
      </c>
      <c r="X105" s="1">
        <v>6271</v>
      </c>
      <c r="Y105" s="1">
        <v>33</v>
      </c>
      <c r="Z105" s="1">
        <v>34</v>
      </c>
      <c r="AA105" s="33">
        <v>-1</v>
      </c>
      <c r="AB105" s="1">
        <v>105</v>
      </c>
      <c r="AC105" s="1">
        <v>490</v>
      </c>
      <c r="AD105" s="1">
        <v>3</v>
      </c>
      <c r="AE105" s="33" t="s">
        <v>961</v>
      </c>
      <c r="AF105" s="35">
        <v>38</v>
      </c>
      <c r="AG105" s="36">
        <v>570</v>
      </c>
      <c r="AH105" s="36">
        <v>987</v>
      </c>
      <c r="AI105" s="36">
        <v>57.8</v>
      </c>
      <c r="AJ105" s="36">
        <v>6754</v>
      </c>
      <c r="AK105" s="36">
        <v>6.8</v>
      </c>
      <c r="AL105" s="36">
        <v>6.8</v>
      </c>
      <c r="AM105" s="36">
        <v>60</v>
      </c>
      <c r="AN105" s="36">
        <v>27</v>
      </c>
      <c r="AO105" s="36">
        <v>129.80000000000001</v>
      </c>
      <c r="AP105" s="37">
        <v>9</v>
      </c>
      <c r="AQ105" t="s">
        <v>3657</v>
      </c>
    </row>
    <row r="106" spans="1:45" x14ac:dyDescent="0.2">
      <c r="A106" t="s">
        <v>1079</v>
      </c>
      <c r="B106" s="33">
        <v>0</v>
      </c>
      <c r="C106" s="33" t="s">
        <v>1043</v>
      </c>
      <c r="D106" s="1">
        <v>6</v>
      </c>
      <c r="E106" s="1">
        <v>186</v>
      </c>
      <c r="F106" s="1">
        <v>23</v>
      </c>
      <c r="G106" s="33" t="s">
        <v>267</v>
      </c>
      <c r="H106" s="1">
        <v>2004</v>
      </c>
      <c r="I106" s="1">
        <v>2009</v>
      </c>
      <c r="J106" s="33">
        <f t="shared" si="1"/>
        <v>5</v>
      </c>
      <c r="K106" s="33">
        <v>0</v>
      </c>
      <c r="L106" s="1">
        <v>0</v>
      </c>
      <c r="M106" s="1">
        <v>0</v>
      </c>
      <c r="N106" s="1">
        <v>1</v>
      </c>
      <c r="O106" s="49">
        <v>6</v>
      </c>
      <c r="P106" s="1">
        <v>17</v>
      </c>
      <c r="Q106" s="1">
        <v>8</v>
      </c>
      <c r="R106" s="33" t="s">
        <v>318</v>
      </c>
      <c r="S106" s="23">
        <v>2.6666666666666665</v>
      </c>
      <c r="T106" s="1">
        <v>145</v>
      </c>
      <c r="U106" s="1">
        <v>257</v>
      </c>
      <c r="V106" s="13">
        <v>0.56420233463035019</v>
      </c>
      <c r="W106" s="33">
        <v>-0.44202334630350137</v>
      </c>
      <c r="X106" s="1">
        <v>1866</v>
      </c>
      <c r="Y106" s="1">
        <v>9</v>
      </c>
      <c r="Z106" s="1">
        <v>13</v>
      </c>
      <c r="AA106" s="33">
        <v>-4</v>
      </c>
      <c r="AB106" s="1">
        <v>39</v>
      </c>
      <c r="AC106" s="1">
        <v>145</v>
      </c>
      <c r="AD106" s="1">
        <v>0</v>
      </c>
      <c r="AE106" s="33" t="s">
        <v>1082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7">
        <v>0</v>
      </c>
      <c r="AS106" s="50" t="s">
        <v>841</v>
      </c>
    </row>
    <row r="107" spans="1:45" x14ac:dyDescent="0.2">
      <c r="A107" t="s">
        <v>1761</v>
      </c>
      <c r="B107" s="33">
        <v>0</v>
      </c>
      <c r="C107" s="33" t="s">
        <v>1750</v>
      </c>
      <c r="D107" s="33">
        <v>2</v>
      </c>
      <c r="E107" s="33">
        <v>47</v>
      </c>
      <c r="F107" s="1">
        <v>23</v>
      </c>
      <c r="G107" s="33" t="s">
        <v>448</v>
      </c>
      <c r="H107" s="1">
        <v>1986</v>
      </c>
      <c r="I107" s="1">
        <v>1995</v>
      </c>
      <c r="J107" s="33">
        <f t="shared" si="1"/>
        <v>9</v>
      </c>
      <c r="K107" s="33">
        <v>0</v>
      </c>
      <c r="L107" s="1">
        <v>0</v>
      </c>
      <c r="M107" s="1">
        <v>0</v>
      </c>
      <c r="N107" s="1">
        <v>3</v>
      </c>
      <c r="O107" s="49">
        <v>23</v>
      </c>
      <c r="P107" s="1">
        <v>67</v>
      </c>
      <c r="Q107" s="1">
        <v>49</v>
      </c>
      <c r="R107" s="33" t="s">
        <v>1762</v>
      </c>
      <c r="S107" s="23">
        <v>16.333333333333332</v>
      </c>
      <c r="T107" s="33">
        <v>873</v>
      </c>
      <c r="U107" s="1">
        <v>1644</v>
      </c>
      <c r="V107" s="13">
        <v>0.53102189781021902</v>
      </c>
      <c r="W107" s="33">
        <v>3.2897810218978094</v>
      </c>
      <c r="X107" s="1">
        <v>10243</v>
      </c>
      <c r="Y107" s="1">
        <v>42</v>
      </c>
      <c r="Z107" s="1">
        <v>69</v>
      </c>
      <c r="AA107" s="33">
        <v>-27</v>
      </c>
      <c r="AB107" s="1">
        <v>97</v>
      </c>
      <c r="AC107" s="1">
        <v>186</v>
      </c>
      <c r="AD107" s="1">
        <v>3</v>
      </c>
      <c r="AE107" s="33" t="s">
        <v>1076</v>
      </c>
      <c r="AF107" s="35">
        <v>33</v>
      </c>
      <c r="AG107" s="36">
        <v>36</v>
      </c>
      <c r="AH107" s="36">
        <v>1151</v>
      </c>
      <c r="AI107" s="36">
        <v>63.9</v>
      </c>
      <c r="AJ107" s="36">
        <v>8146</v>
      </c>
      <c r="AK107" s="36">
        <v>7.1</v>
      </c>
      <c r="AL107" s="36">
        <v>6.5</v>
      </c>
      <c r="AM107" s="36">
        <v>51</v>
      </c>
      <c r="AN107" s="36">
        <v>38</v>
      </c>
      <c r="AO107" s="36">
        <v>131.4</v>
      </c>
      <c r="AP107" s="37">
        <v>1</v>
      </c>
      <c r="AQ107" t="s">
        <v>3659</v>
      </c>
    </row>
    <row r="108" spans="1:45" x14ac:dyDescent="0.2">
      <c r="A108" t="s">
        <v>173</v>
      </c>
      <c r="B108" s="33">
        <v>0</v>
      </c>
      <c r="C108" s="33" t="s">
        <v>139</v>
      </c>
      <c r="D108" s="1">
        <v>3</v>
      </c>
      <c r="E108" s="1">
        <v>91</v>
      </c>
      <c r="F108" s="1">
        <v>22</v>
      </c>
      <c r="G108" s="33" t="s">
        <v>174</v>
      </c>
      <c r="H108" s="1">
        <v>2016</v>
      </c>
      <c r="I108" s="1">
        <v>2017</v>
      </c>
      <c r="J108" s="33">
        <f t="shared" si="1"/>
        <v>1</v>
      </c>
      <c r="K108" s="33">
        <v>0</v>
      </c>
      <c r="L108" s="1">
        <v>0</v>
      </c>
      <c r="M108" s="1">
        <v>0</v>
      </c>
      <c r="N108" s="1">
        <v>1</v>
      </c>
      <c r="O108" s="49">
        <v>13</v>
      </c>
      <c r="P108" s="1">
        <v>19</v>
      </c>
      <c r="Q108" s="1">
        <v>17</v>
      </c>
      <c r="R108" s="33" t="s">
        <v>176</v>
      </c>
      <c r="S108" s="23">
        <v>5.666666666666667</v>
      </c>
      <c r="T108" s="1">
        <v>310</v>
      </c>
      <c r="U108" s="1">
        <v>524</v>
      </c>
      <c r="V108" s="13">
        <v>0.59160305343511455</v>
      </c>
      <c r="W108" s="33">
        <v>-3.0160305343511462</v>
      </c>
      <c r="X108" s="1">
        <v>3498</v>
      </c>
      <c r="Y108" s="1">
        <v>13</v>
      </c>
      <c r="Z108" s="1">
        <v>7</v>
      </c>
      <c r="AA108" s="33">
        <v>6</v>
      </c>
      <c r="AB108" s="1">
        <v>79</v>
      </c>
      <c r="AC108" s="1">
        <v>343</v>
      </c>
      <c r="AD108" s="1">
        <v>5</v>
      </c>
      <c r="AE108" s="33" t="s">
        <v>181</v>
      </c>
      <c r="AF108" s="35">
        <f>26+5+8</f>
        <v>39</v>
      </c>
      <c r="AG108" s="43">
        <v>499</v>
      </c>
      <c r="AH108" s="43">
        <v>839</v>
      </c>
      <c r="AI108" s="43">
        <v>59.5</v>
      </c>
      <c r="AJ108" s="43">
        <v>5723</v>
      </c>
      <c r="AK108" s="43">
        <v>6.8</v>
      </c>
      <c r="AL108" s="43">
        <v>7.1</v>
      </c>
      <c r="AM108" s="43">
        <v>46</v>
      </c>
      <c r="AN108" s="43">
        <v>15</v>
      </c>
      <c r="AO108" s="43">
        <v>131.30000000000001</v>
      </c>
      <c r="AP108" s="37">
        <v>3</v>
      </c>
      <c r="AQ108" t="s">
        <v>2515</v>
      </c>
    </row>
    <row r="109" spans="1:45" x14ac:dyDescent="0.2">
      <c r="A109" t="s">
        <v>539</v>
      </c>
      <c r="B109" s="33">
        <v>0</v>
      </c>
      <c r="C109" s="33" t="s">
        <v>526</v>
      </c>
      <c r="D109" s="1">
        <v>1</v>
      </c>
      <c r="E109" s="1">
        <v>8</v>
      </c>
      <c r="F109" s="1">
        <v>23</v>
      </c>
      <c r="G109" s="33" t="s">
        <v>253</v>
      </c>
      <c r="H109" s="1">
        <v>2011</v>
      </c>
      <c r="I109" s="1">
        <v>2014</v>
      </c>
      <c r="J109" s="33">
        <f t="shared" si="1"/>
        <v>3</v>
      </c>
      <c r="K109" s="33">
        <v>0</v>
      </c>
      <c r="L109" s="1">
        <v>0</v>
      </c>
      <c r="M109" s="1">
        <v>0</v>
      </c>
      <c r="N109" s="1">
        <v>1</v>
      </c>
      <c r="O109" s="49">
        <v>15</v>
      </c>
      <c r="P109" s="1">
        <v>30</v>
      </c>
      <c r="Q109" s="1">
        <v>23</v>
      </c>
      <c r="R109" s="33" t="s">
        <v>540</v>
      </c>
      <c r="S109" s="23">
        <v>7.666666666666667</v>
      </c>
      <c r="T109" s="1">
        <v>408</v>
      </c>
      <c r="U109" s="1">
        <v>709</v>
      </c>
      <c r="V109" s="13">
        <v>0.57545839210155147</v>
      </c>
      <c r="W109" s="33">
        <v>-0.75458392101551475</v>
      </c>
      <c r="X109" s="1">
        <v>4967</v>
      </c>
      <c r="Y109" s="1">
        <v>27</v>
      </c>
      <c r="Z109" s="1">
        <v>22</v>
      </c>
      <c r="AA109" s="33">
        <v>5</v>
      </c>
      <c r="AB109" s="1">
        <v>95</v>
      </c>
      <c r="AC109" s="1">
        <v>644</v>
      </c>
      <c r="AD109" s="1">
        <v>5</v>
      </c>
      <c r="AE109" s="33" t="s">
        <v>543</v>
      </c>
      <c r="AF109" s="43">
        <v>40</v>
      </c>
      <c r="AG109" s="43">
        <v>619</v>
      </c>
      <c r="AH109" s="43">
        <v>1147</v>
      </c>
      <c r="AI109" s="43">
        <v>54</v>
      </c>
      <c r="AJ109" s="43">
        <v>7639</v>
      </c>
      <c r="AK109" s="43">
        <v>6.7</v>
      </c>
      <c r="AL109" s="43">
        <v>6.2</v>
      </c>
      <c r="AM109" s="43">
        <v>53</v>
      </c>
      <c r="AN109" s="43">
        <v>35</v>
      </c>
      <c r="AO109" s="43">
        <v>119.1</v>
      </c>
      <c r="AP109" s="37">
        <v>5</v>
      </c>
      <c r="AQ109" t="s">
        <v>3189</v>
      </c>
    </row>
    <row r="110" spans="1:45" x14ac:dyDescent="0.2">
      <c r="A110" t="s">
        <v>1279</v>
      </c>
      <c r="B110" s="33">
        <v>1</v>
      </c>
      <c r="C110" s="33" t="s">
        <v>1275</v>
      </c>
      <c r="D110" s="1">
        <v>2</v>
      </c>
      <c r="E110" s="1">
        <v>42</v>
      </c>
      <c r="F110" s="1">
        <v>22</v>
      </c>
      <c r="G110" s="33" t="s">
        <v>350</v>
      </c>
      <c r="H110" s="1">
        <v>1997</v>
      </c>
      <c r="I110" s="1">
        <v>2006</v>
      </c>
      <c r="J110" s="33">
        <f t="shared" si="1"/>
        <v>9</v>
      </c>
      <c r="K110" s="33">
        <v>0</v>
      </c>
      <c r="L110" s="1">
        <v>0</v>
      </c>
      <c r="M110" s="1">
        <v>1</v>
      </c>
      <c r="N110" s="1">
        <v>10</v>
      </c>
      <c r="O110" s="49">
        <v>77</v>
      </c>
      <c r="P110" s="1">
        <v>143</v>
      </c>
      <c r="Q110" s="1">
        <v>136</v>
      </c>
      <c r="R110" s="33" t="s">
        <v>1280</v>
      </c>
      <c r="S110" s="23">
        <v>45.333333333333336</v>
      </c>
      <c r="T110" s="1">
        <v>2484</v>
      </c>
      <c r="U110" s="1">
        <v>4350</v>
      </c>
      <c r="V110" s="13">
        <v>0.57103448275862068</v>
      </c>
      <c r="W110" s="33">
        <v>11.989655172413794</v>
      </c>
      <c r="X110" s="1">
        <v>29253</v>
      </c>
      <c r="Y110" s="1">
        <v>161</v>
      </c>
      <c r="Z110" s="1">
        <v>161</v>
      </c>
      <c r="AA110" s="33">
        <v>0</v>
      </c>
      <c r="AB110" s="1">
        <v>428</v>
      </c>
      <c r="AC110" s="1">
        <v>1853</v>
      </c>
      <c r="AD110" s="1">
        <v>17</v>
      </c>
      <c r="AE110" s="33" t="s">
        <v>487</v>
      </c>
      <c r="AF110" s="35">
        <v>42</v>
      </c>
      <c r="AG110" s="36">
        <v>613</v>
      </c>
      <c r="AH110" s="36">
        <v>1107</v>
      </c>
      <c r="AI110" s="36">
        <v>55.4</v>
      </c>
      <c r="AJ110" s="36">
        <v>8626</v>
      </c>
      <c r="AK110" s="36">
        <v>7.8</v>
      </c>
      <c r="AL110" s="36">
        <v>7.6</v>
      </c>
      <c r="AM110" s="36">
        <v>64</v>
      </c>
      <c r="AN110" s="36">
        <v>34</v>
      </c>
      <c r="AO110" s="36">
        <v>133.80000000000001</v>
      </c>
      <c r="AP110" s="37">
        <v>5</v>
      </c>
      <c r="AQ110" t="s">
        <v>2514</v>
      </c>
    </row>
    <row r="111" spans="1:45" x14ac:dyDescent="0.2">
      <c r="A111" t="s">
        <v>755</v>
      </c>
      <c r="B111" s="33">
        <v>0</v>
      </c>
      <c r="C111" s="33" t="s">
        <v>754</v>
      </c>
      <c r="D111" s="1">
        <v>1</v>
      </c>
      <c r="E111" s="1">
        <v>1</v>
      </c>
      <c r="F111" s="1">
        <v>22</v>
      </c>
      <c r="G111" s="33" t="s">
        <v>191</v>
      </c>
      <c r="H111" s="1">
        <v>2007</v>
      </c>
      <c r="I111" s="1">
        <v>2009</v>
      </c>
      <c r="J111" s="33">
        <f t="shared" si="1"/>
        <v>2</v>
      </c>
      <c r="K111" s="33">
        <v>0</v>
      </c>
      <c r="L111" s="1">
        <v>0</v>
      </c>
      <c r="M111" s="1">
        <v>0</v>
      </c>
      <c r="N111" s="1">
        <v>2</v>
      </c>
      <c r="O111" s="49">
        <v>6</v>
      </c>
      <c r="P111" s="1">
        <v>31</v>
      </c>
      <c r="Q111" s="1">
        <v>25</v>
      </c>
      <c r="R111" s="33" t="s">
        <v>626</v>
      </c>
      <c r="S111" s="23">
        <v>8.3333333333333339</v>
      </c>
      <c r="T111" s="1">
        <v>354</v>
      </c>
      <c r="U111" s="1">
        <v>680</v>
      </c>
      <c r="V111" s="13">
        <v>0.52058823529411768</v>
      </c>
      <c r="W111" s="33">
        <v>-3.1058823529411765</v>
      </c>
      <c r="X111" s="1">
        <v>4083</v>
      </c>
      <c r="Y111" s="1">
        <v>18</v>
      </c>
      <c r="Z111" s="1">
        <v>23</v>
      </c>
      <c r="AA111" s="33">
        <v>-5</v>
      </c>
      <c r="AB111" s="1">
        <v>40</v>
      </c>
      <c r="AC111" s="1">
        <v>175</v>
      </c>
      <c r="AD111" s="1">
        <v>1</v>
      </c>
      <c r="AE111" s="33" t="s">
        <v>375</v>
      </c>
      <c r="AF111" s="35">
        <v>36</v>
      </c>
      <c r="AG111" s="36">
        <v>493</v>
      </c>
      <c r="AH111" s="36">
        <v>797</v>
      </c>
      <c r="AI111" s="36">
        <v>61.9</v>
      </c>
      <c r="AJ111" s="36">
        <v>6625</v>
      </c>
      <c r="AK111" s="36">
        <v>8.3000000000000007</v>
      </c>
      <c r="AL111" s="36">
        <v>8.4</v>
      </c>
      <c r="AM111" s="36">
        <v>52</v>
      </c>
      <c r="AN111" s="36">
        <v>21</v>
      </c>
      <c r="AO111" s="36">
        <v>147</v>
      </c>
      <c r="AP111" s="37">
        <v>2</v>
      </c>
      <c r="AQ111" t="s">
        <v>2518</v>
      </c>
    </row>
    <row r="112" spans="1:45" x14ac:dyDescent="0.2">
      <c r="A112" t="s">
        <v>240</v>
      </c>
      <c r="B112" s="33">
        <v>0</v>
      </c>
      <c r="C112" s="33" t="s">
        <v>239</v>
      </c>
      <c r="D112" s="1">
        <v>1</v>
      </c>
      <c r="E112" s="1">
        <v>1</v>
      </c>
      <c r="F112" s="1">
        <v>21</v>
      </c>
      <c r="G112" s="33" t="s">
        <v>241</v>
      </c>
      <c r="H112" s="1">
        <v>2015</v>
      </c>
      <c r="I112" s="1">
        <v>2017</v>
      </c>
      <c r="J112" s="33">
        <f t="shared" si="1"/>
        <v>2</v>
      </c>
      <c r="K112" s="33">
        <v>0</v>
      </c>
      <c r="L112" s="1">
        <v>0</v>
      </c>
      <c r="M112" s="1">
        <v>1</v>
      </c>
      <c r="N112" s="1">
        <v>3</v>
      </c>
      <c r="O112" s="49">
        <v>33</v>
      </c>
      <c r="P112" s="1">
        <v>45</v>
      </c>
      <c r="Q112" s="1">
        <v>45</v>
      </c>
      <c r="R112" s="33" t="s">
        <v>242</v>
      </c>
      <c r="S112" s="23">
        <v>15</v>
      </c>
      <c r="T112" s="1">
        <v>939</v>
      </c>
      <c r="U112" s="1">
        <v>1544</v>
      </c>
      <c r="V112" s="13">
        <v>0.60816062176165808</v>
      </c>
      <c r="W112" s="33">
        <v>2.7183937823834192</v>
      </c>
      <c r="X112" s="1">
        <v>11636</v>
      </c>
      <c r="Y112" s="1">
        <v>69</v>
      </c>
      <c r="Z112" s="1">
        <v>44</v>
      </c>
      <c r="AA112" s="33">
        <v>25</v>
      </c>
      <c r="AB112" s="1">
        <v>140</v>
      </c>
      <c r="AC112" s="1">
        <v>513</v>
      </c>
      <c r="AD112" s="1">
        <v>8</v>
      </c>
      <c r="AE112" s="33" t="s">
        <v>250</v>
      </c>
      <c r="AF112" s="35">
        <v>27</v>
      </c>
      <c r="AG112" s="43">
        <v>562</v>
      </c>
      <c r="AH112" s="43">
        <v>851</v>
      </c>
      <c r="AI112" s="43">
        <v>66</v>
      </c>
      <c r="AJ112" s="43">
        <v>7964</v>
      </c>
      <c r="AK112" s="43">
        <v>9.4</v>
      </c>
      <c r="AL112" s="43">
        <v>9.4</v>
      </c>
      <c r="AM112" s="43">
        <v>65</v>
      </c>
      <c r="AN112" s="43">
        <v>28</v>
      </c>
      <c r="AO112" s="43">
        <v>163.30000000000001</v>
      </c>
      <c r="AP112" s="37">
        <v>3</v>
      </c>
      <c r="AQ112" t="s">
        <v>2515</v>
      </c>
    </row>
    <row r="113" spans="1:45" x14ac:dyDescent="0.2">
      <c r="A113" t="s">
        <v>140</v>
      </c>
      <c r="B113" s="33">
        <v>0</v>
      </c>
      <c r="C113" s="33" t="s">
        <v>139</v>
      </c>
      <c r="D113" s="1">
        <v>1</v>
      </c>
      <c r="E113" s="1">
        <v>1</v>
      </c>
      <c r="F113" s="1">
        <v>21</v>
      </c>
      <c r="G113" s="33" t="s">
        <v>141</v>
      </c>
      <c r="H113" s="1">
        <v>2016</v>
      </c>
      <c r="I113" s="1">
        <v>2017</v>
      </c>
      <c r="J113" s="33">
        <f t="shared" si="1"/>
        <v>1</v>
      </c>
      <c r="K113" s="33">
        <v>0</v>
      </c>
      <c r="L113" s="1">
        <v>0</v>
      </c>
      <c r="M113" s="1">
        <v>1</v>
      </c>
      <c r="N113" s="1">
        <v>1</v>
      </c>
      <c r="O113" s="49">
        <v>13</v>
      </c>
      <c r="P113" s="1">
        <v>22</v>
      </c>
      <c r="Q113" s="1">
        <v>22</v>
      </c>
      <c r="R113" s="33" t="s">
        <v>143</v>
      </c>
      <c r="S113" s="23">
        <v>7.333333333333333</v>
      </c>
      <c r="T113" s="1">
        <v>408</v>
      </c>
      <c r="U113" s="1">
        <v>682</v>
      </c>
      <c r="V113" s="13">
        <v>0.59824046920821117</v>
      </c>
      <c r="W113" s="33">
        <v>-0.7824046920821115</v>
      </c>
      <c r="X113" s="1">
        <v>4893</v>
      </c>
      <c r="Y113" s="1">
        <v>33</v>
      </c>
      <c r="Z113" s="1">
        <v>14</v>
      </c>
      <c r="AA113" s="33">
        <v>19</v>
      </c>
      <c r="AB113" s="1">
        <v>36</v>
      </c>
      <c r="AC113" s="1">
        <v>67</v>
      </c>
      <c r="AD113" s="1">
        <v>2</v>
      </c>
      <c r="AE113" s="33" t="s">
        <v>107</v>
      </c>
      <c r="AF113" s="35">
        <v>37</v>
      </c>
      <c r="AG113" s="43">
        <v>977</v>
      </c>
      <c r="AH113" s="43">
        <v>1568</v>
      </c>
      <c r="AI113" s="43">
        <v>62.3</v>
      </c>
      <c r="AJ113" s="43">
        <v>12195</v>
      </c>
      <c r="AK113" s="43">
        <v>7.8</v>
      </c>
      <c r="AL113" s="43">
        <v>8.1</v>
      </c>
      <c r="AM113" s="43">
        <v>96</v>
      </c>
      <c r="AN113" s="43">
        <v>30</v>
      </c>
      <c r="AO113" s="43">
        <v>144</v>
      </c>
      <c r="AP113" s="37">
        <v>5</v>
      </c>
      <c r="AQ113" t="s">
        <v>3189</v>
      </c>
    </row>
    <row r="114" spans="1:45" x14ac:dyDescent="0.2">
      <c r="A114" t="s">
        <v>1178</v>
      </c>
      <c r="B114" s="33">
        <v>0</v>
      </c>
      <c r="C114" s="33" t="s">
        <v>357</v>
      </c>
      <c r="D114" s="1">
        <v>7</v>
      </c>
      <c r="E114" s="1">
        <v>214</v>
      </c>
      <c r="F114" s="1">
        <v>23</v>
      </c>
      <c r="G114" s="33" t="s">
        <v>137</v>
      </c>
      <c r="H114" s="1">
        <v>2000</v>
      </c>
      <c r="I114" s="1">
        <v>2003</v>
      </c>
      <c r="J114" s="33">
        <f t="shared" si="1"/>
        <v>3</v>
      </c>
      <c r="K114" s="33">
        <v>0</v>
      </c>
      <c r="L114" s="1">
        <v>0</v>
      </c>
      <c r="M114" s="1">
        <v>0</v>
      </c>
      <c r="N114" s="1">
        <v>0</v>
      </c>
      <c r="O114" s="49">
        <v>0</v>
      </c>
      <c r="P114" s="1">
        <v>5</v>
      </c>
      <c r="Q114" s="1">
        <v>1</v>
      </c>
      <c r="R114" s="33" t="s">
        <v>213</v>
      </c>
      <c r="S114" s="23">
        <v>0.33333333333333331</v>
      </c>
      <c r="T114" s="1">
        <v>11</v>
      </c>
      <c r="U114" s="1">
        <v>22</v>
      </c>
      <c r="V114" s="13">
        <v>0.5</v>
      </c>
      <c r="W114" s="33">
        <v>-2.1</v>
      </c>
      <c r="X114" s="1">
        <v>114</v>
      </c>
      <c r="Y114" s="1">
        <v>0</v>
      </c>
      <c r="Z114" s="1">
        <v>1</v>
      </c>
      <c r="AA114" s="33">
        <v>-1</v>
      </c>
      <c r="AB114" s="1">
        <v>7</v>
      </c>
      <c r="AC114" s="1">
        <v>15</v>
      </c>
      <c r="AD114" s="1">
        <v>0</v>
      </c>
      <c r="AE114" s="33" t="s">
        <v>103</v>
      </c>
      <c r="AF114" s="35">
        <v>36</v>
      </c>
      <c r="AG114" s="36">
        <v>306</v>
      </c>
      <c r="AH114" s="36">
        <v>536</v>
      </c>
      <c r="AI114" s="36">
        <v>57.1</v>
      </c>
      <c r="AJ114" s="36">
        <v>4820</v>
      </c>
      <c r="AK114" s="36">
        <v>9</v>
      </c>
      <c r="AL114" s="36">
        <v>8.5</v>
      </c>
      <c r="AM114" s="36">
        <v>34</v>
      </c>
      <c r="AN114" s="36">
        <v>21</v>
      </c>
      <c r="AO114" s="36">
        <v>145.69999999999999</v>
      </c>
      <c r="AP114" s="37">
        <v>6</v>
      </c>
      <c r="AQ114" t="s">
        <v>2513</v>
      </c>
    </row>
    <row r="115" spans="1:45" x14ac:dyDescent="0.2">
      <c r="A115" t="s">
        <v>877</v>
      </c>
      <c r="B115" s="33">
        <v>1</v>
      </c>
      <c r="C115" s="33" t="s">
        <v>858</v>
      </c>
      <c r="D115" s="1">
        <v>1</v>
      </c>
      <c r="E115" s="1">
        <v>25</v>
      </c>
      <c r="F115" s="1">
        <v>23</v>
      </c>
      <c r="G115" s="33" t="s">
        <v>221</v>
      </c>
      <c r="H115" s="1">
        <v>2006</v>
      </c>
      <c r="I115" s="1">
        <v>2014</v>
      </c>
      <c r="J115" s="33">
        <f t="shared" si="1"/>
        <v>8</v>
      </c>
      <c r="K115" s="33">
        <v>0</v>
      </c>
      <c r="L115" s="1">
        <v>0</v>
      </c>
      <c r="M115" s="1">
        <v>0</v>
      </c>
      <c r="N115" s="1">
        <v>5</v>
      </c>
      <c r="O115" s="49">
        <v>47</v>
      </c>
      <c r="P115" s="1">
        <v>90</v>
      </c>
      <c r="Q115" s="1">
        <v>79</v>
      </c>
      <c r="R115" s="33" t="s">
        <v>878</v>
      </c>
      <c r="S115" s="23">
        <v>26.333333333333332</v>
      </c>
      <c r="T115" s="1">
        <v>1519</v>
      </c>
      <c r="U115" s="1">
        <v>2518</v>
      </c>
      <c r="V115" s="13">
        <v>0.60325655281969814</v>
      </c>
      <c r="W115" s="33">
        <v>9.3674344718030191</v>
      </c>
      <c r="X115" s="1">
        <v>16771</v>
      </c>
      <c r="Y115" s="1">
        <v>87</v>
      </c>
      <c r="Z115" s="1">
        <v>60</v>
      </c>
      <c r="AA115" s="33">
        <v>27</v>
      </c>
      <c r="AB115" s="1">
        <v>240</v>
      </c>
      <c r="AC115" s="1">
        <v>1204</v>
      </c>
      <c r="AD115" s="1">
        <v>6</v>
      </c>
      <c r="AE115" s="33" t="s">
        <v>538</v>
      </c>
      <c r="AF115" s="35">
        <v>48</v>
      </c>
      <c r="AG115" s="36">
        <v>552</v>
      </c>
      <c r="AH115" s="36">
        <v>854</v>
      </c>
      <c r="AI115" s="36">
        <v>64.599999999999994</v>
      </c>
      <c r="AJ115" s="36">
        <v>7299</v>
      </c>
      <c r="AK115" s="36">
        <v>8.5</v>
      </c>
      <c r="AL115" s="36">
        <v>8.3000000000000007</v>
      </c>
      <c r="AM115" s="36">
        <v>45</v>
      </c>
      <c r="AN115" s="36">
        <v>24</v>
      </c>
      <c r="AO115" s="36">
        <v>148.19999999999999</v>
      </c>
      <c r="AP115" s="37">
        <v>2</v>
      </c>
      <c r="AQ115" t="s">
        <v>2518</v>
      </c>
    </row>
    <row r="116" spans="1:45" x14ac:dyDescent="0.2">
      <c r="A116" t="s">
        <v>814</v>
      </c>
      <c r="B116" s="33">
        <v>1</v>
      </c>
      <c r="C116" s="33" t="s">
        <v>802</v>
      </c>
      <c r="D116" s="1">
        <v>1</v>
      </c>
      <c r="E116" s="1">
        <v>11</v>
      </c>
      <c r="F116" s="1">
        <v>23</v>
      </c>
      <c r="G116" s="33" t="s">
        <v>137</v>
      </c>
      <c r="H116" s="1">
        <v>2006</v>
      </c>
      <c r="I116" s="1">
        <v>2017</v>
      </c>
      <c r="J116" s="33">
        <f t="shared" si="1"/>
        <v>11</v>
      </c>
      <c r="K116" s="33">
        <v>0</v>
      </c>
      <c r="L116" s="1">
        <v>0</v>
      </c>
      <c r="M116" s="1">
        <v>1</v>
      </c>
      <c r="N116" s="1">
        <v>10</v>
      </c>
      <c r="O116" s="49">
        <v>87</v>
      </c>
      <c r="P116" s="1">
        <v>153</v>
      </c>
      <c r="Q116" s="1">
        <v>153</v>
      </c>
      <c r="R116" s="33" t="s">
        <v>816</v>
      </c>
      <c r="S116" s="23">
        <v>51</v>
      </c>
      <c r="T116" s="1">
        <v>3048</v>
      </c>
      <c r="U116" s="1">
        <v>4920</v>
      </c>
      <c r="V116" s="13">
        <v>0.61951219512195121</v>
      </c>
      <c r="W116" s="33">
        <v>21.204878048780486</v>
      </c>
      <c r="X116" s="1">
        <v>35133</v>
      </c>
      <c r="Y116" s="1">
        <v>227</v>
      </c>
      <c r="Z116" s="1">
        <v>160</v>
      </c>
      <c r="AA116" s="33">
        <v>67</v>
      </c>
      <c r="AB116" s="1">
        <v>386</v>
      </c>
      <c r="AC116" s="1">
        <v>1682</v>
      </c>
      <c r="AD116" s="1">
        <v>9</v>
      </c>
      <c r="AE116" s="33" t="s">
        <v>823</v>
      </c>
      <c r="AF116" s="35">
        <v>45</v>
      </c>
      <c r="AG116" s="36">
        <v>710</v>
      </c>
      <c r="AH116" s="36">
        <v>1242</v>
      </c>
      <c r="AI116" s="36">
        <v>57.2</v>
      </c>
      <c r="AJ116" s="36">
        <v>8697</v>
      </c>
      <c r="AK116" s="36">
        <v>7</v>
      </c>
      <c r="AL116" s="36">
        <v>6.6</v>
      </c>
      <c r="AM116" s="36">
        <v>59</v>
      </c>
      <c r="AN116" s="36">
        <v>36</v>
      </c>
      <c r="AO116" s="36">
        <v>125.9</v>
      </c>
      <c r="AP116" s="37">
        <v>2</v>
      </c>
      <c r="AQ116" t="s">
        <v>2518</v>
      </c>
    </row>
    <row r="117" spans="1:45" x14ac:dyDescent="0.2">
      <c r="A117" t="s">
        <v>1491</v>
      </c>
      <c r="B117" s="33">
        <v>1</v>
      </c>
      <c r="C117" s="33" t="s">
        <v>1474</v>
      </c>
      <c r="D117" s="1">
        <v>6</v>
      </c>
      <c r="E117" s="1">
        <v>166</v>
      </c>
      <c r="F117" s="1">
        <v>21</v>
      </c>
      <c r="G117" s="33" t="s">
        <v>170</v>
      </c>
      <c r="H117" s="1">
        <v>1992</v>
      </c>
      <c r="I117" s="1">
        <v>2005</v>
      </c>
      <c r="J117" s="33">
        <f t="shared" si="1"/>
        <v>13</v>
      </c>
      <c r="K117" s="33">
        <v>0</v>
      </c>
      <c r="L117" s="1">
        <v>0</v>
      </c>
      <c r="M117" s="1">
        <v>1</v>
      </c>
      <c r="N117" s="1">
        <v>8</v>
      </c>
      <c r="O117" s="49">
        <v>67</v>
      </c>
      <c r="P117" s="1">
        <v>119</v>
      </c>
      <c r="Q117" s="1">
        <v>100</v>
      </c>
      <c r="R117" s="33" t="s">
        <v>1492</v>
      </c>
      <c r="S117" s="23">
        <v>33.333333333333336</v>
      </c>
      <c r="T117" s="1">
        <v>1827</v>
      </c>
      <c r="U117" s="1">
        <v>3241</v>
      </c>
      <c r="V117" s="13">
        <v>0.56371490280777536</v>
      </c>
      <c r="W117" s="33">
        <v>18.562850971922245</v>
      </c>
      <c r="X117" s="1">
        <v>21711</v>
      </c>
      <c r="Y117" s="1">
        <v>134</v>
      </c>
      <c r="Z117" s="1">
        <v>99</v>
      </c>
      <c r="AA117" s="33">
        <v>35</v>
      </c>
      <c r="AB117" s="1">
        <v>418</v>
      </c>
      <c r="AC117" s="1">
        <v>2027</v>
      </c>
      <c r="AD117" s="1">
        <v>14</v>
      </c>
      <c r="AE117" s="33" t="s">
        <v>1071</v>
      </c>
      <c r="AF117" s="35">
        <v>36</v>
      </c>
      <c r="AG117" s="36">
        <v>360</v>
      </c>
      <c r="AH117" s="36">
        <v>667</v>
      </c>
      <c r="AI117" s="36">
        <v>54</v>
      </c>
      <c r="AJ117" s="36">
        <v>5133</v>
      </c>
      <c r="AK117" s="36">
        <v>7.7</v>
      </c>
      <c r="AL117" s="36">
        <v>7.6</v>
      </c>
      <c r="AM117" s="36">
        <v>43</v>
      </c>
      <c r="AN117" s="36">
        <v>20</v>
      </c>
      <c r="AO117" s="36">
        <v>133.9</v>
      </c>
      <c r="AP117" s="37">
        <v>6</v>
      </c>
      <c r="AQ117" t="s">
        <v>2513</v>
      </c>
    </row>
    <row r="118" spans="1:45" x14ac:dyDescent="0.2">
      <c r="A118" t="s">
        <v>1640</v>
      </c>
      <c r="B118" s="33">
        <v>0</v>
      </c>
      <c r="C118" s="33" t="s">
        <v>1620</v>
      </c>
      <c r="D118" s="1">
        <v>4</v>
      </c>
      <c r="E118" s="1">
        <v>102</v>
      </c>
      <c r="F118" s="1">
        <v>23</v>
      </c>
      <c r="G118" s="33" t="s">
        <v>1499</v>
      </c>
      <c r="H118" s="1">
        <v>1990</v>
      </c>
      <c r="I118" s="1">
        <v>1992</v>
      </c>
      <c r="J118" s="33">
        <f t="shared" si="1"/>
        <v>2</v>
      </c>
      <c r="K118" s="33">
        <v>0</v>
      </c>
      <c r="L118" s="1">
        <v>0</v>
      </c>
      <c r="M118" s="1">
        <v>0</v>
      </c>
      <c r="N118" s="1">
        <v>0</v>
      </c>
      <c r="O118" s="49">
        <v>2</v>
      </c>
      <c r="P118" s="1">
        <v>7</v>
      </c>
      <c r="Q118" s="1">
        <v>3</v>
      </c>
      <c r="R118" s="33" t="s">
        <v>1125</v>
      </c>
      <c r="S118" s="23">
        <v>1</v>
      </c>
      <c r="T118" s="1">
        <v>49</v>
      </c>
      <c r="U118" s="1">
        <v>114</v>
      </c>
      <c r="V118" s="13">
        <v>0.42982456140350878</v>
      </c>
      <c r="W118" s="33">
        <v>-2.7982456140350873</v>
      </c>
      <c r="X118" s="1">
        <v>636</v>
      </c>
      <c r="Y118" s="1">
        <v>2</v>
      </c>
      <c r="Z118" s="1">
        <v>9</v>
      </c>
      <c r="AA118" s="33">
        <v>-7</v>
      </c>
      <c r="AB118" s="1">
        <v>17</v>
      </c>
      <c r="AC118" s="1">
        <v>57</v>
      </c>
      <c r="AD118" s="1">
        <v>0</v>
      </c>
      <c r="AE118" s="33" t="s">
        <v>1641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7">
        <v>0</v>
      </c>
      <c r="AS118" t="s">
        <v>892</v>
      </c>
    </row>
    <row r="119" spans="1:45" x14ac:dyDescent="0.2">
      <c r="A119" t="s">
        <v>1570</v>
      </c>
      <c r="B119" s="33">
        <v>1</v>
      </c>
      <c r="C119" s="33" t="s">
        <v>1569</v>
      </c>
      <c r="D119" s="1">
        <v>1</v>
      </c>
      <c r="E119" s="1">
        <v>1</v>
      </c>
      <c r="F119" s="1">
        <v>22</v>
      </c>
      <c r="G119" s="33" t="s">
        <v>448</v>
      </c>
      <c r="H119" s="1">
        <v>1990</v>
      </c>
      <c r="I119" s="1">
        <v>2001</v>
      </c>
      <c r="J119" s="33">
        <f t="shared" si="1"/>
        <v>11</v>
      </c>
      <c r="K119" s="33">
        <v>0</v>
      </c>
      <c r="L119" s="1">
        <v>0</v>
      </c>
      <c r="M119" s="1">
        <v>0</v>
      </c>
      <c r="N119" s="1">
        <v>9</v>
      </c>
      <c r="O119" s="49">
        <v>65</v>
      </c>
      <c r="P119" s="1">
        <v>131</v>
      </c>
      <c r="Q119" s="1">
        <v>124</v>
      </c>
      <c r="R119" s="33" t="s">
        <v>1571</v>
      </c>
      <c r="S119" s="23">
        <v>41.333333333333336</v>
      </c>
      <c r="T119" s="1">
        <v>2298</v>
      </c>
      <c r="U119" s="1">
        <v>3967</v>
      </c>
      <c r="V119" s="13">
        <v>0.57927905218048903</v>
      </c>
      <c r="W119" s="33">
        <v>15.807209478195109</v>
      </c>
      <c r="X119" s="1">
        <v>27602</v>
      </c>
      <c r="Y119" s="1">
        <v>154</v>
      </c>
      <c r="Z119" s="1">
        <v>113</v>
      </c>
      <c r="AA119" s="33">
        <v>41</v>
      </c>
      <c r="AB119" s="1">
        <v>168</v>
      </c>
      <c r="AC119" s="1">
        <v>307</v>
      </c>
      <c r="AD119" s="1">
        <v>2</v>
      </c>
      <c r="AE119" s="33" t="s">
        <v>1076</v>
      </c>
      <c r="AF119" s="35">
        <v>34</v>
      </c>
      <c r="AG119" s="36">
        <v>576</v>
      </c>
      <c r="AH119" s="36">
        <v>979</v>
      </c>
      <c r="AI119" s="36">
        <v>58.8</v>
      </c>
      <c r="AJ119" s="36">
        <v>6212</v>
      </c>
      <c r="AK119" s="36">
        <v>6.3</v>
      </c>
      <c r="AL119" s="36">
        <v>5.5</v>
      </c>
      <c r="AM119" s="36">
        <v>35</v>
      </c>
      <c r="AN119" s="36">
        <v>35</v>
      </c>
      <c r="AO119" s="36">
        <v>116.8</v>
      </c>
      <c r="AP119" s="37">
        <v>1</v>
      </c>
      <c r="AQ119" t="s">
        <v>3185</v>
      </c>
    </row>
    <row r="120" spans="1:45" x14ac:dyDescent="0.2">
      <c r="A120" t="s">
        <v>1124</v>
      </c>
      <c r="B120" s="33">
        <v>0</v>
      </c>
      <c r="C120" s="33" t="s">
        <v>532</v>
      </c>
      <c r="D120" s="1">
        <v>4</v>
      </c>
      <c r="E120" s="1">
        <v>125</v>
      </c>
      <c r="F120" s="1">
        <v>22</v>
      </c>
      <c r="G120" s="33" t="s">
        <v>106</v>
      </c>
      <c r="H120" s="1">
        <v>2002</v>
      </c>
      <c r="I120" s="1">
        <v>2003</v>
      </c>
      <c r="J120" s="33">
        <f t="shared" si="1"/>
        <v>1</v>
      </c>
      <c r="K120" s="33">
        <v>0</v>
      </c>
      <c r="L120" s="1">
        <v>0</v>
      </c>
      <c r="M120" s="1">
        <v>0</v>
      </c>
      <c r="N120" s="1">
        <v>0</v>
      </c>
      <c r="O120" s="49">
        <v>1</v>
      </c>
      <c r="P120" s="1">
        <v>8</v>
      </c>
      <c r="Q120" s="1">
        <v>3</v>
      </c>
      <c r="R120" s="33" t="s">
        <v>1125</v>
      </c>
      <c r="S120" s="23">
        <v>1</v>
      </c>
      <c r="T120" s="1">
        <v>63</v>
      </c>
      <c r="U120" s="1">
        <v>120</v>
      </c>
      <c r="V120" s="13">
        <v>0.52500000000000002</v>
      </c>
      <c r="W120" s="33">
        <v>-4.25</v>
      </c>
      <c r="X120" s="1">
        <v>562</v>
      </c>
      <c r="Y120" s="1">
        <v>3</v>
      </c>
      <c r="Z120" s="1">
        <v>4</v>
      </c>
      <c r="AA120" s="33">
        <v>-1</v>
      </c>
      <c r="AB120" s="1">
        <v>5</v>
      </c>
      <c r="AC120" s="1">
        <v>20</v>
      </c>
      <c r="AD120" s="1">
        <v>0</v>
      </c>
      <c r="AE120" s="33" t="s">
        <v>618</v>
      </c>
      <c r="AF120" s="35">
        <v>27</v>
      </c>
      <c r="AG120" s="36">
        <v>254</v>
      </c>
      <c r="AH120" s="36">
        <v>479</v>
      </c>
      <c r="AI120" s="36">
        <v>53</v>
      </c>
      <c r="AJ120" s="36">
        <v>3755</v>
      </c>
      <c r="AK120" s="36">
        <v>7.8</v>
      </c>
      <c r="AL120" s="36">
        <v>7.5</v>
      </c>
      <c r="AM120" s="36">
        <v>31</v>
      </c>
      <c r="AN120" s="36">
        <v>17</v>
      </c>
      <c r="AO120" s="36">
        <v>133.1</v>
      </c>
      <c r="AP120" s="37">
        <v>2</v>
      </c>
      <c r="AQ120" t="s">
        <v>2518</v>
      </c>
    </row>
    <row r="121" spans="1:45" x14ac:dyDescent="0.2">
      <c r="A121" t="s">
        <v>1276</v>
      </c>
      <c r="B121" s="33">
        <v>0</v>
      </c>
      <c r="C121" s="33" t="s">
        <v>1275</v>
      </c>
      <c r="D121" s="1">
        <v>1</v>
      </c>
      <c r="E121" s="1">
        <v>26</v>
      </c>
      <c r="F121" s="1">
        <v>24</v>
      </c>
      <c r="G121" s="33" t="s">
        <v>110</v>
      </c>
      <c r="H121" s="1">
        <v>1997</v>
      </c>
      <c r="I121" s="1">
        <v>1998</v>
      </c>
      <c r="J121" s="33">
        <f t="shared" si="1"/>
        <v>1</v>
      </c>
      <c r="K121" s="33">
        <v>0</v>
      </c>
      <c r="L121" s="1">
        <v>0</v>
      </c>
      <c r="M121" s="1">
        <v>0</v>
      </c>
      <c r="N121" s="1">
        <v>0</v>
      </c>
      <c r="O121" s="49">
        <v>1</v>
      </c>
      <c r="P121" s="1">
        <v>6</v>
      </c>
      <c r="Q121" s="1">
        <v>1</v>
      </c>
      <c r="R121" s="33" t="s">
        <v>72</v>
      </c>
      <c r="S121" s="23">
        <v>0.33333333333333331</v>
      </c>
      <c r="T121" s="1">
        <v>21</v>
      </c>
      <c r="U121" s="1">
        <v>52</v>
      </c>
      <c r="V121" s="13">
        <v>0.40384615384615385</v>
      </c>
      <c r="W121" s="33">
        <v>-3.2384615384615381</v>
      </c>
      <c r="X121" s="1">
        <v>239</v>
      </c>
      <c r="Y121" s="1">
        <v>1</v>
      </c>
      <c r="Z121" s="1">
        <v>4</v>
      </c>
      <c r="AA121" s="33">
        <v>-3</v>
      </c>
      <c r="AB121" s="1">
        <v>13</v>
      </c>
      <c r="AC121" s="1">
        <v>-10</v>
      </c>
      <c r="AD121" s="1">
        <v>0</v>
      </c>
      <c r="AE121" s="33" t="s">
        <v>352</v>
      </c>
      <c r="AF121" s="35">
        <v>38</v>
      </c>
      <c r="AG121" s="36">
        <v>313</v>
      </c>
      <c r="AH121" s="36">
        <v>582</v>
      </c>
      <c r="AI121" s="36">
        <v>53.8</v>
      </c>
      <c r="AJ121" s="36">
        <v>4383</v>
      </c>
      <c r="AK121" s="36">
        <v>7.5</v>
      </c>
      <c r="AL121" s="36">
        <v>7.3</v>
      </c>
      <c r="AM121" s="36">
        <v>34</v>
      </c>
      <c r="AN121" s="36">
        <v>18</v>
      </c>
      <c r="AO121" s="36">
        <v>130.1</v>
      </c>
      <c r="AP121" s="37">
        <v>7</v>
      </c>
      <c r="AQ121" t="s">
        <v>3664</v>
      </c>
    </row>
    <row r="122" spans="1:45" x14ac:dyDescent="0.2">
      <c r="A122" t="s">
        <v>1751</v>
      </c>
      <c r="B122" s="33">
        <v>1</v>
      </c>
      <c r="C122" s="33" t="s">
        <v>1750</v>
      </c>
      <c r="D122" s="33">
        <v>1</v>
      </c>
      <c r="E122" s="33">
        <v>3</v>
      </c>
      <c r="F122" s="1">
        <v>23</v>
      </c>
      <c r="G122" s="33" t="s">
        <v>79</v>
      </c>
      <c r="H122" s="1">
        <v>1986</v>
      </c>
      <c r="I122" s="1">
        <v>1997</v>
      </c>
      <c r="J122" s="33">
        <f t="shared" si="1"/>
        <v>11</v>
      </c>
      <c r="K122" s="33">
        <v>0</v>
      </c>
      <c r="L122" s="1">
        <v>0</v>
      </c>
      <c r="M122" s="1">
        <v>1</v>
      </c>
      <c r="N122" s="1">
        <v>10</v>
      </c>
      <c r="O122" s="49">
        <v>87</v>
      </c>
      <c r="P122" s="1">
        <v>158</v>
      </c>
      <c r="Q122" s="1">
        <v>153</v>
      </c>
      <c r="R122" s="33" t="s">
        <v>1752</v>
      </c>
      <c r="S122" s="23">
        <v>51</v>
      </c>
      <c r="T122" s="1">
        <v>2841</v>
      </c>
      <c r="U122" s="1">
        <v>4923</v>
      </c>
      <c r="V122" s="13">
        <v>0.5770871419865935</v>
      </c>
      <c r="W122" s="33">
        <v>17.729128580134098</v>
      </c>
      <c r="X122" s="1">
        <v>34837</v>
      </c>
      <c r="Y122" s="1">
        <v>203</v>
      </c>
      <c r="Z122" s="1">
        <v>175</v>
      </c>
      <c r="AA122" s="33">
        <v>28</v>
      </c>
      <c r="AB122" s="1">
        <v>257</v>
      </c>
      <c r="AC122" s="1">
        <v>596</v>
      </c>
      <c r="AD122" s="1">
        <v>4</v>
      </c>
      <c r="AE122" s="33" t="s">
        <v>698</v>
      </c>
      <c r="AF122" s="35">
        <v>56</v>
      </c>
      <c r="AG122" s="36">
        <v>572</v>
      </c>
      <c r="AH122" s="36">
        <v>965</v>
      </c>
      <c r="AI122" s="36">
        <v>59.3</v>
      </c>
      <c r="AJ122" s="36">
        <v>7411</v>
      </c>
      <c r="AK122" s="36">
        <v>7.7</v>
      </c>
      <c r="AL122" s="36">
        <v>7</v>
      </c>
      <c r="AM122" s="36">
        <v>43</v>
      </c>
      <c r="AN122" s="36">
        <v>33</v>
      </c>
      <c r="AO122" s="36">
        <v>131.69999999999999</v>
      </c>
      <c r="AP122" s="37">
        <v>1</v>
      </c>
      <c r="AQ122" t="s">
        <v>3659</v>
      </c>
    </row>
    <row r="123" spans="1:45" x14ac:dyDescent="0.2">
      <c r="A123" t="s">
        <v>1704</v>
      </c>
      <c r="B123" s="33">
        <v>1</v>
      </c>
      <c r="C123" s="33" t="s">
        <v>1687</v>
      </c>
      <c r="D123" s="1">
        <v>1</v>
      </c>
      <c r="E123" s="1">
        <v>26</v>
      </c>
      <c r="F123" s="1">
        <v>23</v>
      </c>
      <c r="G123" s="33" t="s">
        <v>56</v>
      </c>
      <c r="H123" s="1">
        <v>1987</v>
      </c>
      <c r="I123" s="1">
        <v>2000</v>
      </c>
      <c r="J123" s="33">
        <f t="shared" si="1"/>
        <v>13</v>
      </c>
      <c r="K123" s="33">
        <v>0</v>
      </c>
      <c r="L123" s="1">
        <v>0</v>
      </c>
      <c r="M123" s="1">
        <v>1</v>
      </c>
      <c r="N123" s="1">
        <v>10</v>
      </c>
      <c r="O123" s="49">
        <v>78</v>
      </c>
      <c r="P123" s="1">
        <v>177</v>
      </c>
      <c r="Q123" s="1">
        <v>140</v>
      </c>
      <c r="R123" s="33" t="s">
        <v>1705</v>
      </c>
      <c r="S123" s="23">
        <v>46.666666666666664</v>
      </c>
      <c r="T123" s="1">
        <v>2305</v>
      </c>
      <c r="U123" s="1">
        <v>3918</v>
      </c>
      <c r="V123" s="13">
        <v>0.58831036242981116</v>
      </c>
      <c r="W123" s="33">
        <v>17.116896375701888</v>
      </c>
      <c r="X123" s="1">
        <v>26288</v>
      </c>
      <c r="Y123" s="1">
        <v>129</v>
      </c>
      <c r="Z123" s="1">
        <v>117</v>
      </c>
      <c r="AA123" s="33">
        <v>12</v>
      </c>
      <c r="AB123" s="1">
        <v>561</v>
      </c>
      <c r="AC123" s="1">
        <v>2787</v>
      </c>
      <c r="AD123" s="1">
        <v>18</v>
      </c>
      <c r="AE123" s="33" t="s">
        <v>226</v>
      </c>
      <c r="AF123" s="35">
        <v>49</v>
      </c>
      <c r="AG123" s="36">
        <v>387</v>
      </c>
      <c r="AH123" s="36">
        <v>620</v>
      </c>
      <c r="AI123" s="36">
        <v>62.4</v>
      </c>
      <c r="AJ123" s="36">
        <v>5449</v>
      </c>
      <c r="AK123" s="36">
        <v>8.8000000000000007</v>
      </c>
      <c r="AL123" s="36">
        <v>8.1999999999999993</v>
      </c>
      <c r="AM123" s="36">
        <v>31</v>
      </c>
      <c r="AN123" s="36">
        <v>22</v>
      </c>
      <c r="AO123" s="36">
        <v>145.6</v>
      </c>
      <c r="AP123" s="37">
        <v>1</v>
      </c>
      <c r="AQ123" t="s">
        <v>3659</v>
      </c>
    </row>
    <row r="124" spans="1:45" x14ac:dyDescent="0.2">
      <c r="A124" t="s">
        <v>1409</v>
      </c>
      <c r="B124" s="33">
        <v>0</v>
      </c>
      <c r="C124" s="33" t="s">
        <v>1391</v>
      </c>
      <c r="D124" s="1">
        <v>6</v>
      </c>
      <c r="E124" s="1">
        <v>178</v>
      </c>
      <c r="F124" s="1">
        <v>23</v>
      </c>
      <c r="G124" s="33" t="s">
        <v>120</v>
      </c>
      <c r="H124" s="1">
        <v>1995</v>
      </c>
      <c r="I124" s="1">
        <v>2002</v>
      </c>
      <c r="J124" s="33">
        <f t="shared" si="1"/>
        <v>7</v>
      </c>
      <c r="K124" s="33">
        <v>0</v>
      </c>
      <c r="L124" s="1">
        <v>0</v>
      </c>
      <c r="M124" s="1">
        <v>0</v>
      </c>
      <c r="N124" s="1">
        <v>2</v>
      </c>
      <c r="O124" s="49">
        <v>16</v>
      </c>
      <c r="P124" s="1">
        <v>37</v>
      </c>
      <c r="Q124" s="1">
        <v>27</v>
      </c>
      <c r="R124" s="33" t="s">
        <v>1410</v>
      </c>
      <c r="S124" s="23">
        <v>9</v>
      </c>
      <c r="T124" s="1">
        <v>610</v>
      </c>
      <c r="U124" s="1">
        <v>1046</v>
      </c>
      <c r="V124" s="13">
        <v>0.58317399617590826</v>
      </c>
      <c r="W124" s="33">
        <v>3.2682600382409173</v>
      </c>
      <c r="X124" s="1">
        <v>6387</v>
      </c>
      <c r="Y124" s="1">
        <v>36</v>
      </c>
      <c r="Z124" s="1">
        <v>31</v>
      </c>
      <c r="AA124" s="33">
        <v>5</v>
      </c>
      <c r="AB124" s="1">
        <v>55</v>
      </c>
      <c r="AC124" s="1">
        <v>4</v>
      </c>
      <c r="AD124" s="1">
        <v>0</v>
      </c>
      <c r="AE124" s="33" t="s">
        <v>193</v>
      </c>
      <c r="AF124" s="35">
        <v>36</v>
      </c>
      <c r="AG124" s="36">
        <v>467</v>
      </c>
      <c r="AH124" s="36">
        <v>746</v>
      </c>
      <c r="AI124" s="36">
        <v>62.6</v>
      </c>
      <c r="AJ124" s="36">
        <v>5037</v>
      </c>
      <c r="AK124" s="36">
        <v>6.8</v>
      </c>
      <c r="AL124" s="36">
        <v>5.5</v>
      </c>
      <c r="AM124" s="36">
        <v>17</v>
      </c>
      <c r="AN124" s="36">
        <v>29</v>
      </c>
      <c r="AO124" s="36">
        <v>119.1</v>
      </c>
      <c r="AP124" s="37">
        <v>1</v>
      </c>
      <c r="AQ124" t="s">
        <v>3185</v>
      </c>
      <c r="AS124" t="s">
        <v>915</v>
      </c>
    </row>
    <row r="125" spans="1:45" x14ac:dyDescent="0.2">
      <c r="A125" t="s">
        <v>620</v>
      </c>
      <c r="B125" s="33">
        <v>0</v>
      </c>
      <c r="C125" s="33" t="s">
        <v>602</v>
      </c>
      <c r="D125" s="1">
        <v>2</v>
      </c>
      <c r="E125" s="1">
        <v>48</v>
      </c>
      <c r="F125" s="1">
        <v>22</v>
      </c>
      <c r="G125" s="33" t="s">
        <v>528</v>
      </c>
      <c r="H125" s="1">
        <v>2010</v>
      </c>
      <c r="I125" s="1">
        <v>2015</v>
      </c>
      <c r="J125" s="33">
        <f t="shared" si="1"/>
        <v>5</v>
      </c>
      <c r="K125" s="33">
        <v>0</v>
      </c>
      <c r="L125" s="1">
        <v>0</v>
      </c>
      <c r="M125" s="1">
        <v>0</v>
      </c>
      <c r="N125" s="1">
        <v>1</v>
      </c>
      <c r="O125" s="49">
        <v>3</v>
      </c>
      <c r="P125" s="1">
        <v>22</v>
      </c>
      <c r="Q125" s="1">
        <v>14</v>
      </c>
      <c r="R125" s="33" t="s">
        <v>621</v>
      </c>
      <c r="S125" s="23">
        <v>4.666666666666667</v>
      </c>
      <c r="T125" s="1">
        <v>255</v>
      </c>
      <c r="U125" s="1">
        <v>472</v>
      </c>
      <c r="V125" s="13">
        <v>0.5402542372881356</v>
      </c>
      <c r="W125" s="33">
        <v>-0.80254237288135633</v>
      </c>
      <c r="X125" s="1">
        <v>2520</v>
      </c>
      <c r="Y125" s="1">
        <v>7</v>
      </c>
      <c r="Z125" s="1">
        <v>14</v>
      </c>
      <c r="AA125" s="33">
        <v>-7</v>
      </c>
      <c r="AB125" s="1">
        <v>37</v>
      </c>
      <c r="AC125" s="1">
        <v>102</v>
      </c>
      <c r="AD125" s="1">
        <v>0</v>
      </c>
      <c r="AE125" s="33" t="s">
        <v>103</v>
      </c>
      <c r="AF125" s="35">
        <v>35</v>
      </c>
      <c r="AG125" s="36">
        <v>695</v>
      </c>
      <c r="AH125" s="36">
        <v>1110</v>
      </c>
      <c r="AI125" s="36">
        <v>62.6</v>
      </c>
      <c r="AJ125" s="36">
        <v>8148</v>
      </c>
      <c r="AK125" s="36">
        <v>7.3</v>
      </c>
      <c r="AL125" s="36">
        <v>7.3</v>
      </c>
      <c r="AM125" s="36">
        <v>60</v>
      </c>
      <c r="AN125" s="36">
        <v>27</v>
      </c>
      <c r="AO125" s="36">
        <v>137.19999999999999</v>
      </c>
      <c r="AP125" s="37">
        <v>6</v>
      </c>
      <c r="AQ125" t="s">
        <v>2513</v>
      </c>
    </row>
    <row r="126" spans="1:45" x14ac:dyDescent="0.2">
      <c r="A126" t="s">
        <v>343</v>
      </c>
      <c r="B126" s="33">
        <v>0</v>
      </c>
      <c r="C126" s="33" t="s">
        <v>304</v>
      </c>
      <c r="D126" s="1">
        <v>2</v>
      </c>
      <c r="E126" s="1">
        <v>62</v>
      </c>
      <c r="F126" s="1">
        <v>22</v>
      </c>
      <c r="G126" s="33" t="s">
        <v>174</v>
      </c>
      <c r="H126" s="1">
        <v>2014</v>
      </c>
      <c r="I126" s="1">
        <v>2017</v>
      </c>
      <c r="J126" s="33">
        <f t="shared" si="1"/>
        <v>3</v>
      </c>
      <c r="K126" s="33">
        <v>0</v>
      </c>
      <c r="L126" s="1">
        <v>0</v>
      </c>
      <c r="M126" s="1">
        <v>0</v>
      </c>
      <c r="N126" s="1">
        <v>0</v>
      </c>
      <c r="O126" s="49">
        <v>8</v>
      </c>
      <c r="P126" s="1">
        <v>23</v>
      </c>
      <c r="Q126" s="1">
        <v>7</v>
      </c>
      <c r="R126" s="33" t="s">
        <v>344</v>
      </c>
      <c r="S126" s="23">
        <v>2.3333333333333335</v>
      </c>
      <c r="T126" s="1">
        <v>183</v>
      </c>
      <c r="U126" s="1">
        <v>272</v>
      </c>
      <c r="V126" s="13">
        <v>0.67279411764705888</v>
      </c>
      <c r="W126" s="33">
        <v>-2.2279411764705888</v>
      </c>
      <c r="X126" s="1">
        <v>2250</v>
      </c>
      <c r="Y126" s="1">
        <v>12</v>
      </c>
      <c r="Z126" s="1">
        <v>5</v>
      </c>
      <c r="AA126" s="33">
        <v>7</v>
      </c>
      <c r="AB126" s="1">
        <v>40</v>
      </c>
      <c r="AC126" s="1">
        <v>21</v>
      </c>
      <c r="AD126" s="1">
        <v>1</v>
      </c>
      <c r="AE126" s="33" t="s">
        <v>347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37">
        <v>12</v>
      </c>
      <c r="AQ126" t="s">
        <v>3186</v>
      </c>
    </row>
    <row r="127" spans="1:45" x14ac:dyDescent="0.2">
      <c r="A127" t="s">
        <v>710</v>
      </c>
      <c r="B127" s="33">
        <v>1</v>
      </c>
      <c r="C127" s="33" t="s">
        <v>700</v>
      </c>
      <c r="D127" s="1">
        <v>1</v>
      </c>
      <c r="E127" s="1">
        <v>18</v>
      </c>
      <c r="F127" s="1">
        <v>23</v>
      </c>
      <c r="G127" s="33" t="s">
        <v>382</v>
      </c>
      <c r="H127" s="1">
        <v>2008</v>
      </c>
      <c r="I127" s="1">
        <v>2017</v>
      </c>
      <c r="J127" s="33">
        <f t="shared" si="1"/>
        <v>9</v>
      </c>
      <c r="K127" s="33">
        <v>0</v>
      </c>
      <c r="L127" s="1">
        <v>0</v>
      </c>
      <c r="M127" s="1">
        <v>0</v>
      </c>
      <c r="N127" s="1">
        <v>10</v>
      </c>
      <c r="O127" s="49">
        <v>86</v>
      </c>
      <c r="P127" s="1">
        <v>154</v>
      </c>
      <c r="Q127" s="1">
        <v>154</v>
      </c>
      <c r="R127" s="33" t="s">
        <v>711</v>
      </c>
      <c r="S127" s="23">
        <v>51.333333333333336</v>
      </c>
      <c r="T127" s="1">
        <v>3267</v>
      </c>
      <c r="U127" s="1">
        <v>5291</v>
      </c>
      <c r="V127" s="13">
        <v>0.61746361746361744</v>
      </c>
      <c r="W127" s="33">
        <v>18.425363825363824</v>
      </c>
      <c r="X127" s="1">
        <v>35780</v>
      </c>
      <c r="Y127" s="1">
        <v>200</v>
      </c>
      <c r="Z127" s="1">
        <v>130</v>
      </c>
      <c r="AA127" s="33">
        <v>70</v>
      </c>
      <c r="AB127" s="1">
        <v>326</v>
      </c>
      <c r="AC127" s="1">
        <v>766</v>
      </c>
      <c r="AD127" s="1">
        <v>16</v>
      </c>
      <c r="AE127" s="33" t="s">
        <v>716</v>
      </c>
      <c r="AF127" s="35">
        <v>29</v>
      </c>
      <c r="AG127" s="35">
        <v>596</v>
      </c>
      <c r="AH127" s="35">
        <v>942</v>
      </c>
      <c r="AI127" s="35">
        <v>63.3</v>
      </c>
      <c r="AJ127" s="35">
        <v>7057</v>
      </c>
      <c r="AK127" s="35">
        <v>7.6</v>
      </c>
      <c r="AL127" s="35" t="s">
        <v>3681</v>
      </c>
      <c r="AM127" s="35">
        <v>41</v>
      </c>
      <c r="AN127" s="35">
        <v>15</v>
      </c>
      <c r="AO127" s="35" t="s">
        <v>3682</v>
      </c>
      <c r="AP127" s="37">
        <v>12</v>
      </c>
      <c r="AQ127" t="s">
        <v>3186</v>
      </c>
    </row>
    <row r="128" spans="1:45" x14ac:dyDescent="0.2">
      <c r="A128" t="s">
        <v>1050</v>
      </c>
      <c r="B128" s="33">
        <v>0</v>
      </c>
      <c r="C128" s="33" t="s">
        <v>1043</v>
      </c>
      <c r="D128" s="1">
        <v>1</v>
      </c>
      <c r="E128" s="1">
        <v>3</v>
      </c>
      <c r="F128" s="1">
        <v>23</v>
      </c>
      <c r="G128" s="33" t="s">
        <v>133</v>
      </c>
      <c r="H128" s="1">
        <v>2002</v>
      </c>
      <c r="I128" s="1">
        <v>2007</v>
      </c>
      <c r="J128" s="33">
        <f t="shared" si="1"/>
        <v>5</v>
      </c>
      <c r="K128" s="33">
        <v>0</v>
      </c>
      <c r="L128" s="1">
        <v>0</v>
      </c>
      <c r="M128" s="1">
        <v>0</v>
      </c>
      <c r="N128" s="1">
        <v>6</v>
      </c>
      <c r="O128" s="49">
        <v>30</v>
      </c>
      <c r="P128" s="1">
        <v>81</v>
      </c>
      <c r="Q128" s="1">
        <v>76</v>
      </c>
      <c r="R128" s="33" t="s">
        <v>1051</v>
      </c>
      <c r="S128" s="23">
        <v>25.333333333333332</v>
      </c>
      <c r="T128" s="1">
        <v>1424</v>
      </c>
      <c r="U128" s="1">
        <v>2538</v>
      </c>
      <c r="V128" s="13">
        <v>0.56107171000788025</v>
      </c>
      <c r="W128" s="33">
        <v>1.7892828999211976</v>
      </c>
      <c r="X128" s="1">
        <v>14693</v>
      </c>
      <c r="Y128" s="1">
        <v>79</v>
      </c>
      <c r="Z128" s="1">
        <v>85</v>
      </c>
      <c r="AA128" s="33">
        <v>-6</v>
      </c>
      <c r="AB128" s="1">
        <v>142</v>
      </c>
      <c r="AC128" s="1">
        <v>402</v>
      </c>
      <c r="AD128" s="1">
        <v>0</v>
      </c>
      <c r="AE128" s="33" t="s">
        <v>263</v>
      </c>
      <c r="AF128" s="35">
        <v>34</v>
      </c>
      <c r="AG128" s="36">
        <v>512</v>
      </c>
      <c r="AH128" s="36">
        <v>928</v>
      </c>
      <c r="AI128" s="36">
        <v>55.2</v>
      </c>
      <c r="AJ128" s="36">
        <v>6911</v>
      </c>
      <c r="AK128" s="36">
        <v>7.4</v>
      </c>
      <c r="AL128" s="36">
        <v>7.6</v>
      </c>
      <c r="AM128" s="36">
        <v>59</v>
      </c>
      <c r="AN128" s="36">
        <v>23</v>
      </c>
      <c r="AO128" s="36">
        <v>133.80000000000001</v>
      </c>
      <c r="AP128" s="37">
        <v>5</v>
      </c>
      <c r="AQ128" t="s">
        <v>2514</v>
      </c>
    </row>
    <row r="129" spans="1:45" x14ac:dyDescent="0.2">
      <c r="A129" t="s">
        <v>772</v>
      </c>
      <c r="B129" s="33">
        <v>0</v>
      </c>
      <c r="C129" s="33" t="s">
        <v>754</v>
      </c>
      <c r="D129" s="1">
        <v>2</v>
      </c>
      <c r="E129" s="1">
        <v>40</v>
      </c>
      <c r="F129" s="1">
        <v>26</v>
      </c>
      <c r="G129" s="33" t="s">
        <v>237</v>
      </c>
      <c r="H129" s="1">
        <v>2007</v>
      </c>
      <c r="I129" s="1">
        <v>2011</v>
      </c>
      <c r="J129" s="33">
        <f t="shared" si="1"/>
        <v>4</v>
      </c>
      <c r="K129" s="33">
        <v>0</v>
      </c>
      <c r="L129" s="1">
        <v>0</v>
      </c>
      <c r="M129" s="1">
        <v>0</v>
      </c>
      <c r="N129" s="1">
        <v>0</v>
      </c>
      <c r="O129" s="49">
        <v>4</v>
      </c>
      <c r="P129" s="1">
        <v>9</v>
      </c>
      <c r="Q129" s="1">
        <v>7</v>
      </c>
      <c r="R129" s="33" t="s">
        <v>773</v>
      </c>
      <c r="S129" s="23">
        <v>2.3333333333333335</v>
      </c>
      <c r="T129" s="1">
        <v>140</v>
      </c>
      <c r="U129" s="1">
        <v>239</v>
      </c>
      <c r="V129" s="13">
        <v>0.58577405857740583</v>
      </c>
      <c r="W129" s="33">
        <v>-1.8577405857740583</v>
      </c>
      <c r="X129" s="1">
        <v>1417</v>
      </c>
      <c r="Y129" s="1">
        <v>3</v>
      </c>
      <c r="Z129" s="1">
        <v>7</v>
      </c>
      <c r="AA129" s="33">
        <v>-4</v>
      </c>
      <c r="AB129" s="1">
        <v>19</v>
      </c>
      <c r="AC129" s="1">
        <v>55</v>
      </c>
      <c r="AD129" s="1">
        <v>3</v>
      </c>
      <c r="AE129" s="33" t="s">
        <v>775</v>
      </c>
      <c r="AF129" s="35">
        <v>43</v>
      </c>
      <c r="AG129" s="36">
        <v>885</v>
      </c>
      <c r="AH129" s="36">
        <v>1418</v>
      </c>
      <c r="AI129" s="36">
        <v>62.4</v>
      </c>
      <c r="AJ129" s="36">
        <v>11021</v>
      </c>
      <c r="AK129" s="36">
        <v>7.8</v>
      </c>
      <c r="AL129" s="36">
        <v>7.8</v>
      </c>
      <c r="AM129" s="36">
        <v>79</v>
      </c>
      <c r="AN129" s="36">
        <v>34</v>
      </c>
      <c r="AO129" s="36">
        <v>141.30000000000001</v>
      </c>
      <c r="AP129" s="37">
        <v>8</v>
      </c>
      <c r="AQ129" t="s">
        <v>3656</v>
      </c>
    </row>
    <row r="130" spans="1:45" x14ac:dyDescent="0.2">
      <c r="A130" t="s">
        <v>1597</v>
      </c>
      <c r="B130" s="33">
        <v>1</v>
      </c>
      <c r="C130" s="33" t="s">
        <v>1569</v>
      </c>
      <c r="D130" s="1">
        <v>6</v>
      </c>
      <c r="E130" s="1">
        <v>138</v>
      </c>
      <c r="F130" s="1">
        <v>23</v>
      </c>
      <c r="G130" s="33" t="s">
        <v>431</v>
      </c>
      <c r="H130" s="1">
        <v>1990</v>
      </c>
      <c r="I130" s="1">
        <v>2000</v>
      </c>
      <c r="J130" s="33">
        <f t="shared" ref="J130:J193" si="2">I130-H130</f>
        <v>10</v>
      </c>
      <c r="K130" s="33">
        <v>0</v>
      </c>
      <c r="L130" s="1">
        <v>0</v>
      </c>
      <c r="M130" s="1">
        <v>0</v>
      </c>
      <c r="N130" s="1">
        <v>1</v>
      </c>
      <c r="O130" s="49">
        <v>26</v>
      </c>
      <c r="P130" s="1">
        <v>69</v>
      </c>
      <c r="Q130" s="1">
        <v>38</v>
      </c>
      <c r="R130" s="33" t="s">
        <v>1598</v>
      </c>
      <c r="S130" s="23">
        <v>12.666666666666666</v>
      </c>
      <c r="T130" s="1">
        <v>745</v>
      </c>
      <c r="U130" s="1">
        <v>1364</v>
      </c>
      <c r="V130" s="13">
        <v>0.54618768328445744</v>
      </c>
      <c r="W130" s="33">
        <v>7.4381231671554264</v>
      </c>
      <c r="X130" s="1">
        <v>8699</v>
      </c>
      <c r="Y130" s="1">
        <v>45</v>
      </c>
      <c r="Z130" s="1">
        <v>42</v>
      </c>
      <c r="AA130" s="33">
        <v>3</v>
      </c>
      <c r="AB130" s="1">
        <v>53</v>
      </c>
      <c r="AC130" s="1">
        <v>29</v>
      </c>
      <c r="AD130" s="1">
        <v>0</v>
      </c>
      <c r="AE130" s="33" t="s">
        <v>592</v>
      </c>
      <c r="AF130" s="35">
        <v>32</v>
      </c>
      <c r="AG130" s="36">
        <v>791</v>
      </c>
      <c r="AH130" s="36">
        <v>1324</v>
      </c>
      <c r="AI130" s="36">
        <v>59.7</v>
      </c>
      <c r="AJ130" s="36">
        <v>10592</v>
      </c>
      <c r="AK130" s="36">
        <v>8.5</v>
      </c>
      <c r="AL130" s="36">
        <v>8</v>
      </c>
      <c r="AM130" s="36">
        <v>77</v>
      </c>
      <c r="AN130" s="36">
        <v>39</v>
      </c>
      <c r="AO130" s="36">
        <v>140.19999999999999</v>
      </c>
      <c r="AP130" s="38">
        <v>0</v>
      </c>
    </row>
    <row r="131" spans="1:45" x14ac:dyDescent="0.2">
      <c r="A131" t="s">
        <v>982</v>
      </c>
      <c r="B131" s="33">
        <v>0</v>
      </c>
      <c r="C131" s="33" t="s">
        <v>929</v>
      </c>
      <c r="D131" s="1">
        <v>7</v>
      </c>
      <c r="E131" s="1">
        <v>202</v>
      </c>
      <c r="F131" s="1">
        <v>23</v>
      </c>
      <c r="G131" s="33" t="s">
        <v>350</v>
      </c>
      <c r="H131" s="1">
        <v>2004</v>
      </c>
      <c r="I131" s="1">
        <v>2005</v>
      </c>
      <c r="J131" s="33">
        <f t="shared" si="2"/>
        <v>1</v>
      </c>
      <c r="K131" s="33">
        <v>0</v>
      </c>
      <c r="L131" s="1">
        <v>0</v>
      </c>
      <c r="M131" s="1">
        <v>0</v>
      </c>
      <c r="N131" s="1">
        <v>0</v>
      </c>
      <c r="O131" s="49">
        <v>0</v>
      </c>
      <c r="P131" s="1">
        <v>2</v>
      </c>
      <c r="Q131" s="1">
        <v>1</v>
      </c>
      <c r="R131" s="33" t="s">
        <v>213</v>
      </c>
      <c r="S131" s="23">
        <v>0.33333333333333331</v>
      </c>
      <c r="T131" s="1">
        <v>32</v>
      </c>
      <c r="U131" s="1">
        <v>64</v>
      </c>
      <c r="V131" s="13">
        <v>0.5</v>
      </c>
      <c r="W131" s="33">
        <v>-4.3</v>
      </c>
      <c r="X131" s="1">
        <v>342</v>
      </c>
      <c r="Y131" s="1">
        <v>2</v>
      </c>
      <c r="Z131" s="1">
        <v>5</v>
      </c>
      <c r="AA131" s="33">
        <v>-3</v>
      </c>
      <c r="AB131" s="33" t="s">
        <v>31</v>
      </c>
      <c r="AC131" s="33" t="s">
        <v>31</v>
      </c>
      <c r="AD131" s="33" t="s">
        <v>31</v>
      </c>
      <c r="AE131" s="33" t="s">
        <v>226</v>
      </c>
      <c r="AF131" s="35">
        <v>46</v>
      </c>
      <c r="AG131" s="36">
        <v>744</v>
      </c>
      <c r="AH131" s="36">
        <v>1327</v>
      </c>
      <c r="AI131" s="36">
        <v>56.1</v>
      </c>
      <c r="AJ131" s="36">
        <v>9014</v>
      </c>
      <c r="AK131" s="36">
        <v>6.8</v>
      </c>
      <c r="AL131" s="36">
        <v>6.8</v>
      </c>
      <c r="AM131" s="36">
        <v>70</v>
      </c>
      <c r="AN131" s="36">
        <v>30</v>
      </c>
      <c r="AO131" s="36">
        <v>126</v>
      </c>
      <c r="AP131" s="37">
        <v>1</v>
      </c>
      <c r="AQ131" t="s">
        <v>3185</v>
      </c>
    </row>
    <row r="132" spans="1:45" x14ac:dyDescent="0.2">
      <c r="A132" t="s">
        <v>636</v>
      </c>
      <c r="B132" s="33">
        <v>0</v>
      </c>
      <c r="C132" s="33" t="s">
        <v>602</v>
      </c>
      <c r="D132" s="1">
        <v>5</v>
      </c>
      <c r="E132" s="1">
        <v>155</v>
      </c>
      <c r="F132" s="1">
        <v>22</v>
      </c>
      <c r="G132" s="33" t="s">
        <v>350</v>
      </c>
      <c r="H132" s="1">
        <v>2010</v>
      </c>
      <c r="I132" s="1">
        <v>2012</v>
      </c>
      <c r="J132" s="33">
        <f t="shared" si="2"/>
        <v>2</v>
      </c>
      <c r="K132" s="33">
        <v>0</v>
      </c>
      <c r="L132" s="1">
        <v>0</v>
      </c>
      <c r="M132" s="1">
        <v>0</v>
      </c>
      <c r="N132" s="1">
        <v>0</v>
      </c>
      <c r="O132" s="49">
        <v>4</v>
      </c>
      <c r="P132" s="1">
        <v>20</v>
      </c>
      <c r="Q132" s="1">
        <v>17</v>
      </c>
      <c r="R132" s="33" t="s">
        <v>637</v>
      </c>
      <c r="S132" s="23">
        <v>5.666666666666667</v>
      </c>
      <c r="T132" s="1">
        <v>320</v>
      </c>
      <c r="U132" s="1">
        <v>602</v>
      </c>
      <c r="V132" s="13">
        <v>0.53156146179401997</v>
      </c>
      <c r="W132" s="33">
        <v>-3.9156146179401996</v>
      </c>
      <c r="X132" s="1">
        <v>3707</v>
      </c>
      <c r="Y132" s="1">
        <v>15</v>
      </c>
      <c r="Z132" s="1">
        <v>25</v>
      </c>
      <c r="AA132" s="33">
        <v>-10</v>
      </c>
      <c r="AB132" s="1">
        <v>42</v>
      </c>
      <c r="AC132" s="1">
        <v>182</v>
      </c>
      <c r="AD132" s="1">
        <v>0</v>
      </c>
      <c r="AE132" s="33" t="s">
        <v>642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5">
        <v>0</v>
      </c>
      <c r="AL132" s="35">
        <v>0</v>
      </c>
      <c r="AM132" s="35">
        <v>0</v>
      </c>
      <c r="AN132" s="35">
        <v>0</v>
      </c>
      <c r="AO132" s="35">
        <v>0</v>
      </c>
      <c r="AP132" s="37">
        <v>12</v>
      </c>
      <c r="AQ132" t="s">
        <v>3186</v>
      </c>
    </row>
    <row r="133" spans="1:45" x14ac:dyDescent="0.2">
      <c r="A133" t="s">
        <v>317</v>
      </c>
      <c r="B133" s="33">
        <v>0</v>
      </c>
      <c r="C133" s="33" t="s">
        <v>304</v>
      </c>
      <c r="D133" s="1">
        <v>1</v>
      </c>
      <c r="E133" s="1">
        <v>22</v>
      </c>
      <c r="F133" s="1">
        <v>21</v>
      </c>
      <c r="G133" s="33" t="s">
        <v>93</v>
      </c>
      <c r="H133" s="1">
        <v>2014</v>
      </c>
      <c r="I133" s="1">
        <v>2015</v>
      </c>
      <c r="J133" s="33">
        <f t="shared" si="2"/>
        <v>1</v>
      </c>
      <c r="K133" s="33">
        <v>0</v>
      </c>
      <c r="L133" s="1">
        <v>0</v>
      </c>
      <c r="M133" s="1">
        <v>0</v>
      </c>
      <c r="N133" s="1">
        <v>0</v>
      </c>
      <c r="O133" s="49">
        <v>5</v>
      </c>
      <c r="P133" s="1">
        <v>15</v>
      </c>
      <c r="Q133" s="1">
        <v>8</v>
      </c>
      <c r="R133" s="33" t="s">
        <v>318</v>
      </c>
      <c r="S133" s="23">
        <v>2.6666666666666665</v>
      </c>
      <c r="T133" s="1">
        <v>147</v>
      </c>
      <c r="U133" s="1">
        <v>258</v>
      </c>
      <c r="V133" s="13">
        <v>0.56976744186046513</v>
      </c>
      <c r="W133" s="33">
        <v>-4.1976744186046515</v>
      </c>
      <c r="X133" s="1">
        <v>1675</v>
      </c>
      <c r="Y133" s="1">
        <v>7</v>
      </c>
      <c r="Z133" s="1">
        <v>7</v>
      </c>
      <c r="AA133" s="33">
        <v>0</v>
      </c>
      <c r="AB133" s="1">
        <v>46</v>
      </c>
      <c r="AC133" s="1">
        <v>259</v>
      </c>
      <c r="AD133" s="1">
        <v>1</v>
      </c>
      <c r="AE133" s="33" t="s">
        <v>323</v>
      </c>
      <c r="AF133" s="35">
        <v>26</v>
      </c>
      <c r="AG133" s="43">
        <v>595</v>
      </c>
      <c r="AH133" s="43">
        <v>863</v>
      </c>
      <c r="AI133" s="43">
        <v>68.900000000000006</v>
      </c>
      <c r="AJ133" s="43">
        <v>7820</v>
      </c>
      <c r="AK133" s="43">
        <v>9.1</v>
      </c>
      <c r="AL133" s="43">
        <v>9.4</v>
      </c>
      <c r="AM133" s="43">
        <v>63</v>
      </c>
      <c r="AN133" s="43">
        <v>22</v>
      </c>
      <c r="AO133" s="43">
        <v>164.1</v>
      </c>
      <c r="AP133" s="37">
        <v>4</v>
      </c>
      <c r="AQ133" t="s">
        <v>3188</v>
      </c>
      <c r="AS133" t="s">
        <v>979</v>
      </c>
    </row>
    <row r="134" spans="1:45" x14ac:dyDescent="0.2">
      <c r="A134" t="s">
        <v>1255</v>
      </c>
      <c r="B134" s="33">
        <v>0</v>
      </c>
      <c r="C134" s="33" t="s">
        <v>1233</v>
      </c>
      <c r="D134" s="1">
        <v>3</v>
      </c>
      <c r="E134" s="1">
        <v>86</v>
      </c>
      <c r="F134" s="1">
        <v>23</v>
      </c>
      <c r="G134" s="33" t="s">
        <v>229</v>
      </c>
      <c r="H134" s="1">
        <v>1998</v>
      </c>
      <c r="I134" s="1">
        <v>2004</v>
      </c>
      <c r="J134" s="33">
        <f t="shared" si="2"/>
        <v>6</v>
      </c>
      <c r="K134" s="33">
        <v>0</v>
      </c>
      <c r="L134" s="1">
        <v>0</v>
      </c>
      <c r="M134" s="1">
        <v>0</v>
      </c>
      <c r="N134" s="1">
        <v>0</v>
      </c>
      <c r="O134" s="49">
        <v>4</v>
      </c>
      <c r="P134" s="1">
        <v>17</v>
      </c>
      <c r="Q134" s="1">
        <v>6</v>
      </c>
      <c r="R134" s="33" t="s">
        <v>411</v>
      </c>
      <c r="S134" s="23">
        <v>2</v>
      </c>
      <c r="T134" s="1">
        <v>117</v>
      </c>
      <c r="U134" s="1">
        <v>223</v>
      </c>
      <c r="V134" s="13">
        <v>0.5246636771300448</v>
      </c>
      <c r="W134" s="33">
        <v>0.85336322869955206</v>
      </c>
      <c r="X134" s="1">
        <v>1161</v>
      </c>
      <c r="Y134" s="1">
        <v>4</v>
      </c>
      <c r="Z134" s="1">
        <v>7</v>
      </c>
      <c r="AA134" s="33">
        <v>-3</v>
      </c>
      <c r="AB134" s="1">
        <v>25</v>
      </c>
      <c r="AC134" s="1">
        <v>151</v>
      </c>
      <c r="AD134" s="1">
        <v>1</v>
      </c>
      <c r="AE134" s="33" t="s">
        <v>961</v>
      </c>
      <c r="AF134" s="35">
        <v>5</v>
      </c>
      <c r="AG134" s="36">
        <v>33</v>
      </c>
      <c r="AH134" s="36">
        <v>68</v>
      </c>
      <c r="AI134" s="36">
        <v>48.5</v>
      </c>
      <c r="AJ134" s="36">
        <v>379</v>
      </c>
      <c r="AK134" s="36">
        <v>5.6</v>
      </c>
      <c r="AL134" s="36">
        <v>1.5</v>
      </c>
      <c r="AM134" s="36">
        <v>2</v>
      </c>
      <c r="AN134" s="36">
        <v>7</v>
      </c>
      <c r="AO134" s="36">
        <v>84.5</v>
      </c>
      <c r="AP134" s="37">
        <v>6</v>
      </c>
      <c r="AQ134" t="s">
        <v>2513</v>
      </c>
    </row>
    <row r="135" spans="1:45" x14ac:dyDescent="0.2">
      <c r="A135" t="s">
        <v>671</v>
      </c>
      <c r="B135" s="33">
        <v>0</v>
      </c>
      <c r="C135" s="33" t="s">
        <v>658</v>
      </c>
      <c r="D135" s="1">
        <v>1</v>
      </c>
      <c r="E135" s="1">
        <v>17</v>
      </c>
      <c r="F135" s="1">
        <v>21</v>
      </c>
      <c r="G135" s="33" t="s">
        <v>241</v>
      </c>
      <c r="H135" s="1">
        <v>2009</v>
      </c>
      <c r="I135" s="1">
        <v>2015</v>
      </c>
      <c r="J135" s="33">
        <f t="shared" si="2"/>
        <v>6</v>
      </c>
      <c r="K135" s="33">
        <v>0</v>
      </c>
      <c r="L135" s="1">
        <v>0</v>
      </c>
      <c r="M135" s="1">
        <v>0</v>
      </c>
      <c r="N135" s="1">
        <v>4</v>
      </c>
      <c r="O135" s="49">
        <v>38</v>
      </c>
      <c r="P135" s="1">
        <v>62</v>
      </c>
      <c r="Q135" s="1">
        <v>61</v>
      </c>
      <c r="R135" s="33" t="s">
        <v>672</v>
      </c>
      <c r="S135" s="23">
        <v>20.333333333333332</v>
      </c>
      <c r="T135" s="1">
        <v>1179</v>
      </c>
      <c r="U135" s="1">
        <v>2048</v>
      </c>
      <c r="V135" s="13">
        <v>0.57568359375</v>
      </c>
      <c r="W135" s="33">
        <v>5.3431640624999996</v>
      </c>
      <c r="X135" s="1">
        <v>13873</v>
      </c>
      <c r="Y135" s="1">
        <v>81</v>
      </c>
      <c r="Z135" s="1">
        <v>68</v>
      </c>
      <c r="AA135" s="33">
        <v>13</v>
      </c>
      <c r="AB135" s="1">
        <v>205</v>
      </c>
      <c r="AC135" s="1">
        <v>946</v>
      </c>
      <c r="AD135" s="1">
        <v>4</v>
      </c>
      <c r="AE135" s="33" t="s">
        <v>678</v>
      </c>
      <c r="AF135" s="35">
        <v>35</v>
      </c>
      <c r="AG135" s="36">
        <v>680</v>
      </c>
      <c r="AH135" s="36">
        <v>1151</v>
      </c>
      <c r="AI135" s="36">
        <v>59.1</v>
      </c>
      <c r="AJ135" s="36">
        <v>8078</v>
      </c>
      <c r="AK135" s="36">
        <v>7</v>
      </c>
      <c r="AL135" s="36">
        <v>6.5</v>
      </c>
      <c r="AM135" s="36">
        <v>44</v>
      </c>
      <c r="AN135" s="36">
        <v>34</v>
      </c>
      <c r="AO135" s="36">
        <v>124.7</v>
      </c>
      <c r="AP135" s="37">
        <v>4</v>
      </c>
      <c r="AQ135" t="s">
        <v>3680</v>
      </c>
    </row>
    <row r="136" spans="1:45" x14ac:dyDescent="0.2">
      <c r="A136" t="s">
        <v>733</v>
      </c>
      <c r="B136" s="33">
        <v>0</v>
      </c>
      <c r="C136" s="33" t="s">
        <v>700</v>
      </c>
      <c r="D136" s="1">
        <v>5</v>
      </c>
      <c r="E136" s="1">
        <v>160</v>
      </c>
      <c r="F136" s="1">
        <v>22</v>
      </c>
      <c r="G136" s="33" t="s">
        <v>241</v>
      </c>
      <c r="H136" s="1">
        <v>2009</v>
      </c>
      <c r="I136" s="1">
        <v>2014</v>
      </c>
      <c r="J136" s="33">
        <f t="shared" si="2"/>
        <v>5</v>
      </c>
      <c r="K136" s="33">
        <v>0</v>
      </c>
      <c r="L136" s="1">
        <v>0</v>
      </c>
      <c r="M136" s="1">
        <v>0</v>
      </c>
      <c r="N136" s="1">
        <v>0</v>
      </c>
      <c r="O136" s="49">
        <v>4</v>
      </c>
      <c r="P136" s="1">
        <v>29</v>
      </c>
      <c r="Q136" s="1">
        <v>5</v>
      </c>
      <c r="R136" s="33" t="s">
        <v>734</v>
      </c>
      <c r="S136" s="23">
        <v>1.6666666666666667</v>
      </c>
      <c r="T136" s="1">
        <v>96</v>
      </c>
      <c r="U136" s="1">
        <v>177</v>
      </c>
      <c r="V136" s="13">
        <v>0.5423728813559322</v>
      </c>
      <c r="W136" s="33">
        <v>-0.52372881355932177</v>
      </c>
      <c r="X136" s="1">
        <v>1042</v>
      </c>
      <c r="Y136" s="1">
        <v>5</v>
      </c>
      <c r="Z136" s="1">
        <v>10</v>
      </c>
      <c r="AA136" s="33">
        <v>-5</v>
      </c>
      <c r="AB136" s="1">
        <v>44</v>
      </c>
      <c r="AC136" s="1">
        <v>274</v>
      </c>
      <c r="AD136" s="1">
        <v>0</v>
      </c>
      <c r="AE136" s="33" t="s">
        <v>737</v>
      </c>
      <c r="AF136" s="35">
        <v>44</v>
      </c>
      <c r="AG136" s="36">
        <v>724</v>
      </c>
      <c r="AH136" s="36">
        <v>1065</v>
      </c>
      <c r="AI136" s="36">
        <v>68</v>
      </c>
      <c r="AJ136" s="36">
        <v>9699</v>
      </c>
      <c r="AK136" s="36">
        <v>9.1</v>
      </c>
      <c r="AL136" s="36">
        <v>9.4</v>
      </c>
      <c r="AM136" s="36">
        <v>113</v>
      </c>
      <c r="AN136" s="36">
        <v>15</v>
      </c>
      <c r="AO136" s="36">
        <v>176.7</v>
      </c>
      <c r="AP136" s="37">
        <v>12</v>
      </c>
      <c r="AQ136" t="s">
        <v>3186</v>
      </c>
      <c r="AS136" t="s">
        <v>989</v>
      </c>
    </row>
    <row r="137" spans="1:45" x14ac:dyDescent="0.2">
      <c r="A137" t="s">
        <v>1059</v>
      </c>
      <c r="B137" s="33">
        <v>1</v>
      </c>
      <c r="C137" s="33" t="s">
        <v>1043</v>
      </c>
      <c r="D137" s="1">
        <v>3</v>
      </c>
      <c r="E137" s="1">
        <v>81</v>
      </c>
      <c r="F137" s="1">
        <v>23</v>
      </c>
      <c r="G137" s="33" t="s">
        <v>350</v>
      </c>
      <c r="H137" s="1">
        <v>2002</v>
      </c>
      <c r="I137" s="1">
        <v>2017</v>
      </c>
      <c r="J137" s="33">
        <f t="shared" si="2"/>
        <v>15</v>
      </c>
      <c r="K137" s="33">
        <v>0</v>
      </c>
      <c r="L137" s="1">
        <v>0</v>
      </c>
      <c r="M137" s="1">
        <v>0</v>
      </c>
      <c r="N137" s="1">
        <v>5</v>
      </c>
      <c r="O137" s="49">
        <v>39</v>
      </c>
      <c r="P137" s="1">
        <v>95</v>
      </c>
      <c r="Q137" s="1">
        <v>73</v>
      </c>
      <c r="R137" s="33" t="s">
        <v>1060</v>
      </c>
      <c r="S137" s="23">
        <v>24.333333333333332</v>
      </c>
      <c r="T137" s="1">
        <v>1521</v>
      </c>
      <c r="U137" s="1">
        <v>2518</v>
      </c>
      <c r="V137" s="13">
        <v>0.60405083399523429</v>
      </c>
      <c r="W137" s="33">
        <v>14.759491660047658</v>
      </c>
      <c r="X137" s="1">
        <v>17168</v>
      </c>
      <c r="Y137" s="1">
        <v>97</v>
      </c>
      <c r="Z137" s="1">
        <v>78</v>
      </c>
      <c r="AA137" s="33">
        <v>19</v>
      </c>
      <c r="AB137" s="1">
        <v>241</v>
      </c>
      <c r="AC137" s="1">
        <v>1076</v>
      </c>
      <c r="AD137" s="1">
        <v>13</v>
      </c>
      <c r="AE137" s="33" t="s">
        <v>684</v>
      </c>
      <c r="AF137" s="35">
        <v>30</v>
      </c>
      <c r="AG137" s="36">
        <v>340</v>
      </c>
      <c r="AH137" s="36">
        <v>664</v>
      </c>
      <c r="AI137" s="36">
        <v>51.2</v>
      </c>
      <c r="AJ137" s="36">
        <v>4022</v>
      </c>
      <c r="AK137" s="36">
        <v>6.1</v>
      </c>
      <c r="AL137" s="36">
        <v>4.5999999999999996</v>
      </c>
      <c r="AM137" s="36">
        <v>27</v>
      </c>
      <c r="AN137" s="36">
        <v>34</v>
      </c>
      <c r="AO137" s="36">
        <v>105.3</v>
      </c>
      <c r="AP137" s="37">
        <v>8</v>
      </c>
      <c r="AQ137" t="s">
        <v>3661</v>
      </c>
    </row>
    <row r="138" spans="1:45" x14ac:dyDescent="0.2">
      <c r="A138" t="s">
        <v>690</v>
      </c>
      <c r="B138" s="33">
        <v>0</v>
      </c>
      <c r="C138" s="33" t="s">
        <v>658</v>
      </c>
      <c r="D138" s="1">
        <v>6</v>
      </c>
      <c r="E138" s="1">
        <v>196</v>
      </c>
      <c r="F138" s="1">
        <v>23</v>
      </c>
      <c r="G138" s="33" t="s">
        <v>271</v>
      </c>
      <c r="H138" s="1">
        <v>2009</v>
      </c>
      <c r="I138" s="1">
        <v>2009</v>
      </c>
      <c r="J138" s="33">
        <f t="shared" si="2"/>
        <v>0</v>
      </c>
      <c r="K138" s="33">
        <v>0</v>
      </c>
      <c r="L138" s="1">
        <v>0</v>
      </c>
      <c r="M138" s="1">
        <v>0</v>
      </c>
      <c r="N138" s="1">
        <v>0</v>
      </c>
      <c r="O138" s="49">
        <v>1</v>
      </c>
      <c r="P138" s="1">
        <v>4</v>
      </c>
      <c r="Q138" s="1">
        <v>4</v>
      </c>
      <c r="R138" s="33" t="s">
        <v>691</v>
      </c>
      <c r="S138" s="23">
        <v>1.3333333333333333</v>
      </c>
      <c r="T138" s="1">
        <v>73</v>
      </c>
      <c r="U138" s="1">
        <v>119</v>
      </c>
      <c r="V138" s="13">
        <v>0.61344537815126055</v>
      </c>
      <c r="W138" s="33">
        <v>-6.6344537815126055</v>
      </c>
      <c r="X138" s="1">
        <v>566</v>
      </c>
      <c r="Y138" s="1">
        <v>3</v>
      </c>
      <c r="Z138" s="1">
        <v>9</v>
      </c>
      <c r="AA138" s="33">
        <v>-6</v>
      </c>
      <c r="AB138" s="1">
        <v>5</v>
      </c>
      <c r="AC138" s="1">
        <v>6</v>
      </c>
      <c r="AD138" s="1">
        <v>0</v>
      </c>
      <c r="AE138" s="33" t="s">
        <v>694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0</v>
      </c>
      <c r="AO138" s="35">
        <v>0</v>
      </c>
      <c r="AP138" s="37">
        <v>0</v>
      </c>
    </row>
    <row r="139" spans="1:45" x14ac:dyDescent="0.2">
      <c r="A139" t="s">
        <v>824</v>
      </c>
      <c r="B139" s="33">
        <v>0</v>
      </c>
      <c r="C139" s="33" t="s">
        <v>802</v>
      </c>
      <c r="D139" s="1">
        <v>2</v>
      </c>
      <c r="E139" s="1">
        <v>49</v>
      </c>
      <c r="F139" s="1">
        <v>23</v>
      </c>
      <c r="G139" s="33" t="s">
        <v>170</v>
      </c>
      <c r="H139" s="1">
        <v>2006</v>
      </c>
      <c r="I139" s="1">
        <v>2017</v>
      </c>
      <c r="J139" s="33">
        <f t="shared" si="2"/>
        <v>11</v>
      </c>
      <c r="K139" s="33">
        <v>0</v>
      </c>
      <c r="L139" s="1">
        <v>0</v>
      </c>
      <c r="M139" s="1">
        <v>0</v>
      </c>
      <c r="N139" s="1">
        <v>2</v>
      </c>
      <c r="O139" s="49">
        <v>10</v>
      </c>
      <c r="P139" s="1">
        <v>64</v>
      </c>
      <c r="Q139" s="1">
        <v>21</v>
      </c>
      <c r="R139" s="33" t="s">
        <v>825</v>
      </c>
      <c r="S139" s="23">
        <v>7</v>
      </c>
      <c r="T139" s="1">
        <v>350</v>
      </c>
      <c r="U139" s="1">
        <v>638</v>
      </c>
      <c r="V139" s="13">
        <v>0.54858934169278994</v>
      </c>
      <c r="W139" s="33">
        <v>6.0141065830721008</v>
      </c>
      <c r="X139" s="1">
        <v>4053</v>
      </c>
      <c r="Y139" s="1">
        <v>16</v>
      </c>
      <c r="Z139" s="1">
        <v>21</v>
      </c>
      <c r="AA139" s="33">
        <v>-5</v>
      </c>
      <c r="AB139" s="1">
        <v>85</v>
      </c>
      <c r="AC139" s="1">
        <v>227</v>
      </c>
      <c r="AD139" s="1">
        <v>3</v>
      </c>
      <c r="AE139" s="33" t="s">
        <v>263</v>
      </c>
      <c r="AF139" s="35">
        <v>37</v>
      </c>
      <c r="AG139" s="36">
        <v>613</v>
      </c>
      <c r="AH139" s="36">
        <v>1005</v>
      </c>
      <c r="AI139" s="36">
        <v>61</v>
      </c>
      <c r="AJ139" s="36">
        <v>7555</v>
      </c>
      <c r="AK139" s="36">
        <v>7.5</v>
      </c>
      <c r="AL139" s="36">
        <v>7.7</v>
      </c>
      <c r="AM139" s="36">
        <v>61</v>
      </c>
      <c r="AN139" s="36">
        <v>24</v>
      </c>
      <c r="AO139" s="36">
        <v>139.4</v>
      </c>
      <c r="AP139" s="37">
        <v>5</v>
      </c>
      <c r="AQ139" t="s">
        <v>2514</v>
      </c>
    </row>
    <row r="140" spans="1:45" x14ac:dyDescent="0.2">
      <c r="A140" t="s">
        <v>1695</v>
      </c>
      <c r="B140" s="33">
        <v>0</v>
      </c>
      <c r="C140" s="33" t="s">
        <v>1687</v>
      </c>
      <c r="D140" s="1">
        <v>1</v>
      </c>
      <c r="E140" s="1">
        <v>6</v>
      </c>
      <c r="F140" s="1">
        <v>23</v>
      </c>
      <c r="G140" s="33" t="s">
        <v>271</v>
      </c>
      <c r="H140" s="1">
        <v>1988</v>
      </c>
      <c r="I140" s="1">
        <v>1992</v>
      </c>
      <c r="J140" s="33">
        <f t="shared" si="2"/>
        <v>4</v>
      </c>
      <c r="K140" s="33">
        <v>0</v>
      </c>
      <c r="L140" s="1">
        <v>0</v>
      </c>
      <c r="M140" s="1">
        <v>0</v>
      </c>
      <c r="N140" s="1">
        <v>0</v>
      </c>
      <c r="O140" s="49">
        <v>2</v>
      </c>
      <c r="P140" s="1">
        <v>22</v>
      </c>
      <c r="Q140" s="1">
        <v>16</v>
      </c>
      <c r="R140" s="33" t="s">
        <v>1696</v>
      </c>
      <c r="S140" s="23">
        <v>5.333333333333333</v>
      </c>
      <c r="T140" s="1">
        <v>225</v>
      </c>
      <c r="U140" s="1">
        <v>437</v>
      </c>
      <c r="V140" s="13">
        <v>0.51487414187643021</v>
      </c>
      <c r="W140" s="33">
        <v>-2.1487414187643026</v>
      </c>
      <c r="X140" s="1">
        <v>2333</v>
      </c>
      <c r="Y140" s="1">
        <v>7</v>
      </c>
      <c r="Z140" s="1">
        <v>19</v>
      </c>
      <c r="AA140" s="33">
        <v>-12</v>
      </c>
      <c r="AB140" s="1">
        <v>30</v>
      </c>
      <c r="AC140" s="1">
        <v>75</v>
      </c>
      <c r="AD140" s="1">
        <v>0</v>
      </c>
      <c r="AE140" s="33" t="s">
        <v>268</v>
      </c>
      <c r="AF140" s="35">
        <v>32</v>
      </c>
      <c r="AG140" s="36">
        <v>577</v>
      </c>
      <c r="AH140" s="36">
        <v>1015</v>
      </c>
      <c r="AI140" s="36">
        <v>56.8</v>
      </c>
      <c r="AJ140" s="36">
        <v>7142</v>
      </c>
      <c r="AK140" s="36">
        <v>7</v>
      </c>
      <c r="AL140" s="36">
        <v>6.1</v>
      </c>
      <c r="AM140" s="36">
        <v>36</v>
      </c>
      <c r="AN140" s="36">
        <v>38</v>
      </c>
      <c r="AO140" s="36">
        <v>120.2</v>
      </c>
      <c r="AP140" s="37">
        <v>8</v>
      </c>
      <c r="AQ140" t="s">
        <v>3661</v>
      </c>
    </row>
    <row r="141" spans="1:45" x14ac:dyDescent="0.2">
      <c r="A141" t="s">
        <v>1040</v>
      </c>
      <c r="B141" s="33">
        <v>0</v>
      </c>
      <c r="C141" s="33" t="s">
        <v>993</v>
      </c>
      <c r="D141" s="1">
        <v>7</v>
      </c>
      <c r="E141" s="1">
        <v>241</v>
      </c>
      <c r="F141" s="1">
        <v>22</v>
      </c>
      <c r="G141" s="33" t="s">
        <v>110</v>
      </c>
      <c r="H141" s="1">
        <v>2004</v>
      </c>
      <c r="I141" s="1">
        <v>2008</v>
      </c>
      <c r="J141" s="33">
        <f t="shared" si="2"/>
        <v>4</v>
      </c>
      <c r="K141" s="33">
        <v>0</v>
      </c>
      <c r="L141" s="1">
        <v>0</v>
      </c>
      <c r="M141" s="1">
        <v>0</v>
      </c>
      <c r="N141" s="1">
        <v>0</v>
      </c>
      <c r="O141" s="49">
        <v>1</v>
      </c>
      <c r="P141" s="1">
        <v>17</v>
      </c>
      <c r="Q141" s="1">
        <v>13</v>
      </c>
      <c r="R141" s="33" t="s">
        <v>1041</v>
      </c>
      <c r="S141" s="23">
        <v>4.333333333333333</v>
      </c>
      <c r="T141" s="1">
        <v>214</v>
      </c>
      <c r="U141" s="1">
        <v>408</v>
      </c>
      <c r="V141" s="13">
        <v>0.52450980392156865</v>
      </c>
      <c r="W141" s="33">
        <v>-2.1450980392156862</v>
      </c>
      <c r="X141" s="1">
        <v>2082</v>
      </c>
      <c r="Y141" s="1">
        <v>8</v>
      </c>
      <c r="Z141" s="1">
        <v>18</v>
      </c>
      <c r="AA141" s="33">
        <v>-10</v>
      </c>
      <c r="AB141" s="1">
        <v>11</v>
      </c>
      <c r="AC141" s="1">
        <v>18</v>
      </c>
      <c r="AD141" s="1">
        <v>0</v>
      </c>
      <c r="AE141" s="33" t="s">
        <v>134</v>
      </c>
      <c r="AF141" s="35">
        <v>41</v>
      </c>
      <c r="AG141" s="36">
        <v>668</v>
      </c>
      <c r="AH141" s="36">
        <v>1153</v>
      </c>
      <c r="AI141" s="36">
        <v>57.9</v>
      </c>
      <c r="AJ141" s="36">
        <v>9565</v>
      </c>
      <c r="AK141" s="36">
        <v>8.3000000000000007</v>
      </c>
      <c r="AL141" s="36">
        <v>8.6999999999999993</v>
      </c>
      <c r="AM141" s="36">
        <v>86</v>
      </c>
      <c r="AN141" s="36">
        <v>28</v>
      </c>
      <c r="AO141" s="36">
        <v>147.4</v>
      </c>
      <c r="AP141" s="37">
        <v>7</v>
      </c>
      <c r="AQ141" t="s">
        <v>2517</v>
      </c>
      <c r="AS141" s="50" t="s">
        <v>1032</v>
      </c>
    </row>
    <row r="142" spans="1:45" x14ac:dyDescent="0.2">
      <c r="A142" t="s">
        <v>1500</v>
      </c>
      <c r="B142" s="33">
        <v>1</v>
      </c>
      <c r="C142" s="33" t="s">
        <v>1474</v>
      </c>
      <c r="D142" s="1">
        <v>8</v>
      </c>
      <c r="E142" s="1">
        <v>211</v>
      </c>
      <c r="F142" s="1">
        <v>23</v>
      </c>
      <c r="G142" s="33" t="s">
        <v>106</v>
      </c>
      <c r="H142" s="1">
        <v>1992</v>
      </c>
      <c r="I142" s="1">
        <v>2001</v>
      </c>
      <c r="J142" s="33">
        <f t="shared" si="2"/>
        <v>9</v>
      </c>
      <c r="K142" s="33">
        <v>0</v>
      </c>
      <c r="L142" s="1">
        <v>0</v>
      </c>
      <c r="M142" s="1">
        <v>0</v>
      </c>
      <c r="N142" s="1">
        <v>1</v>
      </c>
      <c r="O142" s="49">
        <v>21</v>
      </c>
      <c r="P142" s="1">
        <v>81</v>
      </c>
      <c r="Q142" s="1">
        <v>38</v>
      </c>
      <c r="R142" s="33" t="s">
        <v>1501</v>
      </c>
      <c r="S142" s="23">
        <v>12.666666666666666</v>
      </c>
      <c r="T142" s="1">
        <v>694</v>
      </c>
      <c r="U142" s="1">
        <v>1339</v>
      </c>
      <c r="V142" s="13">
        <v>0.51829723674383865</v>
      </c>
      <c r="W142" s="33">
        <v>6.5170276325616125</v>
      </c>
      <c r="X142" s="1">
        <v>7801</v>
      </c>
      <c r="Y142" s="1">
        <v>39</v>
      </c>
      <c r="Z142" s="1">
        <v>33</v>
      </c>
      <c r="AA142" s="33">
        <v>6</v>
      </c>
      <c r="AB142" s="1">
        <v>121</v>
      </c>
      <c r="AC142" s="1">
        <v>424</v>
      </c>
      <c r="AD142" s="1">
        <v>5</v>
      </c>
      <c r="AE142" s="33" t="s">
        <v>209</v>
      </c>
      <c r="AF142" s="35">
        <v>46</v>
      </c>
      <c r="AG142" s="36">
        <v>126</v>
      </c>
      <c r="AH142" s="36">
        <v>228</v>
      </c>
      <c r="AI142" s="36">
        <v>55.3</v>
      </c>
      <c r="AJ142" s="36">
        <v>1605</v>
      </c>
      <c r="AK142" s="36">
        <v>7</v>
      </c>
      <c r="AL142" s="36">
        <v>5</v>
      </c>
      <c r="AM142" s="36">
        <v>8</v>
      </c>
      <c r="AN142" s="36">
        <v>14</v>
      </c>
      <c r="AO142" s="36">
        <v>113.7</v>
      </c>
      <c r="AP142" s="37">
        <v>1</v>
      </c>
      <c r="AQ142" t="s">
        <v>3185</v>
      </c>
    </row>
    <row r="143" spans="1:45" x14ac:dyDescent="0.2">
      <c r="A143" t="s">
        <v>1341</v>
      </c>
      <c r="B143" s="33">
        <v>1</v>
      </c>
      <c r="C143" s="33" t="s">
        <v>1332</v>
      </c>
      <c r="D143" s="1">
        <v>1</v>
      </c>
      <c r="E143" s="1">
        <v>5</v>
      </c>
      <c r="F143" s="1">
        <v>22</v>
      </c>
      <c r="G143" s="33" t="s">
        <v>528</v>
      </c>
      <c r="H143" s="1">
        <v>1995</v>
      </c>
      <c r="I143" s="1">
        <v>2011</v>
      </c>
      <c r="J143" s="33">
        <f t="shared" si="2"/>
        <v>16</v>
      </c>
      <c r="K143" s="33">
        <v>0</v>
      </c>
      <c r="L143" s="1">
        <v>0</v>
      </c>
      <c r="M143" s="1">
        <v>2</v>
      </c>
      <c r="N143" s="1">
        <v>11</v>
      </c>
      <c r="O143" s="49">
        <v>81</v>
      </c>
      <c r="P143" s="1">
        <v>198</v>
      </c>
      <c r="Q143" s="1">
        <v>180</v>
      </c>
      <c r="R143" s="33" t="s">
        <v>1342</v>
      </c>
      <c r="S143" s="23">
        <v>60</v>
      </c>
      <c r="T143" s="1">
        <v>3487</v>
      </c>
      <c r="U143" s="1">
        <v>6261</v>
      </c>
      <c r="V143" s="13">
        <v>0.55693978597668103</v>
      </c>
      <c r="W143" s="33">
        <v>21.730602140233188</v>
      </c>
      <c r="X143" s="1">
        <v>40922</v>
      </c>
      <c r="Y143" s="1">
        <v>208</v>
      </c>
      <c r="Z143" s="1">
        <v>196</v>
      </c>
      <c r="AA143" s="33">
        <v>12</v>
      </c>
      <c r="AB143" s="1">
        <v>374</v>
      </c>
      <c r="AC143" s="1">
        <v>686</v>
      </c>
      <c r="AD143" s="1">
        <v>10</v>
      </c>
      <c r="AE143" s="33" t="s">
        <v>171</v>
      </c>
      <c r="AF143" s="35">
        <v>45</v>
      </c>
      <c r="AG143" s="36">
        <v>370</v>
      </c>
      <c r="AH143" s="36">
        <v>657</v>
      </c>
      <c r="AI143" s="36">
        <v>56.3</v>
      </c>
      <c r="AJ143" s="36">
        <v>5304</v>
      </c>
      <c r="AK143" s="36">
        <v>8.1</v>
      </c>
      <c r="AL143" s="36">
        <v>7.8</v>
      </c>
      <c r="AM143" s="36">
        <v>39</v>
      </c>
      <c r="AN143" s="36">
        <v>21</v>
      </c>
      <c r="AO143" s="36">
        <v>137.30000000000001</v>
      </c>
      <c r="AP143" s="37">
        <v>1</v>
      </c>
      <c r="AQ143" t="s">
        <v>3185</v>
      </c>
    </row>
    <row r="144" spans="1:45" x14ac:dyDescent="0.2">
      <c r="A144" t="s">
        <v>212</v>
      </c>
      <c r="B144" s="33">
        <v>0</v>
      </c>
      <c r="C144" s="33" t="s">
        <v>139</v>
      </c>
      <c r="D144" s="1">
        <v>5</v>
      </c>
      <c r="E144" s="1">
        <v>162</v>
      </c>
      <c r="F144" s="1">
        <v>23</v>
      </c>
      <c r="G144" s="33" t="s">
        <v>71</v>
      </c>
      <c r="H144" s="1">
        <v>2016</v>
      </c>
      <c r="I144" s="1">
        <v>2017</v>
      </c>
      <c r="J144" s="33">
        <f t="shared" si="2"/>
        <v>1</v>
      </c>
      <c r="K144" s="33">
        <v>0</v>
      </c>
      <c r="L144" s="1">
        <v>0</v>
      </c>
      <c r="M144" s="1">
        <v>0</v>
      </c>
      <c r="N144" s="1">
        <v>0</v>
      </c>
      <c r="O144" s="49">
        <v>2</v>
      </c>
      <c r="P144" s="1">
        <v>8</v>
      </c>
      <c r="Q144" s="1">
        <v>1</v>
      </c>
      <c r="R144" s="33" t="s">
        <v>213</v>
      </c>
      <c r="S144" s="23">
        <v>0.33333333333333331</v>
      </c>
      <c r="T144" s="1">
        <v>60</v>
      </c>
      <c r="U144" s="1">
        <v>101</v>
      </c>
      <c r="V144" s="13">
        <v>0.59405940594059403</v>
      </c>
      <c r="W144" s="33">
        <v>-5.0405940594059402</v>
      </c>
      <c r="X144" s="1">
        <v>621</v>
      </c>
      <c r="Y144" s="1">
        <v>4</v>
      </c>
      <c r="Z144" s="1">
        <v>7</v>
      </c>
      <c r="AA144" s="33">
        <v>-3</v>
      </c>
      <c r="AB144" s="1">
        <v>18</v>
      </c>
      <c r="AC144" s="1">
        <v>176</v>
      </c>
      <c r="AD144" s="1">
        <v>1</v>
      </c>
      <c r="AE144" s="33" t="s">
        <v>218</v>
      </c>
      <c r="AF144" s="35">
        <f>28+23</f>
        <v>51</v>
      </c>
      <c r="AG144" s="43">
        <v>727</v>
      </c>
      <c r="AH144" s="43">
        <v>1103</v>
      </c>
      <c r="AI144" s="43">
        <v>65.900000000000006</v>
      </c>
      <c r="AJ144" s="43">
        <v>9385</v>
      </c>
      <c r="AK144" s="43">
        <v>8.5</v>
      </c>
      <c r="AL144" s="43">
        <v>8.6999999999999993</v>
      </c>
      <c r="AM144" s="43">
        <v>75</v>
      </c>
      <c r="AN144" s="43">
        <v>29</v>
      </c>
      <c r="AO144" s="43">
        <v>154.6</v>
      </c>
      <c r="AP144" s="37">
        <v>5</v>
      </c>
      <c r="AQ144" t="s">
        <v>3189</v>
      </c>
    </row>
    <row r="145" spans="1:45" x14ac:dyDescent="0.2">
      <c r="A145" t="s">
        <v>765</v>
      </c>
      <c r="B145" s="33">
        <v>0</v>
      </c>
      <c r="C145" s="33" t="s">
        <v>754</v>
      </c>
      <c r="D145" s="1">
        <v>2</v>
      </c>
      <c r="E145" s="1">
        <v>36</v>
      </c>
      <c r="F145" s="1">
        <v>23</v>
      </c>
      <c r="G145" s="33" t="s">
        <v>151</v>
      </c>
      <c r="H145" s="1">
        <v>2007</v>
      </c>
      <c r="I145" s="1">
        <v>2012</v>
      </c>
      <c r="J145" s="33">
        <f t="shared" si="2"/>
        <v>5</v>
      </c>
      <c r="K145" s="33">
        <v>0</v>
      </c>
      <c r="L145" s="1">
        <v>0</v>
      </c>
      <c r="M145" s="1">
        <v>0</v>
      </c>
      <c r="N145" s="1">
        <v>1</v>
      </c>
      <c r="O145" s="49">
        <v>12</v>
      </c>
      <c r="P145" s="1">
        <v>34</v>
      </c>
      <c r="Q145" s="1">
        <v>21</v>
      </c>
      <c r="R145" s="33" t="s">
        <v>766</v>
      </c>
      <c r="S145" s="23">
        <v>7</v>
      </c>
      <c r="T145" s="1">
        <v>449</v>
      </c>
      <c r="U145" s="1">
        <v>755</v>
      </c>
      <c r="V145" s="13">
        <v>0.59470198675496688</v>
      </c>
      <c r="W145" s="33">
        <v>0.5529801324503314</v>
      </c>
      <c r="X145" s="1">
        <v>5206</v>
      </c>
      <c r="Y145" s="1">
        <v>28</v>
      </c>
      <c r="Z145" s="1">
        <v>25</v>
      </c>
      <c r="AA145" s="33">
        <v>3</v>
      </c>
      <c r="AB145" s="1">
        <v>69</v>
      </c>
      <c r="AC145" s="1">
        <v>229</v>
      </c>
      <c r="AD145" s="1">
        <v>2</v>
      </c>
      <c r="AE145" s="33" t="s">
        <v>770</v>
      </c>
      <c r="AF145" s="35">
        <v>50</v>
      </c>
      <c r="AG145" s="36">
        <v>964</v>
      </c>
      <c r="AH145" s="36">
        <v>1565</v>
      </c>
      <c r="AI145" s="36">
        <v>61.6</v>
      </c>
      <c r="AJ145" s="36">
        <v>12964</v>
      </c>
      <c r="AK145" s="36">
        <v>8.3000000000000007</v>
      </c>
      <c r="AL145" s="36">
        <v>8.5</v>
      </c>
      <c r="AM145" s="36">
        <v>85</v>
      </c>
      <c r="AN145" s="36">
        <v>31</v>
      </c>
      <c r="AO145" s="36">
        <v>145.1</v>
      </c>
      <c r="AP145" s="37">
        <v>9</v>
      </c>
      <c r="AQ145" t="s">
        <v>3657</v>
      </c>
    </row>
    <row r="146" spans="1:45" x14ac:dyDescent="0.2">
      <c r="A146" t="s">
        <v>1730</v>
      </c>
      <c r="B146" s="33">
        <v>0</v>
      </c>
      <c r="C146" s="33" t="s">
        <v>1687</v>
      </c>
      <c r="D146" s="1">
        <v>7</v>
      </c>
      <c r="E146" s="1">
        <v>180</v>
      </c>
      <c r="F146" s="1">
        <v>23</v>
      </c>
      <c r="G146" s="33" t="s">
        <v>196</v>
      </c>
      <c r="H146" s="1">
        <v>1987</v>
      </c>
      <c r="I146" s="1">
        <v>1988</v>
      </c>
      <c r="J146" s="33">
        <f t="shared" si="2"/>
        <v>1</v>
      </c>
      <c r="K146" s="33">
        <v>0</v>
      </c>
      <c r="L146" s="1">
        <v>0</v>
      </c>
      <c r="M146" s="1">
        <v>0</v>
      </c>
      <c r="N146" s="1">
        <v>0</v>
      </c>
      <c r="O146" s="49">
        <v>2</v>
      </c>
      <c r="P146" s="1">
        <v>6</v>
      </c>
      <c r="Q146" s="1">
        <v>4</v>
      </c>
      <c r="R146" s="33" t="s">
        <v>1716</v>
      </c>
      <c r="S146" s="23">
        <v>1.3333333333333333</v>
      </c>
      <c r="T146" s="1">
        <v>47</v>
      </c>
      <c r="U146" s="1">
        <v>106</v>
      </c>
      <c r="V146" s="13">
        <v>0.44339622641509435</v>
      </c>
      <c r="W146" s="33">
        <v>-3.1339622641509437</v>
      </c>
      <c r="X146" s="1">
        <v>605</v>
      </c>
      <c r="Y146" s="1">
        <v>7</v>
      </c>
      <c r="Z146" s="1">
        <v>6</v>
      </c>
      <c r="AA146" s="33">
        <v>1</v>
      </c>
      <c r="AB146" s="1">
        <v>11</v>
      </c>
      <c r="AC146" s="1">
        <v>42</v>
      </c>
      <c r="AD146" s="1">
        <v>0</v>
      </c>
      <c r="AE146" s="33" t="s">
        <v>341</v>
      </c>
      <c r="AF146" s="35">
        <v>57</v>
      </c>
      <c r="AG146" s="36">
        <v>731</v>
      </c>
      <c r="AH146" s="36">
        <v>1336</v>
      </c>
      <c r="AI146" s="36">
        <v>54.7</v>
      </c>
      <c r="AJ146" s="36">
        <v>10623</v>
      </c>
      <c r="AK146" s="36">
        <v>8</v>
      </c>
      <c r="AL146" s="36">
        <v>7.3</v>
      </c>
      <c r="AM146" s="36">
        <v>66</v>
      </c>
      <c r="AN146" s="36">
        <v>48</v>
      </c>
      <c r="AO146" s="36">
        <v>130.6</v>
      </c>
      <c r="AP146" s="37">
        <v>12</v>
      </c>
      <c r="AQ146" t="s">
        <v>2519</v>
      </c>
      <c r="AS146" t="s">
        <v>1031</v>
      </c>
    </row>
    <row r="147" spans="1:45" x14ac:dyDescent="0.2">
      <c r="A147" t="s">
        <v>510</v>
      </c>
      <c r="B147" s="33">
        <v>1</v>
      </c>
      <c r="C147" s="33" t="s">
        <v>446</v>
      </c>
      <c r="D147" s="1">
        <v>4</v>
      </c>
      <c r="E147" s="1">
        <v>102</v>
      </c>
      <c r="F147" s="1">
        <v>24</v>
      </c>
      <c r="G147" s="33" t="s">
        <v>221</v>
      </c>
      <c r="H147" s="1">
        <v>2012</v>
      </c>
      <c r="I147" s="1">
        <v>2017</v>
      </c>
      <c r="J147" s="33">
        <f t="shared" si="2"/>
        <v>5</v>
      </c>
      <c r="K147" s="33">
        <v>0</v>
      </c>
      <c r="L147" s="1">
        <v>0</v>
      </c>
      <c r="M147" s="1">
        <v>1</v>
      </c>
      <c r="N147" s="1">
        <v>3</v>
      </c>
      <c r="O147" s="49">
        <v>41</v>
      </c>
      <c r="P147" s="1">
        <v>62</v>
      </c>
      <c r="Q147" s="1">
        <v>57</v>
      </c>
      <c r="R147" s="33" t="s">
        <v>511</v>
      </c>
      <c r="S147" s="23">
        <v>19</v>
      </c>
      <c r="T147" s="1">
        <v>1372</v>
      </c>
      <c r="U147" s="1">
        <v>2096</v>
      </c>
      <c r="V147" s="13">
        <v>0.65458015267175573</v>
      </c>
      <c r="W147" s="33">
        <v>7.9541984732824424</v>
      </c>
      <c r="X147" s="1">
        <v>16206</v>
      </c>
      <c r="Y147" s="1">
        <v>99</v>
      </c>
      <c r="Z147" s="1">
        <v>55</v>
      </c>
      <c r="AA147" s="33">
        <v>44</v>
      </c>
      <c r="AB147" s="1">
        <v>123</v>
      </c>
      <c r="AC147" s="1">
        <v>379</v>
      </c>
      <c r="AD147" s="1">
        <v>13</v>
      </c>
      <c r="AE147" s="33" t="s">
        <v>193</v>
      </c>
      <c r="AF147" s="43">
        <v>45</v>
      </c>
      <c r="AG147" s="43">
        <v>723</v>
      </c>
      <c r="AH147" s="43">
        <v>1128</v>
      </c>
      <c r="AI147" s="43">
        <v>64.099999999999994</v>
      </c>
      <c r="AJ147" s="43">
        <v>9131</v>
      </c>
      <c r="AK147" s="43">
        <v>8.1</v>
      </c>
      <c r="AL147" s="43">
        <v>8.1</v>
      </c>
      <c r="AM147" s="43">
        <v>66</v>
      </c>
      <c r="AN147" s="43">
        <v>30</v>
      </c>
      <c r="AO147" s="43">
        <v>146.1</v>
      </c>
      <c r="AP147" s="37">
        <v>1</v>
      </c>
      <c r="AQ147" t="s">
        <v>3185</v>
      </c>
      <c r="AS147" t="s">
        <v>1038</v>
      </c>
    </row>
    <row r="148" spans="1:45" x14ac:dyDescent="0.2">
      <c r="A148" t="s">
        <v>1353</v>
      </c>
      <c r="B148" s="33">
        <v>1</v>
      </c>
      <c r="C148" s="33" t="s">
        <v>1332</v>
      </c>
      <c r="D148" s="1">
        <v>2</v>
      </c>
      <c r="E148" s="1">
        <v>60</v>
      </c>
      <c r="F148" s="1">
        <v>22</v>
      </c>
      <c r="G148" s="33" t="s">
        <v>120</v>
      </c>
      <c r="H148" s="1">
        <v>1995</v>
      </c>
      <c r="I148" s="1">
        <v>2005</v>
      </c>
      <c r="J148" s="33">
        <f t="shared" si="2"/>
        <v>10</v>
      </c>
      <c r="K148" s="33">
        <v>0</v>
      </c>
      <c r="L148" s="1">
        <v>0</v>
      </c>
      <c r="M148" s="1">
        <v>1</v>
      </c>
      <c r="N148" s="1">
        <v>4</v>
      </c>
      <c r="O148" s="49">
        <v>59</v>
      </c>
      <c r="P148" s="1">
        <v>125</v>
      </c>
      <c r="Q148" s="1">
        <v>87</v>
      </c>
      <c r="R148" s="33" t="s">
        <v>1354</v>
      </c>
      <c r="S148" s="23">
        <v>27.333333333333332</v>
      </c>
      <c r="T148" s="1">
        <v>1316</v>
      </c>
      <c r="U148" s="1">
        <v>2358</v>
      </c>
      <c r="V148" s="13">
        <v>0.55810008481764206</v>
      </c>
      <c r="W148" s="33">
        <v>10.61899915182358</v>
      </c>
      <c r="X148" s="1">
        <v>14746</v>
      </c>
      <c r="Y148" s="1">
        <v>77</v>
      </c>
      <c r="Z148" s="1">
        <v>84</v>
      </c>
      <c r="AA148" s="33">
        <v>-7</v>
      </c>
      <c r="AB148" s="1">
        <v>560</v>
      </c>
      <c r="AC148" s="1">
        <v>2874</v>
      </c>
      <c r="AD148" s="1">
        <v>38</v>
      </c>
      <c r="AE148" s="33" t="s">
        <v>1297</v>
      </c>
      <c r="AF148" s="35">
        <v>33</v>
      </c>
      <c r="AG148" s="36">
        <v>456</v>
      </c>
      <c r="AH148" s="36">
        <v>785</v>
      </c>
      <c r="AI148" s="36">
        <v>58.1</v>
      </c>
      <c r="AJ148" s="36">
        <v>6481</v>
      </c>
      <c r="AK148" s="36">
        <v>8.3000000000000007</v>
      </c>
      <c r="AL148" s="36">
        <v>8</v>
      </c>
      <c r="AM148" s="36">
        <v>33</v>
      </c>
      <c r="AN148" s="36">
        <v>19</v>
      </c>
      <c r="AO148" s="36">
        <v>136.5</v>
      </c>
      <c r="AP148" s="37">
        <v>4</v>
      </c>
      <c r="AQ148" t="s">
        <v>3663</v>
      </c>
      <c r="AS148" t="s">
        <v>1040</v>
      </c>
    </row>
    <row r="149" spans="1:45" x14ac:dyDescent="0.2">
      <c r="A149" t="s">
        <v>1295</v>
      </c>
      <c r="B149" s="33">
        <v>0</v>
      </c>
      <c r="C149" s="33" t="s">
        <v>1275</v>
      </c>
      <c r="D149" s="1">
        <v>7</v>
      </c>
      <c r="E149" s="1">
        <v>207</v>
      </c>
      <c r="F149" s="1">
        <v>24</v>
      </c>
      <c r="G149" s="33" t="s">
        <v>151</v>
      </c>
      <c r="H149" s="1">
        <v>1998</v>
      </c>
      <c r="I149" s="1">
        <v>2006</v>
      </c>
      <c r="J149" s="33">
        <f t="shared" si="2"/>
        <v>8</v>
      </c>
      <c r="K149" s="33">
        <v>0</v>
      </c>
      <c r="L149" s="1">
        <v>0</v>
      </c>
      <c r="M149" s="1">
        <v>0</v>
      </c>
      <c r="N149" s="1">
        <v>0</v>
      </c>
      <c r="O149" s="49">
        <v>4</v>
      </c>
      <c r="P149" s="1">
        <v>104</v>
      </c>
      <c r="Q149" s="1">
        <v>8</v>
      </c>
      <c r="R149" s="33" t="s">
        <v>576</v>
      </c>
      <c r="S149" s="23">
        <v>2.6666666666666665</v>
      </c>
      <c r="T149" s="1">
        <v>184</v>
      </c>
      <c r="U149" s="1">
        <v>354</v>
      </c>
      <c r="V149" s="13">
        <v>0.51977401129943501</v>
      </c>
      <c r="W149" s="33">
        <v>2.8022598870056497</v>
      </c>
      <c r="X149" s="1">
        <v>1944</v>
      </c>
      <c r="Y149" s="1">
        <v>10</v>
      </c>
      <c r="Z149" s="1">
        <v>14</v>
      </c>
      <c r="AA149" s="33">
        <v>-4</v>
      </c>
      <c r="AB149" s="1">
        <v>31</v>
      </c>
      <c r="AC149" s="1">
        <v>30</v>
      </c>
      <c r="AD149" s="1">
        <v>1</v>
      </c>
      <c r="AE149" s="33" t="s">
        <v>1297</v>
      </c>
      <c r="AF149" s="35">
        <v>29</v>
      </c>
      <c r="AG149" s="36">
        <v>350</v>
      </c>
      <c r="AH149" s="36">
        <v>594</v>
      </c>
      <c r="AI149" s="36">
        <v>58.9</v>
      </c>
      <c r="AJ149" s="36">
        <v>5390</v>
      </c>
      <c r="AK149" s="36">
        <v>9.1</v>
      </c>
      <c r="AL149" s="36">
        <v>8.5</v>
      </c>
      <c r="AM149" s="36">
        <v>40</v>
      </c>
      <c r="AN149" s="36">
        <v>25</v>
      </c>
      <c r="AO149" s="36">
        <v>148.9</v>
      </c>
      <c r="AP149" s="37">
        <v>4</v>
      </c>
      <c r="AQ149" t="s">
        <v>3188</v>
      </c>
    </row>
    <row r="150" spans="1:45" x14ac:dyDescent="0.2">
      <c r="A150" t="s">
        <v>1074</v>
      </c>
      <c r="B150" s="33">
        <v>0</v>
      </c>
      <c r="C150" s="33" t="s">
        <v>1043</v>
      </c>
      <c r="D150" s="1">
        <v>5</v>
      </c>
      <c r="E150" s="1">
        <v>158</v>
      </c>
      <c r="F150" s="1">
        <v>22</v>
      </c>
      <c r="G150" s="33" t="s">
        <v>443</v>
      </c>
      <c r="H150" s="1">
        <v>2003</v>
      </c>
      <c r="I150" s="1">
        <v>2003</v>
      </c>
      <c r="J150" s="33">
        <f t="shared" si="2"/>
        <v>0</v>
      </c>
      <c r="K150" s="33">
        <v>0</v>
      </c>
      <c r="L150" s="1">
        <v>0</v>
      </c>
      <c r="M150" s="1">
        <v>0</v>
      </c>
      <c r="N150" s="1">
        <v>0</v>
      </c>
      <c r="O150" s="49">
        <v>1</v>
      </c>
      <c r="P150" s="1">
        <v>7</v>
      </c>
      <c r="Q150" s="1">
        <v>4</v>
      </c>
      <c r="R150" s="33" t="s">
        <v>161</v>
      </c>
      <c r="S150" s="23">
        <v>1.3333333333333333</v>
      </c>
      <c r="T150" s="1">
        <v>44</v>
      </c>
      <c r="U150" s="1">
        <v>114</v>
      </c>
      <c r="V150" s="13">
        <v>0.38596491228070173</v>
      </c>
      <c r="W150" s="33">
        <v>-4.1596491228070178</v>
      </c>
      <c r="X150" s="1">
        <v>391</v>
      </c>
      <c r="Y150" s="1">
        <v>2</v>
      </c>
      <c r="Z150" s="1">
        <v>6</v>
      </c>
      <c r="AA150" s="33">
        <v>-4</v>
      </c>
      <c r="AB150" s="1">
        <v>8</v>
      </c>
      <c r="AC150" s="1">
        <v>13</v>
      </c>
      <c r="AD150" s="1">
        <v>0</v>
      </c>
      <c r="AE150" s="33" t="s">
        <v>1076</v>
      </c>
      <c r="AF150" s="35">
        <v>42</v>
      </c>
      <c r="AG150" s="36">
        <v>668</v>
      </c>
      <c r="AH150" s="36">
        <v>1229</v>
      </c>
      <c r="AI150" s="36">
        <v>54.4</v>
      </c>
      <c r="AJ150" s="36">
        <v>8460</v>
      </c>
      <c r="AK150" s="36">
        <v>6.9</v>
      </c>
      <c r="AL150" s="36">
        <v>6.7</v>
      </c>
      <c r="AM150" s="36">
        <v>66</v>
      </c>
      <c r="AN150" s="36">
        <v>33</v>
      </c>
      <c r="AO150" s="36">
        <v>124.5</v>
      </c>
      <c r="AP150" s="37">
        <v>1</v>
      </c>
      <c r="AQ150" t="s">
        <v>3185</v>
      </c>
    </row>
    <row r="151" spans="1:45" x14ac:dyDescent="0.2">
      <c r="A151" t="s">
        <v>1009</v>
      </c>
      <c r="B151" s="33">
        <v>0</v>
      </c>
      <c r="C151" s="33" t="s">
        <v>993</v>
      </c>
      <c r="D151" s="1">
        <v>1</v>
      </c>
      <c r="E151" s="1">
        <v>19</v>
      </c>
      <c r="F151" s="1">
        <v>22</v>
      </c>
      <c r="G151" s="33" t="s">
        <v>382</v>
      </c>
      <c r="H151" s="1">
        <v>2003</v>
      </c>
      <c r="I151" s="1">
        <v>2011</v>
      </c>
      <c r="J151" s="33">
        <f t="shared" si="2"/>
        <v>8</v>
      </c>
      <c r="K151" s="33">
        <v>0</v>
      </c>
      <c r="L151" s="1">
        <v>0</v>
      </c>
      <c r="M151" s="1">
        <v>0</v>
      </c>
      <c r="N151" s="1">
        <v>4</v>
      </c>
      <c r="O151" s="49">
        <v>17</v>
      </c>
      <c r="P151" s="1">
        <v>67</v>
      </c>
      <c r="Q151" s="1">
        <v>47</v>
      </c>
      <c r="R151" s="33" t="s">
        <v>909</v>
      </c>
      <c r="S151" s="23">
        <v>15.666666666666666</v>
      </c>
      <c r="T151" s="1">
        <v>861</v>
      </c>
      <c r="U151" s="1">
        <v>1519</v>
      </c>
      <c r="V151" s="13">
        <v>0.56682027649769584</v>
      </c>
      <c r="W151" s="33">
        <v>3.4317972350230415</v>
      </c>
      <c r="X151" s="1">
        <v>8931</v>
      </c>
      <c r="Y151" s="1">
        <v>48</v>
      </c>
      <c r="Z151" s="1">
        <v>54</v>
      </c>
      <c r="AA151" s="33">
        <v>-6</v>
      </c>
      <c r="AB151" s="1">
        <v>176</v>
      </c>
      <c r="AC151" s="1">
        <v>572</v>
      </c>
      <c r="AD151" s="1">
        <v>2</v>
      </c>
      <c r="AE151" s="33" t="s">
        <v>107</v>
      </c>
      <c r="AF151" s="35">
        <v>43</v>
      </c>
      <c r="AG151" s="36">
        <v>622</v>
      </c>
      <c r="AH151" s="36">
        <v>1301</v>
      </c>
      <c r="AI151" s="36">
        <v>47.8</v>
      </c>
      <c r="AJ151" s="36">
        <v>7980</v>
      </c>
      <c r="AK151" s="36">
        <v>6.1</v>
      </c>
      <c r="AL151" s="36">
        <v>5.5</v>
      </c>
      <c r="AM151" s="36">
        <v>64</v>
      </c>
      <c r="AN151" s="36">
        <v>48</v>
      </c>
      <c r="AO151" s="36">
        <v>108.2</v>
      </c>
      <c r="AP151" s="37">
        <v>5</v>
      </c>
      <c r="AQ151" t="s">
        <v>2514</v>
      </c>
    </row>
    <row r="152" spans="1:45" x14ac:dyDescent="0.2">
      <c r="A152" t="s">
        <v>895</v>
      </c>
      <c r="B152" s="33">
        <v>1</v>
      </c>
      <c r="C152" s="33" t="s">
        <v>858</v>
      </c>
      <c r="D152" s="1">
        <v>4</v>
      </c>
      <c r="E152" s="1">
        <v>106</v>
      </c>
      <c r="F152" s="1">
        <v>22</v>
      </c>
      <c r="G152" s="33" t="s">
        <v>56</v>
      </c>
      <c r="H152" s="1">
        <v>2005</v>
      </c>
      <c r="I152" s="1">
        <v>2014</v>
      </c>
      <c r="J152" s="33">
        <f t="shared" si="2"/>
        <v>9</v>
      </c>
      <c r="K152" s="33">
        <v>0</v>
      </c>
      <c r="L152" s="1">
        <v>0</v>
      </c>
      <c r="M152" s="1">
        <v>0</v>
      </c>
      <c r="N152" s="1">
        <v>5</v>
      </c>
      <c r="O152" s="49">
        <v>41</v>
      </c>
      <c r="P152" s="1">
        <v>87</v>
      </c>
      <c r="Q152" s="1">
        <v>82</v>
      </c>
      <c r="R152" s="33" t="s">
        <v>896</v>
      </c>
      <c r="S152" s="23">
        <v>27.333333333333332</v>
      </c>
      <c r="T152" s="1">
        <v>1613</v>
      </c>
      <c r="U152" s="1">
        <v>2712</v>
      </c>
      <c r="V152" s="13">
        <v>0.59476401179941008</v>
      </c>
      <c r="W152" s="33">
        <v>10.352359882005899</v>
      </c>
      <c r="X152" s="1">
        <v>18037</v>
      </c>
      <c r="Y152" s="1">
        <v>101</v>
      </c>
      <c r="Z152" s="1">
        <v>69</v>
      </c>
      <c r="AA152" s="33">
        <v>32</v>
      </c>
      <c r="AB152" s="1">
        <v>126</v>
      </c>
      <c r="AC152" s="1">
        <v>296</v>
      </c>
      <c r="AD152" s="1">
        <v>4</v>
      </c>
      <c r="AE152" s="33" t="s">
        <v>698</v>
      </c>
      <c r="AF152" s="35">
        <v>44</v>
      </c>
      <c r="AG152" s="36">
        <v>786</v>
      </c>
      <c r="AH152" s="36">
        <v>1336</v>
      </c>
      <c r="AI152" s="36">
        <v>58.8</v>
      </c>
      <c r="AJ152" s="36">
        <v>9337</v>
      </c>
      <c r="AK152" s="36">
        <v>7</v>
      </c>
      <c r="AL152" s="36">
        <v>7</v>
      </c>
      <c r="AM152" s="36">
        <v>63</v>
      </c>
      <c r="AN152" s="36">
        <v>28</v>
      </c>
      <c r="AO152" s="36">
        <v>128.9</v>
      </c>
      <c r="AP152" s="37">
        <v>1</v>
      </c>
      <c r="AQ152" t="s">
        <v>3185</v>
      </c>
    </row>
    <row r="153" spans="1:45" x14ac:dyDescent="0.2">
      <c r="A153" t="s">
        <v>421</v>
      </c>
      <c r="B153" s="33">
        <v>0</v>
      </c>
      <c r="C153" s="33" t="s">
        <v>390</v>
      </c>
      <c r="D153" s="1">
        <v>4</v>
      </c>
      <c r="E153" s="1">
        <v>115</v>
      </c>
      <c r="F153" s="1">
        <v>24</v>
      </c>
      <c r="G153" s="33" t="s">
        <v>120</v>
      </c>
      <c r="H153" s="1">
        <v>2013</v>
      </c>
      <c r="I153" s="1">
        <v>2017</v>
      </c>
      <c r="J153" s="33">
        <f t="shared" si="2"/>
        <v>4</v>
      </c>
      <c r="K153" s="33">
        <v>0</v>
      </c>
      <c r="L153" s="1">
        <v>0</v>
      </c>
      <c r="M153" s="1">
        <v>0</v>
      </c>
      <c r="N153" s="1">
        <v>0</v>
      </c>
      <c r="O153" s="49">
        <v>4</v>
      </c>
      <c r="P153" s="1">
        <v>19</v>
      </c>
      <c r="Q153" s="1">
        <v>5</v>
      </c>
      <c r="R153" s="33" t="s">
        <v>422</v>
      </c>
      <c r="S153" s="23">
        <v>1.6666666666666667</v>
      </c>
      <c r="T153" s="1">
        <v>108</v>
      </c>
      <c r="U153" s="1">
        <v>169</v>
      </c>
      <c r="V153" s="13">
        <v>0.63905325443786987</v>
      </c>
      <c r="W153" s="33">
        <v>-1.8905325443786989</v>
      </c>
      <c r="X153" s="1">
        <v>1310</v>
      </c>
      <c r="Y153" s="1">
        <v>8</v>
      </c>
      <c r="Z153" s="1">
        <v>7</v>
      </c>
      <c r="AA153" s="33">
        <v>1</v>
      </c>
      <c r="AB153" s="1">
        <v>19</v>
      </c>
      <c r="AC153" s="1">
        <v>-19</v>
      </c>
      <c r="AD153" s="1">
        <v>0</v>
      </c>
      <c r="AE153" s="33" t="s">
        <v>427</v>
      </c>
      <c r="AF153" s="35">
        <v>53</v>
      </c>
      <c r="AG153" s="43">
        <v>1388</v>
      </c>
      <c r="AH153" s="43">
        <v>2183</v>
      </c>
      <c r="AI153" s="43">
        <v>63.6</v>
      </c>
      <c r="AJ153" s="43">
        <v>16646</v>
      </c>
      <c r="AK153" s="43">
        <v>7.6</v>
      </c>
      <c r="AL153" s="43">
        <v>7.7</v>
      </c>
      <c r="AM153" s="43">
        <v>123</v>
      </c>
      <c r="AN153" s="43">
        <v>52</v>
      </c>
      <c r="AO153" s="43">
        <v>141.5</v>
      </c>
      <c r="AP153" s="37">
        <v>4</v>
      </c>
      <c r="AQ153" t="s">
        <v>3188</v>
      </c>
    </row>
    <row r="154" spans="1:45" x14ac:dyDescent="0.2">
      <c r="A154" t="s">
        <v>970</v>
      </c>
      <c r="B154" s="33">
        <v>0</v>
      </c>
      <c r="C154" s="33" t="s">
        <v>929</v>
      </c>
      <c r="D154" s="1">
        <v>4</v>
      </c>
      <c r="E154" s="1">
        <v>106</v>
      </c>
      <c r="F154" s="1">
        <v>23</v>
      </c>
      <c r="G154" s="33" t="s">
        <v>93</v>
      </c>
      <c r="H154" s="1">
        <v>2004</v>
      </c>
      <c r="I154" s="1">
        <v>2015</v>
      </c>
      <c r="J154" s="33">
        <f t="shared" si="2"/>
        <v>11</v>
      </c>
      <c r="K154" s="33">
        <v>0</v>
      </c>
      <c r="L154" s="1">
        <v>0</v>
      </c>
      <c r="M154" s="1">
        <v>0</v>
      </c>
      <c r="N154" s="1">
        <v>0</v>
      </c>
      <c r="O154" s="49">
        <v>8</v>
      </c>
      <c r="P154" s="1">
        <v>62</v>
      </c>
      <c r="Q154" s="1">
        <v>10</v>
      </c>
      <c r="R154" s="33" t="s">
        <v>971</v>
      </c>
      <c r="S154" s="23">
        <v>3.3333333333333335</v>
      </c>
      <c r="T154" s="1">
        <v>216</v>
      </c>
      <c r="U154" s="1">
        <v>356</v>
      </c>
      <c r="V154" s="13">
        <v>0.6067415730337079</v>
      </c>
      <c r="W154" s="33">
        <v>5.1325842696629209</v>
      </c>
      <c r="X154" s="1">
        <v>2370</v>
      </c>
      <c r="Y154" s="1">
        <v>9</v>
      </c>
      <c r="Z154" s="1">
        <v>15</v>
      </c>
      <c r="AA154" s="33">
        <v>-6</v>
      </c>
      <c r="AB154" s="1">
        <v>34</v>
      </c>
      <c r="AC154" s="1">
        <v>177</v>
      </c>
      <c r="AD154" s="1">
        <v>0</v>
      </c>
      <c r="AE154" s="33" t="s">
        <v>233</v>
      </c>
      <c r="AF154" s="35">
        <v>43</v>
      </c>
      <c r="AG154" s="36">
        <v>1063</v>
      </c>
      <c r="AH154" s="36">
        <v>1775</v>
      </c>
      <c r="AI154" s="36">
        <v>59.9</v>
      </c>
      <c r="AJ154" s="36">
        <v>12666</v>
      </c>
      <c r="AK154" s="36">
        <v>7.1</v>
      </c>
      <c r="AL154" s="36">
        <v>6.5</v>
      </c>
      <c r="AM154" s="36">
        <v>87</v>
      </c>
      <c r="AN154" s="36">
        <v>62</v>
      </c>
      <c r="AO154" s="36">
        <v>129</v>
      </c>
      <c r="AP154" s="37">
        <v>8</v>
      </c>
      <c r="AQ154" t="s">
        <v>3661</v>
      </c>
      <c r="AS154" s="50" t="s">
        <v>1078</v>
      </c>
    </row>
    <row r="155" spans="1:45" x14ac:dyDescent="0.2">
      <c r="A155" t="s">
        <v>1151</v>
      </c>
      <c r="B155" s="33">
        <v>1</v>
      </c>
      <c r="C155" s="33" t="s">
        <v>357</v>
      </c>
      <c r="D155" s="1">
        <v>6</v>
      </c>
      <c r="E155" s="1">
        <v>168</v>
      </c>
      <c r="F155" s="1">
        <v>23</v>
      </c>
      <c r="G155" s="33" t="s">
        <v>267</v>
      </c>
      <c r="H155" s="1">
        <v>2002</v>
      </c>
      <c r="I155" s="1">
        <v>2009</v>
      </c>
      <c r="J155" s="33">
        <f t="shared" si="2"/>
        <v>7</v>
      </c>
      <c r="K155" s="33">
        <v>0</v>
      </c>
      <c r="L155" s="1">
        <v>0</v>
      </c>
      <c r="M155" s="1">
        <v>2</v>
      </c>
      <c r="N155" s="1">
        <v>7</v>
      </c>
      <c r="O155" s="49">
        <v>57</v>
      </c>
      <c r="P155" s="1">
        <v>96</v>
      </c>
      <c r="Q155" s="1">
        <v>95</v>
      </c>
      <c r="R155" s="33" t="s">
        <v>1152</v>
      </c>
      <c r="S155" s="23">
        <v>31.666666666666668</v>
      </c>
      <c r="T155" s="1">
        <v>1969</v>
      </c>
      <c r="U155" s="1">
        <v>3171</v>
      </c>
      <c r="V155" s="13">
        <v>0.62093976663513084</v>
      </c>
      <c r="W155" s="33">
        <v>11.39060233364869</v>
      </c>
      <c r="X155" s="1">
        <v>22814</v>
      </c>
      <c r="Y155" s="1">
        <v>122</v>
      </c>
      <c r="Z155" s="1">
        <v>93</v>
      </c>
      <c r="AA155" s="33">
        <v>29</v>
      </c>
      <c r="AB155" s="1">
        <v>118</v>
      </c>
      <c r="AC155" s="1">
        <v>300</v>
      </c>
      <c r="AD155" s="1">
        <v>8</v>
      </c>
      <c r="AE155" s="33" t="s">
        <v>402</v>
      </c>
      <c r="AF155" s="35">
        <v>38</v>
      </c>
      <c r="AG155" s="36">
        <v>630</v>
      </c>
      <c r="AH155" s="36">
        <v>1023</v>
      </c>
      <c r="AI155" s="36">
        <v>61.6</v>
      </c>
      <c r="AJ155" s="36">
        <v>8153</v>
      </c>
      <c r="AK155" s="36">
        <v>8</v>
      </c>
      <c r="AL155" s="36">
        <v>7.6</v>
      </c>
      <c r="AM155" s="36">
        <v>59</v>
      </c>
      <c r="AN155" s="36">
        <v>34</v>
      </c>
      <c r="AO155" s="36">
        <v>140.9</v>
      </c>
      <c r="AP155" s="37">
        <v>7</v>
      </c>
      <c r="AQ155" t="s">
        <v>2517</v>
      </c>
    </row>
    <row r="156" spans="1:45" x14ac:dyDescent="0.2">
      <c r="A156" t="s">
        <v>252</v>
      </c>
      <c r="B156" s="33">
        <v>0</v>
      </c>
      <c r="C156" s="33" t="s">
        <v>239</v>
      </c>
      <c r="D156" s="1">
        <v>1</v>
      </c>
      <c r="E156" s="1">
        <v>2</v>
      </c>
      <c r="F156" s="1">
        <v>21</v>
      </c>
      <c r="G156" s="33" t="s">
        <v>253</v>
      </c>
      <c r="H156" s="1">
        <v>2015</v>
      </c>
      <c r="I156" s="1">
        <v>2017</v>
      </c>
      <c r="J156" s="33">
        <f t="shared" si="2"/>
        <v>2</v>
      </c>
      <c r="K156" s="33">
        <v>0</v>
      </c>
      <c r="L156" s="1">
        <v>0</v>
      </c>
      <c r="M156" s="1">
        <v>0</v>
      </c>
      <c r="N156" s="1">
        <v>3</v>
      </c>
      <c r="O156" s="49">
        <v>33</v>
      </c>
      <c r="P156" s="1">
        <v>42</v>
      </c>
      <c r="Q156" s="1">
        <v>42</v>
      </c>
      <c r="R156" s="33" t="s">
        <v>255</v>
      </c>
      <c r="S156" s="23">
        <v>14</v>
      </c>
      <c r="T156" s="1">
        <v>787</v>
      </c>
      <c r="U156" s="1">
        <v>1274</v>
      </c>
      <c r="V156" s="13">
        <v>0.61773940345368916</v>
      </c>
      <c r="W156" s="33">
        <v>1.5226059654631077</v>
      </c>
      <c r="X156" s="1">
        <v>9476</v>
      </c>
      <c r="Y156" s="1">
        <v>58</v>
      </c>
      <c r="Z156" s="1">
        <v>34</v>
      </c>
      <c r="AA156" s="33">
        <v>24</v>
      </c>
      <c r="AB156" s="1">
        <v>154</v>
      </c>
      <c r="AC156" s="1">
        <v>913</v>
      </c>
      <c r="AD156" s="1">
        <v>9</v>
      </c>
      <c r="AE156" s="33" t="s">
        <v>263</v>
      </c>
      <c r="AF156" s="43">
        <v>41</v>
      </c>
      <c r="AG156" s="43">
        <v>779</v>
      </c>
      <c r="AH156" s="43">
        <v>1167</v>
      </c>
      <c r="AI156" s="43">
        <v>66.8</v>
      </c>
      <c r="AJ156" s="43">
        <v>10796</v>
      </c>
      <c r="AK156" s="43">
        <v>9.3000000000000007</v>
      </c>
      <c r="AL156" s="43">
        <v>10.5</v>
      </c>
      <c r="AM156" s="43">
        <v>105</v>
      </c>
      <c r="AN156" s="43">
        <v>14</v>
      </c>
      <c r="AO156" s="43">
        <v>171.8</v>
      </c>
      <c r="AP156" s="37">
        <v>5</v>
      </c>
      <c r="AQ156" t="s">
        <v>3189</v>
      </c>
    </row>
    <row r="157" spans="1:45" x14ac:dyDescent="0.2">
      <c r="A157" t="s">
        <v>1449</v>
      </c>
      <c r="B157" s="33">
        <v>1</v>
      </c>
      <c r="C157" s="33" t="s">
        <v>1427</v>
      </c>
      <c r="D157" s="1">
        <v>5</v>
      </c>
      <c r="E157" s="1">
        <v>118</v>
      </c>
      <c r="F157" s="1">
        <v>22</v>
      </c>
      <c r="G157" s="33" t="s">
        <v>288</v>
      </c>
      <c r="H157" s="1">
        <v>1994</v>
      </c>
      <c r="I157" s="1">
        <v>2011</v>
      </c>
      <c r="J157" s="33">
        <f t="shared" si="2"/>
        <v>17</v>
      </c>
      <c r="K157" s="33">
        <v>0</v>
      </c>
      <c r="L157" s="1">
        <v>0</v>
      </c>
      <c r="M157" s="1">
        <v>3</v>
      </c>
      <c r="N157" s="1">
        <v>11</v>
      </c>
      <c r="O157" s="49">
        <v>96</v>
      </c>
      <c r="P157" s="1">
        <v>193</v>
      </c>
      <c r="Q157" s="1">
        <v>151</v>
      </c>
      <c r="R157" s="33" t="s">
        <v>1450</v>
      </c>
      <c r="S157" s="23">
        <v>50.333333333333336</v>
      </c>
      <c r="T157" s="1">
        <v>2761</v>
      </c>
      <c r="U157" s="1">
        <v>4640</v>
      </c>
      <c r="V157" s="13">
        <v>0.59504310344827582</v>
      </c>
      <c r="W157" s="33">
        <v>31.249568965517241</v>
      </c>
      <c r="X157" s="1">
        <v>32072</v>
      </c>
      <c r="Y157" s="1">
        <v>184</v>
      </c>
      <c r="Z157" s="1">
        <v>108</v>
      </c>
      <c r="AA157" s="33">
        <v>76</v>
      </c>
      <c r="AB157" s="1">
        <v>513</v>
      </c>
      <c r="AC157" s="1">
        <v>2421</v>
      </c>
      <c r="AD157" s="1">
        <v>15</v>
      </c>
      <c r="AE157" s="33" t="s">
        <v>543</v>
      </c>
      <c r="AF157" s="35">
        <v>33</v>
      </c>
      <c r="AG157" s="36">
        <v>259</v>
      </c>
      <c r="AH157" s="36">
        <v>498</v>
      </c>
      <c r="AI157" s="36">
        <v>52</v>
      </c>
      <c r="AJ157" s="36">
        <v>3423</v>
      </c>
      <c r="AK157" s="36">
        <v>6.9</v>
      </c>
      <c r="AL157" s="36">
        <v>6.4</v>
      </c>
      <c r="AM157" s="36">
        <v>23</v>
      </c>
      <c r="AN157" s="36">
        <v>16</v>
      </c>
      <c r="AO157" s="36">
        <v>118.6</v>
      </c>
      <c r="AP157" s="37">
        <v>5</v>
      </c>
      <c r="AQ157" t="s">
        <v>2514</v>
      </c>
    </row>
    <row r="158" spans="1:45" x14ac:dyDescent="0.2">
      <c r="A158" t="s">
        <v>1774</v>
      </c>
      <c r="B158" s="33">
        <v>1</v>
      </c>
      <c r="C158" s="33" t="s">
        <v>1750</v>
      </c>
      <c r="D158" s="33">
        <v>6</v>
      </c>
      <c r="E158" s="33">
        <v>146</v>
      </c>
      <c r="F158" s="1">
        <v>23</v>
      </c>
      <c r="G158" s="33" t="s">
        <v>221</v>
      </c>
      <c r="H158" s="1">
        <v>1988</v>
      </c>
      <c r="I158" s="1">
        <v>2001</v>
      </c>
      <c r="J158" s="33">
        <f t="shared" si="2"/>
        <v>13</v>
      </c>
      <c r="K158" s="33">
        <v>0</v>
      </c>
      <c r="L158" s="1">
        <v>0</v>
      </c>
      <c r="M158" s="1">
        <v>2</v>
      </c>
      <c r="N158" s="1">
        <v>5</v>
      </c>
      <c r="O158" s="49">
        <v>56</v>
      </c>
      <c r="P158" s="1">
        <v>104</v>
      </c>
      <c r="Q158" s="1">
        <v>78</v>
      </c>
      <c r="R158" s="33" t="s">
        <v>1775</v>
      </c>
      <c r="S158" s="23">
        <v>26</v>
      </c>
      <c r="T158" s="1">
        <v>1466</v>
      </c>
      <c r="U158" s="1">
        <v>2613</v>
      </c>
      <c r="V158" s="13">
        <v>0.56104094910065061</v>
      </c>
      <c r="W158" s="33">
        <v>17.68959050899349</v>
      </c>
      <c r="X158" s="1">
        <v>18473</v>
      </c>
      <c r="Y158" s="1">
        <v>115</v>
      </c>
      <c r="Z158" s="1">
        <v>88</v>
      </c>
      <c r="AA158" s="33">
        <v>27</v>
      </c>
      <c r="AB158" s="1">
        <v>127</v>
      </c>
      <c r="AC158" s="1">
        <v>166</v>
      </c>
      <c r="AD158" s="1">
        <v>8</v>
      </c>
      <c r="AE158" s="33" t="s">
        <v>753</v>
      </c>
      <c r="AF158" s="35">
        <v>30</v>
      </c>
      <c r="AG158" s="36">
        <v>326</v>
      </c>
      <c r="AH158" s="36">
        <v>613</v>
      </c>
      <c r="AI158" s="36">
        <v>53.2</v>
      </c>
      <c r="AJ158" s="36">
        <v>4573</v>
      </c>
      <c r="AK158" s="36">
        <v>7.5</v>
      </c>
      <c r="AL158" s="36">
        <v>6.2</v>
      </c>
      <c r="AM158" s="36">
        <v>28</v>
      </c>
      <c r="AN158" s="36">
        <v>29</v>
      </c>
      <c r="AO158" s="36">
        <v>121.5</v>
      </c>
      <c r="AP158" s="37">
        <v>5</v>
      </c>
      <c r="AQ158" t="s">
        <v>2514</v>
      </c>
    </row>
    <row r="159" spans="1:45" x14ac:dyDescent="0.2">
      <c r="A159" t="s">
        <v>666</v>
      </c>
      <c r="B159" s="33">
        <v>0</v>
      </c>
      <c r="C159" s="33" t="s">
        <v>658</v>
      </c>
      <c r="D159" s="1">
        <v>1</v>
      </c>
      <c r="E159" s="1">
        <v>5</v>
      </c>
      <c r="F159" s="1">
        <v>22</v>
      </c>
      <c r="G159" s="33" t="s">
        <v>170</v>
      </c>
      <c r="H159" s="1">
        <v>2009</v>
      </c>
      <c r="I159" s="1">
        <v>2016</v>
      </c>
      <c r="J159" s="33">
        <f t="shared" si="2"/>
        <v>7</v>
      </c>
      <c r="K159" s="33">
        <v>0</v>
      </c>
      <c r="L159" s="1">
        <v>0</v>
      </c>
      <c r="M159" s="1">
        <v>0</v>
      </c>
      <c r="N159" s="1">
        <v>5</v>
      </c>
      <c r="O159" s="49">
        <v>34</v>
      </c>
      <c r="P159" s="1">
        <v>77</v>
      </c>
      <c r="Q159" s="1">
        <v>72</v>
      </c>
      <c r="R159" s="33" t="s">
        <v>667</v>
      </c>
      <c r="S159" s="23">
        <v>24</v>
      </c>
      <c r="T159" s="1">
        <v>1295</v>
      </c>
      <c r="U159" s="1">
        <v>2285</v>
      </c>
      <c r="V159" s="13">
        <v>0.56673960612691465</v>
      </c>
      <c r="W159" s="33">
        <v>4.7326039387308541</v>
      </c>
      <c r="X159" s="1">
        <v>15219</v>
      </c>
      <c r="Y159" s="1">
        <v>86</v>
      </c>
      <c r="Z159" s="1">
        <v>86</v>
      </c>
      <c r="AA159" s="33">
        <v>0</v>
      </c>
      <c r="AB159" s="1">
        <v>169</v>
      </c>
      <c r="AC159" s="1">
        <v>449</v>
      </c>
      <c r="AD159" s="1">
        <v>13</v>
      </c>
      <c r="AE159" s="33" t="s">
        <v>188</v>
      </c>
      <c r="AF159" s="35">
        <v>27</v>
      </c>
      <c r="AG159" s="36">
        <v>313</v>
      </c>
      <c r="AH159" s="36">
        <v>487</v>
      </c>
      <c r="AI159" s="36">
        <v>64.3</v>
      </c>
      <c r="AJ159" s="36">
        <v>3965</v>
      </c>
      <c r="AK159" s="36">
        <v>8.1</v>
      </c>
      <c r="AL159" s="36">
        <v>8.3000000000000007</v>
      </c>
      <c r="AM159" s="36">
        <v>41</v>
      </c>
      <c r="AN159" s="36">
        <v>16</v>
      </c>
      <c r="AO159" s="36">
        <v>153.9</v>
      </c>
      <c r="AP159" s="37">
        <v>5</v>
      </c>
      <c r="AQ159" t="s">
        <v>2514</v>
      </c>
    </row>
    <row r="160" spans="1:45" x14ac:dyDescent="0.2">
      <c r="A160" t="s">
        <v>1715</v>
      </c>
      <c r="B160" s="33">
        <v>0</v>
      </c>
      <c r="C160" s="33" t="s">
        <v>1687</v>
      </c>
      <c r="D160" s="1">
        <v>4</v>
      </c>
      <c r="E160" s="1">
        <v>88</v>
      </c>
      <c r="F160" s="1">
        <v>23</v>
      </c>
      <c r="G160" s="33" t="s">
        <v>431</v>
      </c>
      <c r="H160" s="1">
        <v>1987</v>
      </c>
      <c r="I160" s="1">
        <v>1991</v>
      </c>
      <c r="J160" s="33">
        <f t="shared" si="2"/>
        <v>4</v>
      </c>
      <c r="K160" s="33">
        <v>0</v>
      </c>
      <c r="L160" s="1">
        <v>0</v>
      </c>
      <c r="M160" s="1">
        <v>0</v>
      </c>
      <c r="N160" s="1">
        <v>0</v>
      </c>
      <c r="O160" s="49">
        <v>3</v>
      </c>
      <c r="P160" s="1">
        <v>15</v>
      </c>
      <c r="Q160" s="1">
        <v>4</v>
      </c>
      <c r="R160" s="33" t="s">
        <v>1716</v>
      </c>
      <c r="S160" s="23">
        <v>1.3333333333333333</v>
      </c>
      <c r="T160" s="1">
        <v>75</v>
      </c>
      <c r="U160" s="1">
        <v>142</v>
      </c>
      <c r="V160" s="13">
        <v>0.528169014084507</v>
      </c>
      <c r="W160" s="33">
        <v>-1.0816901408450701</v>
      </c>
      <c r="X160" s="1">
        <v>762</v>
      </c>
      <c r="Y160" s="1">
        <v>4</v>
      </c>
      <c r="Z160" s="1">
        <v>5</v>
      </c>
      <c r="AA160" s="33">
        <v>-1</v>
      </c>
      <c r="AB160" s="1">
        <v>4</v>
      </c>
      <c r="AC160" s="1">
        <v>-1</v>
      </c>
      <c r="AD160" s="1">
        <v>0</v>
      </c>
      <c r="AE160" s="33" t="s">
        <v>117</v>
      </c>
      <c r="AF160" s="35">
        <v>47</v>
      </c>
      <c r="AG160" s="36">
        <v>134</v>
      </c>
      <c r="AH160" s="36">
        <v>236</v>
      </c>
      <c r="AI160" s="36">
        <v>56.8</v>
      </c>
      <c r="AJ160" s="36">
        <v>1939</v>
      </c>
      <c r="AK160" s="36">
        <v>8.1999999999999993</v>
      </c>
      <c r="AL160" s="36">
        <v>8.4</v>
      </c>
      <c r="AM160" s="36">
        <v>14</v>
      </c>
      <c r="AN160" s="36">
        <v>5</v>
      </c>
      <c r="AO160" s="36">
        <v>141.1</v>
      </c>
      <c r="AP160" s="37">
        <v>1</v>
      </c>
      <c r="AQ160" t="s">
        <v>3659</v>
      </c>
    </row>
    <row r="161" spans="1:45" x14ac:dyDescent="0.2">
      <c r="A161" t="s">
        <v>1114</v>
      </c>
      <c r="B161" s="33">
        <v>0</v>
      </c>
      <c r="C161" s="33" t="s">
        <v>532</v>
      </c>
      <c r="D161" s="1">
        <v>2</v>
      </c>
      <c r="E161" s="1">
        <v>59</v>
      </c>
      <c r="F161" s="1">
        <v>22</v>
      </c>
      <c r="G161" s="33" t="s">
        <v>191</v>
      </c>
      <c r="H161" s="1">
        <v>2001</v>
      </c>
      <c r="I161" s="1">
        <v>2008</v>
      </c>
      <c r="J161" s="33">
        <f t="shared" si="2"/>
        <v>7</v>
      </c>
      <c r="K161" s="33">
        <v>0</v>
      </c>
      <c r="L161" s="1">
        <v>0</v>
      </c>
      <c r="M161" s="1">
        <v>0</v>
      </c>
      <c r="N161" s="1">
        <v>0</v>
      </c>
      <c r="O161" s="49">
        <v>1</v>
      </c>
      <c r="P161" s="1">
        <v>13</v>
      </c>
      <c r="Q161" s="1">
        <v>2</v>
      </c>
      <c r="R161" s="33" t="s">
        <v>718</v>
      </c>
      <c r="S161" s="23">
        <v>0.66666666666666663</v>
      </c>
      <c r="T161" s="1">
        <v>49</v>
      </c>
      <c r="U161" s="1">
        <v>90</v>
      </c>
      <c r="V161" s="13">
        <v>0.5444444444444444</v>
      </c>
      <c r="W161" s="33">
        <v>1.1555555555555563</v>
      </c>
      <c r="X161" s="1">
        <v>554</v>
      </c>
      <c r="Y161" s="1">
        <v>2</v>
      </c>
      <c r="Z161" s="1">
        <v>7</v>
      </c>
      <c r="AA161" s="33">
        <v>-5</v>
      </c>
      <c r="AB161" s="1">
        <v>17</v>
      </c>
      <c r="AC161" s="1">
        <v>79</v>
      </c>
      <c r="AD161" s="1">
        <v>0</v>
      </c>
      <c r="AE161" s="33" t="s">
        <v>543</v>
      </c>
      <c r="AF161" s="35">
        <v>42</v>
      </c>
      <c r="AG161" s="36">
        <v>418</v>
      </c>
      <c r="AH161" s="36">
        <v>761</v>
      </c>
      <c r="AI161" s="36">
        <v>54.9</v>
      </c>
      <c r="AJ161" s="36">
        <v>5501</v>
      </c>
      <c r="AK161" s="36">
        <v>7.2</v>
      </c>
      <c r="AL161" s="36">
        <v>6.4</v>
      </c>
      <c r="AM161" s="36">
        <v>31</v>
      </c>
      <c r="AN161" s="36">
        <v>28</v>
      </c>
      <c r="AO161" s="36">
        <v>121.7</v>
      </c>
      <c r="AP161" s="37">
        <v>5</v>
      </c>
      <c r="AQ161" t="s">
        <v>2514</v>
      </c>
    </row>
    <row r="162" spans="1:45" x14ac:dyDescent="0.2">
      <c r="A162" t="s">
        <v>410</v>
      </c>
      <c r="B162" s="33">
        <v>0</v>
      </c>
      <c r="C162" s="33" t="s">
        <v>390</v>
      </c>
      <c r="D162" s="1">
        <v>4</v>
      </c>
      <c r="E162" s="1">
        <v>98</v>
      </c>
      <c r="F162" s="1">
        <v>22</v>
      </c>
      <c r="G162" s="33" t="s">
        <v>151</v>
      </c>
      <c r="H162" s="1">
        <v>2013</v>
      </c>
      <c r="I162" s="1">
        <v>2016</v>
      </c>
      <c r="J162" s="33">
        <f t="shared" si="2"/>
        <v>3</v>
      </c>
      <c r="K162" s="33">
        <v>0</v>
      </c>
      <c r="L162" s="1">
        <v>0</v>
      </c>
      <c r="M162" s="1">
        <v>0</v>
      </c>
      <c r="N162" s="1">
        <v>0</v>
      </c>
      <c r="O162" s="49">
        <v>2</v>
      </c>
      <c r="P162" s="1">
        <v>11</v>
      </c>
      <c r="Q162" s="1">
        <v>6</v>
      </c>
      <c r="R162" s="33" t="s">
        <v>411</v>
      </c>
      <c r="S162" s="23">
        <v>2</v>
      </c>
      <c r="T162" s="1">
        <v>159</v>
      </c>
      <c r="U162" s="1">
        <v>266</v>
      </c>
      <c r="V162" s="13">
        <v>0.59774436090225569</v>
      </c>
      <c r="W162" s="33">
        <v>-3.7774436090225567</v>
      </c>
      <c r="X162" s="1">
        <v>1911</v>
      </c>
      <c r="Y162" s="1">
        <v>8</v>
      </c>
      <c r="Z162" s="1">
        <v>18</v>
      </c>
      <c r="AA162" s="33">
        <v>-10</v>
      </c>
      <c r="AB162" s="1">
        <v>12</v>
      </c>
      <c r="AC162" s="1">
        <v>0</v>
      </c>
      <c r="AD162" s="1">
        <v>0</v>
      </c>
      <c r="AE162" s="33" t="s">
        <v>188</v>
      </c>
      <c r="AF162" s="43">
        <v>47</v>
      </c>
      <c r="AG162" s="43">
        <v>1001</v>
      </c>
      <c r="AH162" s="43">
        <v>1562</v>
      </c>
      <c r="AI162" s="43">
        <v>64.099999999999994</v>
      </c>
      <c r="AJ162" s="43">
        <v>12327</v>
      </c>
      <c r="AK162" s="43">
        <v>7.9</v>
      </c>
      <c r="AL162" s="43">
        <v>8</v>
      </c>
      <c r="AM162" s="43">
        <v>116</v>
      </c>
      <c r="AN162" s="43">
        <v>48</v>
      </c>
      <c r="AO162" s="43">
        <v>148.69999999999999</v>
      </c>
      <c r="AP162" s="37">
        <v>5</v>
      </c>
      <c r="AQ162" t="s">
        <v>3189</v>
      </c>
    </row>
    <row r="163" spans="1:45" x14ac:dyDescent="0.2">
      <c r="A163" t="s">
        <v>915</v>
      </c>
      <c r="B163" s="33">
        <v>1</v>
      </c>
      <c r="C163" s="33" t="s">
        <v>858</v>
      </c>
      <c r="D163" s="1">
        <v>7</v>
      </c>
      <c r="E163" s="1">
        <v>230</v>
      </c>
      <c r="F163" s="1">
        <v>23</v>
      </c>
      <c r="G163" s="33" t="s">
        <v>174</v>
      </c>
      <c r="H163" s="1">
        <v>2005</v>
      </c>
      <c r="I163" s="1">
        <v>2017</v>
      </c>
      <c r="J163" s="33">
        <f t="shared" si="2"/>
        <v>12</v>
      </c>
      <c r="K163" s="33">
        <v>0</v>
      </c>
      <c r="L163" s="1">
        <v>0</v>
      </c>
      <c r="M163" s="1">
        <v>1</v>
      </c>
      <c r="N163" s="1">
        <v>5</v>
      </c>
      <c r="O163" s="49">
        <v>46</v>
      </c>
      <c r="P163" s="1">
        <v>106</v>
      </c>
      <c r="Q163" s="1">
        <v>81</v>
      </c>
      <c r="R163" s="33" t="s">
        <v>916</v>
      </c>
      <c r="S163" s="23">
        <v>27</v>
      </c>
      <c r="T163" s="1">
        <v>1571</v>
      </c>
      <c r="U163" s="1">
        <v>2666</v>
      </c>
      <c r="V163" s="13">
        <v>0.58927231807951985</v>
      </c>
      <c r="W163" s="33">
        <v>14.007276819204801</v>
      </c>
      <c r="X163" s="1">
        <v>17449</v>
      </c>
      <c r="Y163" s="1">
        <v>104</v>
      </c>
      <c r="Z163" s="1">
        <v>81</v>
      </c>
      <c r="AA163" s="33">
        <v>23</v>
      </c>
      <c r="AB163" s="1">
        <v>266</v>
      </c>
      <c r="AC163" s="1">
        <v>1012</v>
      </c>
      <c r="AD163" s="1">
        <v>5</v>
      </c>
      <c r="AE163" s="33" t="s">
        <v>188</v>
      </c>
      <c r="AF163" s="35">
        <v>32</v>
      </c>
      <c r="AG163" s="35" t="s">
        <v>3674</v>
      </c>
      <c r="AH163" s="35" t="s">
        <v>3675</v>
      </c>
      <c r="AI163" s="35" t="s">
        <v>3676</v>
      </c>
      <c r="AJ163" s="35" t="s">
        <v>3677</v>
      </c>
      <c r="AK163" s="35">
        <v>6</v>
      </c>
      <c r="AL163" s="35">
        <v>5.8</v>
      </c>
      <c r="AM163" s="35" t="s">
        <v>3678</v>
      </c>
      <c r="AN163" s="35">
        <v>1</v>
      </c>
      <c r="AO163" s="35" t="s">
        <v>3679</v>
      </c>
      <c r="AP163" s="37">
        <v>5</v>
      </c>
      <c r="AQ163" t="s">
        <v>2514</v>
      </c>
    </row>
    <row r="164" spans="1:45" x14ac:dyDescent="0.2">
      <c r="A164" t="s">
        <v>746</v>
      </c>
      <c r="B164" s="33">
        <v>0</v>
      </c>
      <c r="C164" s="33" t="s">
        <v>700</v>
      </c>
      <c r="D164" s="1">
        <v>7</v>
      </c>
      <c r="E164" s="1">
        <v>209</v>
      </c>
      <c r="F164" s="1">
        <v>23</v>
      </c>
      <c r="G164" s="33" t="s">
        <v>288</v>
      </c>
      <c r="H164" s="1">
        <v>2008</v>
      </c>
      <c r="I164" s="1">
        <v>2014</v>
      </c>
      <c r="J164" s="33">
        <f t="shared" si="2"/>
        <v>6</v>
      </c>
      <c r="K164" s="33">
        <v>0</v>
      </c>
      <c r="L164" s="1">
        <v>0</v>
      </c>
      <c r="M164" s="1">
        <v>0</v>
      </c>
      <c r="N164" s="1">
        <v>0</v>
      </c>
      <c r="O164" s="49">
        <v>8</v>
      </c>
      <c r="P164" s="1">
        <v>53</v>
      </c>
      <c r="Q164" s="1">
        <v>7</v>
      </c>
      <c r="R164" s="33" t="s">
        <v>747</v>
      </c>
      <c r="S164" s="23">
        <v>2.3333333333333335</v>
      </c>
      <c r="T164" s="1">
        <v>219</v>
      </c>
      <c r="U164" s="1">
        <v>357</v>
      </c>
      <c r="V164" s="13">
        <v>0.61344537815126055</v>
      </c>
      <c r="W164" s="33">
        <v>1.2655462184873945</v>
      </c>
      <c r="X164" s="1">
        <v>2541</v>
      </c>
      <c r="Y164" s="1">
        <v>17</v>
      </c>
      <c r="Z164" s="1">
        <v>11</v>
      </c>
      <c r="AA164" s="33">
        <v>6</v>
      </c>
      <c r="AB164" s="1">
        <v>65</v>
      </c>
      <c r="AC164" s="1">
        <v>69</v>
      </c>
      <c r="AD164" s="1">
        <v>1</v>
      </c>
      <c r="AE164" s="33" t="s">
        <v>375</v>
      </c>
      <c r="AF164" s="35">
        <v>41</v>
      </c>
      <c r="AG164" s="36">
        <v>245</v>
      </c>
      <c r="AH164" s="36">
        <v>437</v>
      </c>
      <c r="AI164" s="36">
        <v>56.1</v>
      </c>
      <c r="AJ164" s="36">
        <v>3096</v>
      </c>
      <c r="AK164" s="36">
        <v>7.1</v>
      </c>
      <c r="AL164" s="36">
        <v>7.2</v>
      </c>
      <c r="AM164" s="36">
        <v>31</v>
      </c>
      <c r="AN164" s="36">
        <v>13</v>
      </c>
      <c r="AO164" s="36">
        <v>133</v>
      </c>
      <c r="AP164" s="37">
        <v>2</v>
      </c>
      <c r="AQ164" t="s">
        <v>2518</v>
      </c>
    </row>
    <row r="165" spans="1:45" x14ac:dyDescent="0.2">
      <c r="A165" t="s">
        <v>1266</v>
      </c>
      <c r="B165" s="33">
        <v>1</v>
      </c>
      <c r="C165" s="33" t="s">
        <v>1233</v>
      </c>
      <c r="D165" s="1">
        <v>6</v>
      </c>
      <c r="E165" s="1">
        <v>187</v>
      </c>
      <c r="F165" s="1">
        <v>22</v>
      </c>
      <c r="G165" s="33" t="s">
        <v>288</v>
      </c>
      <c r="H165" s="1">
        <v>1999</v>
      </c>
      <c r="I165" s="1">
        <v>2015</v>
      </c>
      <c r="J165" s="33">
        <f t="shared" si="2"/>
        <v>16</v>
      </c>
      <c r="K165" s="33">
        <v>0</v>
      </c>
      <c r="L165" s="1">
        <v>0</v>
      </c>
      <c r="M165" s="1">
        <v>3</v>
      </c>
      <c r="N165" s="1">
        <v>11</v>
      </c>
      <c r="O165" s="49">
        <v>88</v>
      </c>
      <c r="P165" s="1">
        <v>209</v>
      </c>
      <c r="Q165" s="1">
        <v>160</v>
      </c>
      <c r="R165" s="33" t="s">
        <v>1267</v>
      </c>
      <c r="S165" s="23">
        <v>53.333333333333336</v>
      </c>
      <c r="T165" s="1">
        <v>3222</v>
      </c>
      <c r="U165" s="1">
        <v>5330</v>
      </c>
      <c r="V165" s="13">
        <v>0.60450281425891184</v>
      </c>
      <c r="W165" s="33">
        <v>27.654971857410882</v>
      </c>
      <c r="X165" s="1">
        <v>36638</v>
      </c>
      <c r="Y165" s="1">
        <v>212</v>
      </c>
      <c r="Z165" s="1">
        <v>153</v>
      </c>
      <c r="AA165" s="33">
        <v>59</v>
      </c>
      <c r="AB165" s="1">
        <v>365</v>
      </c>
      <c r="AC165" s="1">
        <v>1231</v>
      </c>
      <c r="AD165" s="1">
        <v>8</v>
      </c>
      <c r="AE165" s="33" t="s">
        <v>709</v>
      </c>
      <c r="AF165" s="35">
        <v>37</v>
      </c>
      <c r="AG165" s="36">
        <v>390</v>
      </c>
      <c r="AH165" s="36">
        <v>701</v>
      </c>
      <c r="AI165" s="36">
        <v>55.6</v>
      </c>
      <c r="AJ165" s="36">
        <v>4548</v>
      </c>
      <c r="AK165" s="36">
        <v>6.5</v>
      </c>
      <c r="AL165" s="36">
        <v>5.4</v>
      </c>
      <c r="AM165" s="36">
        <v>22</v>
      </c>
      <c r="AN165" s="36">
        <v>26</v>
      </c>
      <c r="AO165" s="36">
        <v>113.1</v>
      </c>
      <c r="AP165" s="37">
        <v>7</v>
      </c>
      <c r="AQ165" t="s">
        <v>3664</v>
      </c>
    </row>
    <row r="166" spans="1:45" x14ac:dyDescent="0.2">
      <c r="A166" t="s">
        <v>809</v>
      </c>
      <c r="B166" s="33">
        <v>0</v>
      </c>
      <c r="C166" s="33" t="s">
        <v>802</v>
      </c>
      <c r="D166" s="1">
        <v>1</v>
      </c>
      <c r="E166" s="1">
        <v>10</v>
      </c>
      <c r="F166" s="1">
        <v>23</v>
      </c>
      <c r="G166" s="33" t="s">
        <v>350</v>
      </c>
      <c r="H166" s="1">
        <v>2006</v>
      </c>
      <c r="I166" s="1">
        <v>2012</v>
      </c>
      <c r="J166" s="33">
        <f t="shared" si="2"/>
        <v>6</v>
      </c>
      <c r="K166" s="33">
        <v>0</v>
      </c>
      <c r="L166" s="1">
        <v>0</v>
      </c>
      <c r="M166" s="1">
        <v>0</v>
      </c>
      <c r="N166" s="1">
        <v>1</v>
      </c>
      <c r="O166" s="49">
        <v>12</v>
      </c>
      <c r="P166" s="1">
        <v>33</v>
      </c>
      <c r="Q166" s="1">
        <v>18</v>
      </c>
      <c r="R166" s="33" t="s">
        <v>810</v>
      </c>
      <c r="S166" s="23">
        <v>6</v>
      </c>
      <c r="T166" s="1">
        <v>366</v>
      </c>
      <c r="U166" s="1">
        <v>641</v>
      </c>
      <c r="V166" s="13">
        <v>0.57098283931357252</v>
      </c>
      <c r="W166" s="33">
        <v>0.89017160686427521</v>
      </c>
      <c r="X166" s="1">
        <v>4065</v>
      </c>
      <c r="Y166" s="1">
        <v>15</v>
      </c>
      <c r="Z166" s="1">
        <v>21</v>
      </c>
      <c r="AA166" s="33">
        <v>-6</v>
      </c>
      <c r="AB166" s="1">
        <v>47</v>
      </c>
      <c r="AC166" s="1">
        <v>89</v>
      </c>
      <c r="AD166" s="1">
        <v>2</v>
      </c>
      <c r="AE166" s="33" t="s">
        <v>188</v>
      </c>
      <c r="AF166" s="35">
        <v>39</v>
      </c>
      <c r="AG166" s="36">
        <v>807</v>
      </c>
      <c r="AH166" s="36">
        <v>1245</v>
      </c>
      <c r="AI166" s="36">
        <v>64.8</v>
      </c>
      <c r="AJ166" s="36">
        <v>10693</v>
      </c>
      <c r="AK166" s="36">
        <v>8.6</v>
      </c>
      <c r="AL166" s="36">
        <v>9.3000000000000007</v>
      </c>
      <c r="AM166" s="36">
        <v>99</v>
      </c>
      <c r="AN166" s="36">
        <v>23</v>
      </c>
      <c r="AO166" s="36">
        <v>159.5</v>
      </c>
      <c r="AP166" s="37">
        <v>5</v>
      </c>
      <c r="AQ166" t="s">
        <v>2514</v>
      </c>
    </row>
    <row r="167" spans="1:45" x14ac:dyDescent="0.2">
      <c r="A167" t="s">
        <v>989</v>
      </c>
      <c r="B167" s="33">
        <v>0</v>
      </c>
      <c r="C167" s="33" t="s">
        <v>929</v>
      </c>
      <c r="D167" s="1">
        <v>7</v>
      </c>
      <c r="E167" s="1">
        <v>225</v>
      </c>
      <c r="F167" s="1">
        <v>25</v>
      </c>
      <c r="G167" s="33" t="s">
        <v>137</v>
      </c>
      <c r="H167" s="1">
        <v>2005</v>
      </c>
      <c r="I167" s="1">
        <v>2005</v>
      </c>
      <c r="J167" s="33">
        <f t="shared" si="2"/>
        <v>0</v>
      </c>
      <c r="K167" s="33">
        <v>0</v>
      </c>
      <c r="L167" s="1">
        <v>0</v>
      </c>
      <c r="M167" s="1">
        <v>0</v>
      </c>
      <c r="N167" s="1">
        <v>0</v>
      </c>
      <c r="O167" s="49">
        <v>1</v>
      </c>
      <c r="P167" s="1">
        <v>2</v>
      </c>
      <c r="Q167" s="1">
        <v>1</v>
      </c>
      <c r="R167" s="33" t="s">
        <v>213</v>
      </c>
      <c r="S167" s="23">
        <v>0.33333333333333331</v>
      </c>
      <c r="T167" s="1">
        <v>15</v>
      </c>
      <c r="U167" s="1">
        <v>27</v>
      </c>
      <c r="V167" s="13">
        <v>0.55555555555555558</v>
      </c>
      <c r="W167" s="33">
        <v>-5.5555555555555554</v>
      </c>
      <c r="X167" s="1">
        <v>136</v>
      </c>
      <c r="Y167" s="1">
        <v>0</v>
      </c>
      <c r="Z167" s="1">
        <v>1</v>
      </c>
      <c r="AA167" s="33">
        <v>-1</v>
      </c>
      <c r="AB167" s="1">
        <v>7</v>
      </c>
      <c r="AC167" s="1">
        <v>39</v>
      </c>
      <c r="AD167" s="1">
        <v>0</v>
      </c>
      <c r="AE167" s="33" t="s">
        <v>375</v>
      </c>
      <c r="AF167" s="35">
        <v>23</v>
      </c>
      <c r="AG167" s="36">
        <v>310</v>
      </c>
      <c r="AH167" s="36">
        <v>529</v>
      </c>
      <c r="AI167" s="36">
        <v>58.6</v>
      </c>
      <c r="AJ167" s="36">
        <v>3831</v>
      </c>
      <c r="AK167" s="36">
        <v>7.2</v>
      </c>
      <c r="AL167" s="36">
        <v>7.1</v>
      </c>
      <c r="AM167" s="36">
        <v>37</v>
      </c>
      <c r="AN167" s="36">
        <v>18</v>
      </c>
      <c r="AO167" s="36">
        <v>135.69999999999999</v>
      </c>
      <c r="AP167" s="37">
        <v>2</v>
      </c>
      <c r="AQ167" t="s">
        <v>2518</v>
      </c>
      <c r="AS167" s="50" t="s">
        <v>1131</v>
      </c>
    </row>
    <row r="168" spans="1:45" x14ac:dyDescent="0.2">
      <c r="A168" t="s">
        <v>701</v>
      </c>
      <c r="B168" s="33">
        <v>1</v>
      </c>
      <c r="C168" s="33" t="s">
        <v>700</v>
      </c>
      <c r="D168" s="1">
        <v>1</v>
      </c>
      <c r="E168" s="1">
        <v>3</v>
      </c>
      <c r="F168" s="1">
        <v>23</v>
      </c>
      <c r="G168" s="33" t="s">
        <v>443</v>
      </c>
      <c r="H168" s="1">
        <v>2008</v>
      </c>
      <c r="I168" s="1">
        <v>2017</v>
      </c>
      <c r="J168" s="33">
        <f t="shared" si="2"/>
        <v>9</v>
      </c>
      <c r="K168" s="33">
        <v>0</v>
      </c>
      <c r="L168" s="1">
        <v>1</v>
      </c>
      <c r="M168" s="1">
        <v>4</v>
      </c>
      <c r="N168" s="1">
        <v>10</v>
      </c>
      <c r="O168" s="49">
        <v>120</v>
      </c>
      <c r="P168" s="1">
        <v>158</v>
      </c>
      <c r="Q168" s="1">
        <v>158</v>
      </c>
      <c r="R168" s="33" t="s">
        <v>702</v>
      </c>
      <c r="S168" s="23">
        <v>52.666666666666664</v>
      </c>
      <c r="T168" s="1">
        <v>3630</v>
      </c>
      <c r="U168" s="1">
        <v>5593</v>
      </c>
      <c r="V168" s="13">
        <v>0.64902556767387809</v>
      </c>
      <c r="W168" s="33">
        <v>31.909744323261219</v>
      </c>
      <c r="X168" s="1">
        <v>41796</v>
      </c>
      <c r="Y168" s="1">
        <v>260</v>
      </c>
      <c r="Z168" s="1">
        <v>126</v>
      </c>
      <c r="AA168" s="33">
        <v>134</v>
      </c>
      <c r="AB168" s="1">
        <v>351</v>
      </c>
      <c r="AC168" s="1">
        <v>1023</v>
      </c>
      <c r="AD168" s="1">
        <v>5</v>
      </c>
      <c r="AE168" s="33" t="s">
        <v>709</v>
      </c>
      <c r="AF168" s="35">
        <v>43</v>
      </c>
      <c r="AG168" s="36">
        <v>807</v>
      </c>
      <c r="AH168" s="36">
        <v>1347</v>
      </c>
      <c r="AI168" s="36">
        <v>59.9</v>
      </c>
      <c r="AJ168" s="36">
        <v>9313</v>
      </c>
      <c r="AK168" s="36">
        <v>6.9</v>
      </c>
      <c r="AL168" s="36">
        <v>6.5</v>
      </c>
      <c r="AM168" s="36">
        <v>56</v>
      </c>
      <c r="AN168" s="36">
        <v>37</v>
      </c>
      <c r="AO168" s="36">
        <v>126.2</v>
      </c>
      <c r="AP168" s="37">
        <v>3</v>
      </c>
      <c r="AQ168" t="s">
        <v>2515</v>
      </c>
      <c r="AS168" t="s">
        <v>1116</v>
      </c>
    </row>
    <row r="169" spans="1:45" x14ac:dyDescent="0.2">
      <c r="A169" t="s">
        <v>962</v>
      </c>
      <c r="B169" s="33">
        <v>1</v>
      </c>
      <c r="C169" s="33" t="s">
        <v>929</v>
      </c>
      <c r="D169" s="1">
        <v>3</v>
      </c>
      <c r="E169" s="1">
        <v>90</v>
      </c>
      <c r="F169" s="1">
        <v>23</v>
      </c>
      <c r="G169" s="33" t="s">
        <v>443</v>
      </c>
      <c r="H169" s="1">
        <v>2004</v>
      </c>
      <c r="I169" s="1">
        <v>2016</v>
      </c>
      <c r="J169" s="33">
        <f t="shared" si="2"/>
        <v>12</v>
      </c>
      <c r="K169" s="33">
        <v>0</v>
      </c>
      <c r="L169" s="1">
        <v>0</v>
      </c>
      <c r="M169" s="1">
        <v>2</v>
      </c>
      <c r="N169" s="1">
        <v>7</v>
      </c>
      <c r="O169" s="49">
        <v>69</v>
      </c>
      <c r="P169" s="1">
        <v>145</v>
      </c>
      <c r="Q169" s="1">
        <v>92</v>
      </c>
      <c r="R169" s="33" t="s">
        <v>963</v>
      </c>
      <c r="S169" s="23">
        <v>30.666666666666668</v>
      </c>
      <c r="T169" s="1">
        <v>2093</v>
      </c>
      <c r="U169" s="1">
        <v>3274</v>
      </c>
      <c r="V169" s="13">
        <v>0.63927916921197314</v>
      </c>
      <c r="W169" s="33">
        <v>18.807208307880266</v>
      </c>
      <c r="X169" s="1">
        <v>24867</v>
      </c>
      <c r="Y169" s="1">
        <v>133</v>
      </c>
      <c r="Z169" s="1">
        <v>90</v>
      </c>
      <c r="AA169" s="33">
        <v>43</v>
      </c>
      <c r="AB169" s="1">
        <v>189</v>
      </c>
      <c r="AC169" s="1">
        <v>360</v>
      </c>
      <c r="AD169" s="1">
        <v>4</v>
      </c>
      <c r="AE169" s="33" t="s">
        <v>969</v>
      </c>
      <c r="AF169" s="35">
        <v>40</v>
      </c>
      <c r="AG169" s="36">
        <v>716</v>
      </c>
      <c r="AH169" s="36">
        <v>1069</v>
      </c>
      <c r="AI169" s="36">
        <v>67</v>
      </c>
      <c r="AJ169" s="36">
        <v>7502</v>
      </c>
      <c r="AK169" s="36">
        <v>7</v>
      </c>
      <c r="AL169" s="36">
        <v>7</v>
      </c>
      <c r="AM169" s="36">
        <v>56</v>
      </c>
      <c r="AN169" s="36">
        <v>26</v>
      </c>
      <c r="AO169" s="36">
        <v>138.4</v>
      </c>
      <c r="AP169" s="37">
        <v>3</v>
      </c>
      <c r="AQ169" t="s">
        <v>2515</v>
      </c>
    </row>
    <row r="170" spans="1:45" x14ac:dyDescent="0.2">
      <c r="A170" t="s">
        <v>659</v>
      </c>
      <c r="B170" s="33">
        <v>1</v>
      </c>
      <c r="C170" s="33" t="s">
        <v>658</v>
      </c>
      <c r="D170" s="1">
        <v>1</v>
      </c>
      <c r="E170" s="1">
        <v>1</v>
      </c>
      <c r="F170" s="1">
        <v>21</v>
      </c>
      <c r="G170" s="33" t="s">
        <v>133</v>
      </c>
      <c r="H170" s="1">
        <v>2009</v>
      </c>
      <c r="I170" s="1">
        <v>2017</v>
      </c>
      <c r="J170" s="33">
        <f t="shared" si="2"/>
        <v>8</v>
      </c>
      <c r="K170" s="33">
        <v>0</v>
      </c>
      <c r="L170" s="1">
        <v>0</v>
      </c>
      <c r="M170" s="1">
        <v>1</v>
      </c>
      <c r="N170" s="1">
        <v>8</v>
      </c>
      <c r="O170" s="49">
        <v>85</v>
      </c>
      <c r="P170" s="1">
        <v>125</v>
      </c>
      <c r="Q170" s="1">
        <v>125</v>
      </c>
      <c r="R170" s="33" t="s">
        <v>661</v>
      </c>
      <c r="S170" s="23">
        <v>41.666666666666664</v>
      </c>
      <c r="T170" s="1">
        <v>3005</v>
      </c>
      <c r="U170" s="1">
        <v>4850</v>
      </c>
      <c r="V170" s="13">
        <v>0.6195876288659794</v>
      </c>
      <c r="W170" s="33">
        <v>21.104123711340208</v>
      </c>
      <c r="X170" s="1">
        <v>34749</v>
      </c>
      <c r="Y170" s="1">
        <v>216</v>
      </c>
      <c r="Z170" s="1">
        <v>118</v>
      </c>
      <c r="AA170" s="33">
        <v>98</v>
      </c>
      <c r="AB170" s="1">
        <v>271</v>
      </c>
      <c r="AC170" s="1">
        <v>949</v>
      </c>
      <c r="AD170" s="1">
        <v>14</v>
      </c>
      <c r="AE170" s="33" t="s">
        <v>360</v>
      </c>
      <c r="AF170" s="35">
        <v>39</v>
      </c>
      <c r="AG170" s="36">
        <v>564</v>
      </c>
      <c r="AH170" s="36">
        <v>987</v>
      </c>
      <c r="AI170" s="36">
        <v>57.1</v>
      </c>
      <c r="AJ170" s="36">
        <v>7731</v>
      </c>
      <c r="AK170" s="36">
        <v>7.8</v>
      </c>
      <c r="AL170" s="36">
        <v>7.4</v>
      </c>
      <c r="AM170" s="36">
        <v>51</v>
      </c>
      <c r="AN170" s="36">
        <v>33</v>
      </c>
      <c r="AO170" s="36">
        <v>133.30000000000001</v>
      </c>
      <c r="AP170" s="37">
        <v>2</v>
      </c>
      <c r="AQ170" t="s">
        <v>2518</v>
      </c>
    </row>
    <row r="171" spans="1:45" x14ac:dyDescent="0.2">
      <c r="A171" t="s">
        <v>1092</v>
      </c>
      <c r="B171" s="33">
        <v>1</v>
      </c>
      <c r="C171" s="33" t="s">
        <v>532</v>
      </c>
      <c r="D171" s="1">
        <v>1</v>
      </c>
      <c r="E171" s="1">
        <v>1</v>
      </c>
      <c r="F171" s="1">
        <v>21</v>
      </c>
      <c r="G171" s="33" t="s">
        <v>443</v>
      </c>
      <c r="H171" s="1">
        <v>2001</v>
      </c>
      <c r="I171" s="1">
        <v>2015</v>
      </c>
      <c r="J171" s="33">
        <f t="shared" si="2"/>
        <v>14</v>
      </c>
      <c r="K171" s="33">
        <v>0</v>
      </c>
      <c r="L171" s="1">
        <v>0</v>
      </c>
      <c r="M171" s="1">
        <v>4</v>
      </c>
      <c r="N171" s="1">
        <v>7</v>
      </c>
      <c r="O171" s="49">
        <v>93</v>
      </c>
      <c r="P171" s="1">
        <v>143</v>
      </c>
      <c r="Q171" s="1">
        <v>115</v>
      </c>
      <c r="R171" s="33" t="s">
        <v>1093</v>
      </c>
      <c r="S171" s="23">
        <v>37.666666666666664</v>
      </c>
      <c r="T171" s="1">
        <v>1807</v>
      </c>
      <c r="U171" s="1">
        <v>3217</v>
      </c>
      <c r="V171" s="13">
        <v>0.56170345041964564</v>
      </c>
      <c r="W171" s="33">
        <v>26.182965495803543</v>
      </c>
      <c r="X171" s="1">
        <v>22464</v>
      </c>
      <c r="Y171" s="1">
        <v>133</v>
      </c>
      <c r="Z171" s="1">
        <v>88</v>
      </c>
      <c r="AA171" s="33">
        <v>45</v>
      </c>
      <c r="AB171" s="1">
        <v>873</v>
      </c>
      <c r="AC171" s="1">
        <v>6109</v>
      </c>
      <c r="AD171" s="1">
        <v>36</v>
      </c>
      <c r="AE171" s="33" t="s">
        <v>352</v>
      </c>
      <c r="AF171" s="35">
        <v>22</v>
      </c>
      <c r="AG171" s="36">
        <v>192</v>
      </c>
      <c r="AH171" s="36">
        <v>343</v>
      </c>
      <c r="AI171" s="36">
        <v>56</v>
      </c>
      <c r="AJ171" s="36">
        <v>3299</v>
      </c>
      <c r="AK171" s="36">
        <v>9.6</v>
      </c>
      <c r="AL171" s="36">
        <v>9.4</v>
      </c>
      <c r="AM171" s="36">
        <v>21</v>
      </c>
      <c r="AN171" s="36">
        <v>11</v>
      </c>
      <c r="AO171" s="36">
        <v>150.6</v>
      </c>
      <c r="AP171" s="37">
        <v>7</v>
      </c>
      <c r="AQ171" t="s">
        <v>2517</v>
      </c>
    </row>
    <row r="172" spans="1:45" x14ac:dyDescent="0.2">
      <c r="A172" t="s">
        <v>1601</v>
      </c>
      <c r="B172" s="33">
        <v>0</v>
      </c>
      <c r="C172" s="33" t="s">
        <v>1569</v>
      </c>
      <c r="D172" s="1">
        <v>6</v>
      </c>
      <c r="E172" s="1">
        <v>156</v>
      </c>
      <c r="F172" s="1">
        <v>23</v>
      </c>
      <c r="G172" s="33" t="s">
        <v>267</v>
      </c>
      <c r="H172" s="1">
        <v>1991</v>
      </c>
      <c r="I172" s="1">
        <v>1995</v>
      </c>
      <c r="J172" s="33">
        <f t="shared" si="2"/>
        <v>4</v>
      </c>
      <c r="K172" s="33">
        <v>0</v>
      </c>
      <c r="L172" s="1">
        <v>0</v>
      </c>
      <c r="M172" s="1">
        <v>0</v>
      </c>
      <c r="N172" s="1">
        <v>0</v>
      </c>
      <c r="O172" s="49">
        <v>2</v>
      </c>
      <c r="P172" s="1">
        <v>12</v>
      </c>
      <c r="Q172" s="1">
        <v>1</v>
      </c>
      <c r="R172" s="33" t="s">
        <v>213</v>
      </c>
      <c r="S172" s="23">
        <v>0.33333333333333331</v>
      </c>
      <c r="T172" s="1">
        <v>55</v>
      </c>
      <c r="U172" s="1">
        <v>92</v>
      </c>
      <c r="V172" s="13">
        <v>0.59782608695652173</v>
      </c>
      <c r="W172" s="33">
        <v>-1.6782608695652168</v>
      </c>
      <c r="X172" s="1">
        <v>790</v>
      </c>
      <c r="Y172" s="1">
        <v>5</v>
      </c>
      <c r="Z172" s="1">
        <v>4</v>
      </c>
      <c r="AA172" s="33">
        <v>1</v>
      </c>
      <c r="AB172" s="1">
        <v>5</v>
      </c>
      <c r="AC172" s="1">
        <v>-4</v>
      </c>
      <c r="AD172" s="1">
        <v>0</v>
      </c>
      <c r="AE172" s="33" t="s">
        <v>1603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7">
        <v>0</v>
      </c>
    </row>
    <row r="173" spans="1:45" x14ac:dyDescent="0.2">
      <c r="A173" t="s">
        <v>404</v>
      </c>
      <c r="B173" s="33">
        <v>0</v>
      </c>
      <c r="C173" s="33" t="s">
        <v>390</v>
      </c>
      <c r="D173" s="1">
        <v>3</v>
      </c>
      <c r="E173" s="1">
        <v>73</v>
      </c>
      <c r="F173" s="1">
        <v>23</v>
      </c>
      <c r="G173" s="33" t="s">
        <v>241</v>
      </c>
      <c r="H173" s="1">
        <v>2013</v>
      </c>
      <c r="I173" s="1">
        <v>2017</v>
      </c>
      <c r="J173" s="33">
        <f t="shared" si="2"/>
        <v>4</v>
      </c>
      <c r="K173" s="33">
        <v>0</v>
      </c>
      <c r="L173" s="1">
        <v>0</v>
      </c>
      <c r="M173" s="1">
        <v>0</v>
      </c>
      <c r="N173" s="1">
        <v>1</v>
      </c>
      <c r="O173" s="49">
        <v>13</v>
      </c>
      <c r="P173" s="1">
        <v>25</v>
      </c>
      <c r="Q173" s="1">
        <v>22</v>
      </c>
      <c r="R173" s="33" t="s">
        <v>405</v>
      </c>
      <c r="S173" s="23">
        <v>7.333333333333333</v>
      </c>
      <c r="T173" s="1">
        <v>467</v>
      </c>
      <c r="U173" s="1">
        <v>770</v>
      </c>
      <c r="V173" s="13">
        <v>0.60649350649350653</v>
      </c>
      <c r="W173" s="33">
        <v>0.63506493506493444</v>
      </c>
      <c r="X173" s="1">
        <v>4933</v>
      </c>
      <c r="Y173" s="1">
        <v>34</v>
      </c>
      <c r="Z173" s="1">
        <v>20</v>
      </c>
      <c r="AA173" s="33">
        <v>14</v>
      </c>
      <c r="AB173" s="1">
        <v>41</v>
      </c>
      <c r="AC173" s="1">
        <v>90</v>
      </c>
      <c r="AD173" s="1">
        <v>0</v>
      </c>
      <c r="AE173" s="33" t="s">
        <v>181</v>
      </c>
      <c r="AF173" s="43">
        <v>36</v>
      </c>
      <c r="AG173" s="43">
        <v>646</v>
      </c>
      <c r="AH173" s="43">
        <v>1069</v>
      </c>
      <c r="AI173" s="43">
        <v>60.4</v>
      </c>
      <c r="AJ173" s="43">
        <v>7411</v>
      </c>
      <c r="AK173" s="43">
        <v>6.9</v>
      </c>
      <c r="AL173" s="43">
        <v>6.8</v>
      </c>
      <c r="AM173" s="43">
        <v>63</v>
      </c>
      <c r="AN173" s="43">
        <v>31</v>
      </c>
      <c r="AO173" s="43">
        <v>132.30000000000001</v>
      </c>
      <c r="AP173" s="37">
        <v>3</v>
      </c>
      <c r="AQ173" t="s">
        <v>2515</v>
      </c>
    </row>
    <row r="174" spans="1:45" x14ac:dyDescent="0.2">
      <c r="A174" t="s">
        <v>1126</v>
      </c>
      <c r="B174" s="33">
        <v>0</v>
      </c>
      <c r="C174" s="33" t="s">
        <v>532</v>
      </c>
      <c r="D174" s="1">
        <v>5</v>
      </c>
      <c r="E174" s="1">
        <v>149</v>
      </c>
      <c r="F174" s="1">
        <v>22</v>
      </c>
      <c r="G174" s="33" t="s">
        <v>133</v>
      </c>
      <c r="H174" s="1">
        <v>2001</v>
      </c>
      <c r="I174" s="1">
        <v>2005</v>
      </c>
      <c r="J174" s="33">
        <f t="shared" si="2"/>
        <v>4</v>
      </c>
      <c r="K174" s="33">
        <v>0</v>
      </c>
      <c r="L174" s="1">
        <v>0</v>
      </c>
      <c r="M174" s="1">
        <v>0</v>
      </c>
      <c r="N174" s="1">
        <v>0</v>
      </c>
      <c r="O174" s="49">
        <v>6</v>
      </c>
      <c r="P174" s="1">
        <v>29</v>
      </c>
      <c r="Q174" s="1">
        <v>14</v>
      </c>
      <c r="R174" s="33" t="s">
        <v>1127</v>
      </c>
      <c r="S174" s="23">
        <v>4.666666666666667</v>
      </c>
      <c r="T174" s="1">
        <v>229</v>
      </c>
      <c r="U174" s="1">
        <v>515</v>
      </c>
      <c r="V174" s="13">
        <v>0.44466019417475727</v>
      </c>
      <c r="W174" s="33">
        <v>-0.44660194174757273</v>
      </c>
      <c r="X174" s="1">
        <v>2867</v>
      </c>
      <c r="Y174" s="1">
        <v>15</v>
      </c>
      <c r="Z174" s="1">
        <v>21</v>
      </c>
      <c r="AA174" s="33">
        <v>-6</v>
      </c>
      <c r="AB174" s="1">
        <v>82</v>
      </c>
      <c r="AC174" s="1">
        <v>409</v>
      </c>
      <c r="AD174" s="1">
        <v>7</v>
      </c>
      <c r="AE174" s="33" t="s">
        <v>689</v>
      </c>
      <c r="AF174" s="35">
        <v>35</v>
      </c>
      <c r="AG174" s="36">
        <v>482</v>
      </c>
      <c r="AH174" s="36">
        <v>974</v>
      </c>
      <c r="AI174" s="36">
        <v>49.5</v>
      </c>
      <c r="AJ174" s="36">
        <v>6608</v>
      </c>
      <c r="AK174" s="36">
        <v>6.8</v>
      </c>
      <c r="AL174" s="36">
        <v>5.2</v>
      </c>
      <c r="AM174" s="36">
        <v>41</v>
      </c>
      <c r="AN174" s="36">
        <v>52</v>
      </c>
      <c r="AO174" s="36">
        <v>109.7</v>
      </c>
      <c r="AP174" s="37">
        <v>7</v>
      </c>
      <c r="AQ174" t="s">
        <v>2517</v>
      </c>
    </row>
    <row r="175" spans="1:45" x14ac:dyDescent="0.2">
      <c r="A175" t="s">
        <v>53</v>
      </c>
      <c r="B175" s="33">
        <v>0</v>
      </c>
      <c r="C175" s="33" t="s">
        <v>51</v>
      </c>
      <c r="D175" s="1">
        <v>1</v>
      </c>
      <c r="E175" s="1">
        <v>2</v>
      </c>
      <c r="F175" s="1">
        <v>23</v>
      </c>
      <c r="G175" s="33" t="s">
        <v>56</v>
      </c>
      <c r="H175" s="1">
        <v>2017</v>
      </c>
      <c r="I175" s="1">
        <v>2017</v>
      </c>
      <c r="J175" s="33">
        <f t="shared" si="2"/>
        <v>0</v>
      </c>
      <c r="K175" s="33">
        <v>0</v>
      </c>
      <c r="L175" s="1">
        <v>0</v>
      </c>
      <c r="M175" s="1">
        <v>0</v>
      </c>
      <c r="N175" s="1">
        <v>1</v>
      </c>
      <c r="O175" s="49">
        <v>7</v>
      </c>
      <c r="P175" s="1">
        <v>12</v>
      </c>
      <c r="Q175" s="1">
        <v>12</v>
      </c>
      <c r="R175" s="33" t="s">
        <v>60</v>
      </c>
      <c r="S175" s="23">
        <v>4</v>
      </c>
      <c r="T175" s="1">
        <v>196</v>
      </c>
      <c r="U175" s="1">
        <v>330</v>
      </c>
      <c r="V175" s="13">
        <v>0.59393939393939399</v>
      </c>
      <c r="W175" s="33">
        <v>-5.2393939393939393</v>
      </c>
      <c r="X175" s="1">
        <v>2193</v>
      </c>
      <c r="Y175" s="1">
        <v>7</v>
      </c>
      <c r="Z175" s="1">
        <v>7</v>
      </c>
      <c r="AA175" s="33">
        <v>0</v>
      </c>
      <c r="AB175" s="1">
        <v>41</v>
      </c>
      <c r="AC175" s="1">
        <v>248</v>
      </c>
      <c r="AD175" s="1">
        <v>2</v>
      </c>
      <c r="AE175" s="33" t="s">
        <v>66</v>
      </c>
      <c r="AF175" s="35">
        <v>31</v>
      </c>
      <c r="AG175" s="43">
        <v>386</v>
      </c>
      <c r="AH175" s="43">
        <v>572</v>
      </c>
      <c r="AI175" s="43">
        <v>67.5</v>
      </c>
      <c r="AJ175" s="43">
        <v>4762</v>
      </c>
      <c r="AK175" s="43">
        <v>8.3000000000000007</v>
      </c>
      <c r="AL175" s="43">
        <v>9</v>
      </c>
      <c r="AM175" s="43">
        <v>41</v>
      </c>
      <c r="AN175" s="43">
        <v>10</v>
      </c>
      <c r="AO175" s="43">
        <v>157.6</v>
      </c>
      <c r="AP175" s="37">
        <v>3</v>
      </c>
      <c r="AQ175" t="s">
        <v>2515</v>
      </c>
    </row>
    <row r="176" spans="1:45" x14ac:dyDescent="0.2">
      <c r="A176" t="s">
        <v>1273</v>
      </c>
      <c r="B176" s="33">
        <v>0</v>
      </c>
      <c r="C176" s="33" t="s">
        <v>1233</v>
      </c>
      <c r="D176" s="1">
        <v>7</v>
      </c>
      <c r="E176" s="1">
        <v>232</v>
      </c>
      <c r="F176" s="1">
        <v>23</v>
      </c>
      <c r="G176" s="33" t="s">
        <v>56</v>
      </c>
      <c r="H176" s="1">
        <v>1998</v>
      </c>
      <c r="I176" s="1">
        <v>2000</v>
      </c>
      <c r="J176" s="33">
        <f t="shared" si="2"/>
        <v>2</v>
      </c>
      <c r="K176" s="33">
        <v>0</v>
      </c>
      <c r="L176" s="1">
        <v>0</v>
      </c>
      <c r="M176" s="1">
        <v>0</v>
      </c>
      <c r="N176" s="1">
        <v>0</v>
      </c>
      <c r="O176" s="49">
        <v>1</v>
      </c>
      <c r="P176" s="1">
        <v>9</v>
      </c>
      <c r="Q176" s="1">
        <v>3</v>
      </c>
      <c r="R176" s="33" t="s">
        <v>1125</v>
      </c>
      <c r="S176" s="23">
        <v>1</v>
      </c>
      <c r="T176" s="1">
        <v>51</v>
      </c>
      <c r="U176" s="1">
        <v>103</v>
      </c>
      <c r="V176" s="13">
        <v>0.49514563106796117</v>
      </c>
      <c r="W176" s="33">
        <v>-2.9514563106796121</v>
      </c>
      <c r="X176" s="1">
        <v>485</v>
      </c>
      <c r="Y176" s="1">
        <v>1</v>
      </c>
      <c r="Z176" s="1">
        <v>2</v>
      </c>
      <c r="AA176" s="33">
        <v>-1</v>
      </c>
      <c r="AB176" s="1">
        <v>9</v>
      </c>
      <c r="AC176" s="1">
        <v>29</v>
      </c>
      <c r="AD176" s="1">
        <v>0</v>
      </c>
      <c r="AE176" s="33" t="s">
        <v>268</v>
      </c>
      <c r="AF176" s="35">
        <v>37</v>
      </c>
      <c r="AG176" s="36">
        <v>457</v>
      </c>
      <c r="AH176" s="36">
        <v>787</v>
      </c>
      <c r="AI176" s="36">
        <v>58.1</v>
      </c>
      <c r="AJ176" s="36">
        <v>6689</v>
      </c>
      <c r="AK176" s="36">
        <v>8.5</v>
      </c>
      <c r="AL176" s="36">
        <v>8.1</v>
      </c>
      <c r="AM176" s="36">
        <v>49</v>
      </c>
      <c r="AN176" s="36">
        <v>28</v>
      </c>
      <c r="AO176" s="36">
        <v>142.9</v>
      </c>
      <c r="AP176" s="37">
        <v>8</v>
      </c>
      <c r="AQ176" t="s">
        <v>3661</v>
      </c>
    </row>
    <row r="177" spans="1:43" x14ac:dyDescent="0.2">
      <c r="A177" t="s">
        <v>123</v>
      </c>
      <c r="B177" s="33">
        <v>0</v>
      </c>
      <c r="C177" s="33" t="s">
        <v>51</v>
      </c>
      <c r="D177" s="1">
        <v>5</v>
      </c>
      <c r="E177" s="1">
        <v>171</v>
      </c>
      <c r="F177" s="1">
        <v>23</v>
      </c>
      <c r="G177" s="33" t="s">
        <v>124</v>
      </c>
      <c r="H177" s="1">
        <v>2017</v>
      </c>
      <c r="I177" s="1">
        <v>2017</v>
      </c>
      <c r="J177" s="33">
        <f t="shared" si="2"/>
        <v>0</v>
      </c>
      <c r="K177" s="33">
        <v>0</v>
      </c>
      <c r="L177" s="1">
        <v>0</v>
      </c>
      <c r="M177" s="1">
        <v>0</v>
      </c>
      <c r="N177" s="1">
        <v>0</v>
      </c>
      <c r="O177" s="49">
        <v>1</v>
      </c>
      <c r="P177" s="1">
        <v>4</v>
      </c>
      <c r="Q177" s="1">
        <v>2</v>
      </c>
      <c r="R177" s="33" t="s">
        <v>125</v>
      </c>
      <c r="S177" s="23">
        <v>0.66666666666666663</v>
      </c>
      <c r="T177" s="1">
        <v>24</v>
      </c>
      <c r="U177" s="1">
        <v>49</v>
      </c>
      <c r="V177" s="13">
        <v>0.48979591836734693</v>
      </c>
      <c r="W177" s="33">
        <v>-5.0979591836734697</v>
      </c>
      <c r="X177" s="1">
        <v>252</v>
      </c>
      <c r="Y177" s="1">
        <v>2</v>
      </c>
      <c r="Z177" s="1">
        <v>5</v>
      </c>
      <c r="AA177" s="33">
        <v>-3</v>
      </c>
      <c r="AB177" s="1">
        <v>7</v>
      </c>
      <c r="AC177" s="1">
        <v>23</v>
      </c>
      <c r="AD177" s="1">
        <v>0</v>
      </c>
      <c r="AE177" s="33" t="s">
        <v>129</v>
      </c>
      <c r="AF177" s="35">
        <v>35</v>
      </c>
      <c r="AG177" s="43">
        <v>398</v>
      </c>
      <c r="AH177" s="43">
        <v>662</v>
      </c>
      <c r="AI177" s="43">
        <v>60.1</v>
      </c>
      <c r="AJ177" s="43">
        <v>5236</v>
      </c>
      <c r="AK177" s="43">
        <v>7.9</v>
      </c>
      <c r="AL177" s="43">
        <v>8.1999999999999993</v>
      </c>
      <c r="AM177" s="43">
        <v>47</v>
      </c>
      <c r="AN177" s="43">
        <v>17</v>
      </c>
      <c r="AO177" s="43">
        <v>144.9</v>
      </c>
      <c r="AP177" s="37">
        <v>3</v>
      </c>
      <c r="AQ177" t="s">
        <v>2515</v>
      </c>
    </row>
    <row r="178" spans="1:43" x14ac:dyDescent="0.2">
      <c r="A178" t="s">
        <v>1582</v>
      </c>
      <c r="B178" s="33">
        <v>1</v>
      </c>
      <c r="C178" s="33" t="s">
        <v>1569</v>
      </c>
      <c r="D178" s="1">
        <v>3</v>
      </c>
      <c r="E178" s="1">
        <v>70</v>
      </c>
      <c r="F178" s="1">
        <v>24</v>
      </c>
      <c r="G178" s="33" t="s">
        <v>120</v>
      </c>
      <c r="H178" s="1">
        <v>1991</v>
      </c>
      <c r="I178" s="1">
        <v>2003</v>
      </c>
      <c r="J178" s="33">
        <f t="shared" si="2"/>
        <v>12</v>
      </c>
      <c r="K178" s="33">
        <v>0</v>
      </c>
      <c r="L178" s="1">
        <v>0</v>
      </c>
      <c r="M178" s="1">
        <v>1</v>
      </c>
      <c r="N178" s="1">
        <v>7</v>
      </c>
      <c r="O178" s="49">
        <v>59</v>
      </c>
      <c r="P178" s="1">
        <v>125</v>
      </c>
      <c r="Q178" s="1">
        <v>100</v>
      </c>
      <c r="R178" s="33" t="s">
        <v>1583</v>
      </c>
      <c r="S178" s="23">
        <v>33.333333333333336</v>
      </c>
      <c r="T178" s="1">
        <v>1865</v>
      </c>
      <c r="U178" s="1">
        <v>3229</v>
      </c>
      <c r="V178" s="13">
        <v>0.57757819758439144</v>
      </c>
      <c r="W178" s="33">
        <v>18.324218024156089</v>
      </c>
      <c r="X178" s="1">
        <v>21690</v>
      </c>
      <c r="Y178" s="1">
        <v>120</v>
      </c>
      <c r="Z178" s="1">
        <v>68</v>
      </c>
      <c r="AA178" s="33">
        <v>52</v>
      </c>
      <c r="AB178" s="1">
        <v>215</v>
      </c>
      <c r="AC178" s="1">
        <v>446</v>
      </c>
      <c r="AD178" s="1">
        <v>4</v>
      </c>
      <c r="AE178" s="33" t="s">
        <v>1548</v>
      </c>
      <c r="AF178" s="35">
        <v>27</v>
      </c>
      <c r="AG178" s="36">
        <v>387</v>
      </c>
      <c r="AH178" s="36">
        <v>658</v>
      </c>
      <c r="AI178" s="36">
        <v>58.8</v>
      </c>
      <c r="AJ178" s="36">
        <v>4989</v>
      </c>
      <c r="AK178" s="36">
        <v>7.6</v>
      </c>
      <c r="AL178" s="36">
        <v>6.9</v>
      </c>
      <c r="AM178" s="36">
        <v>26</v>
      </c>
      <c r="AN178" s="36">
        <v>21</v>
      </c>
      <c r="AO178" s="36">
        <v>129.19999999999999</v>
      </c>
      <c r="AP178" s="37">
        <v>3</v>
      </c>
      <c r="AQ178" t="s">
        <v>2515</v>
      </c>
    </row>
    <row r="179" spans="1:43" x14ac:dyDescent="0.2">
      <c r="A179" t="s">
        <v>500</v>
      </c>
      <c r="B179" s="33">
        <v>0</v>
      </c>
      <c r="C179" s="33" t="s">
        <v>446</v>
      </c>
      <c r="D179" s="1">
        <v>3</v>
      </c>
      <c r="E179" s="1">
        <v>88</v>
      </c>
      <c r="F179" s="1">
        <v>23</v>
      </c>
      <c r="G179" s="33" t="s">
        <v>151</v>
      </c>
      <c r="H179" s="1">
        <v>2012</v>
      </c>
      <c r="I179" s="1">
        <v>2017</v>
      </c>
      <c r="J179" s="33">
        <f t="shared" si="2"/>
        <v>5</v>
      </c>
      <c r="K179" s="33">
        <v>0</v>
      </c>
      <c r="L179" s="1">
        <v>0</v>
      </c>
      <c r="M179" s="1">
        <v>1</v>
      </c>
      <c r="N179" s="1">
        <v>3</v>
      </c>
      <c r="O179" s="49">
        <v>24</v>
      </c>
      <c r="P179" s="1">
        <v>49</v>
      </c>
      <c r="Q179" s="1">
        <v>39</v>
      </c>
      <c r="R179" s="33" t="s">
        <v>501</v>
      </c>
      <c r="S179" s="23">
        <v>13</v>
      </c>
      <c r="T179" s="1">
        <v>833</v>
      </c>
      <c r="U179" s="1">
        <v>1386</v>
      </c>
      <c r="V179" s="13">
        <v>0.60101010101010099</v>
      </c>
      <c r="W179" s="33">
        <v>5.5898989898989893</v>
      </c>
      <c r="X179" s="1">
        <v>9752</v>
      </c>
      <c r="Y179" s="1">
        <v>61</v>
      </c>
      <c r="Z179" s="1">
        <v>29</v>
      </c>
      <c r="AA179" s="33">
        <v>32</v>
      </c>
      <c r="AB179" s="1">
        <v>116</v>
      </c>
      <c r="AC179" s="1">
        <v>350</v>
      </c>
      <c r="AD179" s="1">
        <v>5</v>
      </c>
      <c r="AE179" s="33" t="s">
        <v>507</v>
      </c>
      <c r="AF179" s="43">
        <v>36</v>
      </c>
      <c r="AG179" s="43">
        <v>938</v>
      </c>
      <c r="AH179" s="43">
        <v>1404</v>
      </c>
      <c r="AI179" s="43">
        <v>66.8</v>
      </c>
      <c r="AJ179" s="43">
        <v>10068</v>
      </c>
      <c r="AK179" s="43">
        <v>7.2</v>
      </c>
      <c r="AL179" s="43">
        <v>7.1</v>
      </c>
      <c r="AM179" s="43">
        <v>67</v>
      </c>
      <c r="AN179" s="43">
        <v>33</v>
      </c>
      <c r="AO179" s="43">
        <v>138.1</v>
      </c>
      <c r="AP179" s="37">
        <v>5</v>
      </c>
      <c r="AQ179" t="s">
        <v>3189</v>
      </c>
    </row>
    <row r="180" spans="1:43" x14ac:dyDescent="0.2">
      <c r="A180" t="s">
        <v>1056</v>
      </c>
      <c r="B180" s="33">
        <v>0</v>
      </c>
      <c r="C180" s="33" t="s">
        <v>1043</v>
      </c>
      <c r="D180" s="1">
        <v>1</v>
      </c>
      <c r="E180" s="1">
        <v>32</v>
      </c>
      <c r="F180" s="1">
        <v>23</v>
      </c>
      <c r="G180" s="33" t="s">
        <v>221</v>
      </c>
      <c r="H180" s="1">
        <v>2002</v>
      </c>
      <c r="I180" s="1">
        <v>2008</v>
      </c>
      <c r="J180" s="33">
        <f t="shared" si="2"/>
        <v>6</v>
      </c>
      <c r="K180" s="33">
        <v>0</v>
      </c>
      <c r="L180" s="1">
        <v>0</v>
      </c>
      <c r="M180" s="1">
        <v>0</v>
      </c>
      <c r="N180" s="1">
        <v>1</v>
      </c>
      <c r="O180" s="49">
        <v>14</v>
      </c>
      <c r="P180" s="1">
        <v>37</v>
      </c>
      <c r="Q180" s="1">
        <v>24</v>
      </c>
      <c r="R180" s="33" t="s">
        <v>1057</v>
      </c>
      <c r="S180" s="23">
        <v>8</v>
      </c>
      <c r="T180" s="1">
        <v>511</v>
      </c>
      <c r="U180" s="1">
        <v>913</v>
      </c>
      <c r="V180" s="13">
        <v>0.55969331872946326</v>
      </c>
      <c r="W180" s="33">
        <v>2.3030668127053668</v>
      </c>
      <c r="X180" s="1">
        <v>5930</v>
      </c>
      <c r="Y180" s="1">
        <v>35</v>
      </c>
      <c r="Z180" s="1">
        <v>30</v>
      </c>
      <c r="AA180" s="33">
        <v>5</v>
      </c>
      <c r="AB180" s="1">
        <v>47</v>
      </c>
      <c r="AC180" s="1">
        <v>89</v>
      </c>
      <c r="AD180" s="1">
        <v>2</v>
      </c>
      <c r="AE180" s="33" t="s">
        <v>961</v>
      </c>
      <c r="AF180" s="35">
        <v>36</v>
      </c>
      <c r="AG180" s="36">
        <v>798</v>
      </c>
      <c r="AH180" s="36">
        <v>1355</v>
      </c>
      <c r="AI180" s="36">
        <v>58.9</v>
      </c>
      <c r="AJ180" s="36">
        <v>9205</v>
      </c>
      <c r="AK180" s="36">
        <v>6.8</v>
      </c>
      <c r="AL180" s="36">
        <v>6.2</v>
      </c>
      <c r="AM180" s="36">
        <v>72</v>
      </c>
      <c r="AN180" s="36">
        <v>51</v>
      </c>
      <c r="AO180" s="36">
        <v>126</v>
      </c>
      <c r="AP180" s="37">
        <v>9</v>
      </c>
      <c r="AQ180" t="s">
        <v>3657</v>
      </c>
    </row>
    <row r="181" spans="1:43" x14ac:dyDescent="0.2">
      <c r="A181" t="s">
        <v>1559</v>
      </c>
      <c r="B181" s="33">
        <v>0</v>
      </c>
      <c r="C181" s="33" t="s">
        <v>1529</v>
      </c>
      <c r="D181" s="1">
        <v>7</v>
      </c>
      <c r="E181" s="1">
        <v>190</v>
      </c>
      <c r="F181" s="1">
        <v>23</v>
      </c>
      <c r="G181" s="33" t="s">
        <v>56</v>
      </c>
      <c r="H181" s="1">
        <v>1995</v>
      </c>
      <c r="I181" s="1">
        <v>1999</v>
      </c>
      <c r="J181" s="33">
        <f t="shared" si="2"/>
        <v>4</v>
      </c>
      <c r="K181" s="33">
        <v>0</v>
      </c>
      <c r="L181" s="1">
        <v>0</v>
      </c>
      <c r="M181" s="1">
        <v>0</v>
      </c>
      <c r="N181" s="1">
        <v>0</v>
      </c>
      <c r="O181" s="49">
        <v>8</v>
      </c>
      <c r="P181" s="1">
        <v>34</v>
      </c>
      <c r="Q181" s="1">
        <v>10</v>
      </c>
      <c r="R181" s="33" t="s">
        <v>1560</v>
      </c>
      <c r="S181" s="23">
        <v>3.3333333333333335</v>
      </c>
      <c r="T181" s="1">
        <v>220</v>
      </c>
      <c r="U181" s="1">
        <v>380</v>
      </c>
      <c r="V181" s="13">
        <v>0.57894736842105265</v>
      </c>
      <c r="W181" s="33">
        <v>-1.1894736842105265</v>
      </c>
      <c r="X181" s="1">
        <v>2614</v>
      </c>
      <c r="Y181" s="1">
        <v>8</v>
      </c>
      <c r="Z181" s="1">
        <v>10</v>
      </c>
      <c r="AA181" s="33">
        <v>-2</v>
      </c>
      <c r="AB181" s="1">
        <v>17</v>
      </c>
      <c r="AC181" s="1">
        <v>11</v>
      </c>
      <c r="AD181" s="1">
        <v>0</v>
      </c>
      <c r="AE181" s="33" t="s">
        <v>487</v>
      </c>
      <c r="AF181" s="35">
        <v>37</v>
      </c>
      <c r="AG181" s="36">
        <v>418</v>
      </c>
      <c r="AH181" s="36">
        <v>753</v>
      </c>
      <c r="AI181" s="36">
        <v>55.5</v>
      </c>
      <c r="AJ181" s="36">
        <v>5761</v>
      </c>
      <c r="AK181" s="36">
        <v>7.7</v>
      </c>
      <c r="AL181" s="36">
        <v>7</v>
      </c>
      <c r="AM181" s="36">
        <v>34</v>
      </c>
      <c r="AN181" s="36">
        <v>26</v>
      </c>
      <c r="AO181" s="36">
        <v>127.8</v>
      </c>
      <c r="AP181" s="37">
        <v>5</v>
      </c>
      <c r="AQ181" t="s">
        <v>2514</v>
      </c>
    </row>
    <row r="182" spans="1:43" x14ac:dyDescent="0.2">
      <c r="A182" t="s">
        <v>160</v>
      </c>
      <c r="B182" s="33">
        <v>0</v>
      </c>
      <c r="C182" s="33" t="s">
        <v>139</v>
      </c>
      <c r="D182" s="1">
        <v>1</v>
      </c>
      <c r="E182" s="1">
        <v>26</v>
      </c>
      <c r="F182" s="1">
        <v>22</v>
      </c>
      <c r="G182" s="33" t="s">
        <v>137</v>
      </c>
      <c r="H182" s="1">
        <v>2016</v>
      </c>
      <c r="I182" s="1">
        <v>2017</v>
      </c>
      <c r="J182" s="33">
        <f t="shared" si="2"/>
        <v>1</v>
      </c>
      <c r="K182" s="33">
        <v>0</v>
      </c>
      <c r="L182" s="1">
        <v>0</v>
      </c>
      <c r="M182" s="1">
        <v>0</v>
      </c>
      <c r="N182" s="1">
        <v>0</v>
      </c>
      <c r="O182" s="49">
        <v>2</v>
      </c>
      <c r="P182" s="1">
        <v>5</v>
      </c>
      <c r="Q182" s="1">
        <v>4</v>
      </c>
      <c r="R182" s="33" t="s">
        <v>161</v>
      </c>
      <c r="S182" s="23">
        <v>1.3333333333333333</v>
      </c>
      <c r="T182" s="1">
        <v>79</v>
      </c>
      <c r="U182" s="1">
        <v>128</v>
      </c>
      <c r="V182" s="13">
        <v>0.6171875</v>
      </c>
      <c r="W182" s="33">
        <v>-4.9718749999999998</v>
      </c>
      <c r="X182" s="1">
        <v>792</v>
      </c>
      <c r="Y182" s="1">
        <v>4</v>
      </c>
      <c r="Z182" s="1">
        <v>4</v>
      </c>
      <c r="AA182" s="33">
        <v>0</v>
      </c>
      <c r="AB182" s="1">
        <v>16</v>
      </c>
      <c r="AC182" s="1">
        <v>55</v>
      </c>
      <c r="AD182" s="1">
        <v>0</v>
      </c>
      <c r="AE182" s="33" t="s">
        <v>167</v>
      </c>
      <c r="AF182" s="35">
        <v>38</v>
      </c>
      <c r="AG182" s="43">
        <v>758</v>
      </c>
      <c r="AH182" s="43">
        <v>1205</v>
      </c>
      <c r="AI182" s="43">
        <v>62.9</v>
      </c>
      <c r="AJ182" s="43">
        <v>8863</v>
      </c>
      <c r="AK182" s="43">
        <v>7.4</v>
      </c>
      <c r="AL182" s="43">
        <v>7.5</v>
      </c>
      <c r="AM182" s="43">
        <v>59</v>
      </c>
      <c r="AN182" s="43">
        <v>23</v>
      </c>
      <c r="AO182" s="43">
        <v>137</v>
      </c>
      <c r="AP182" s="37">
        <v>7</v>
      </c>
      <c r="AQ182" t="s">
        <v>3658</v>
      </c>
    </row>
    <row r="183" spans="1:43" x14ac:dyDescent="0.2">
      <c r="A183" t="s">
        <v>1580</v>
      </c>
      <c r="B183" s="33">
        <v>0</v>
      </c>
      <c r="C183" s="33" t="s">
        <v>1569</v>
      </c>
      <c r="D183" s="1">
        <v>3</v>
      </c>
      <c r="E183" s="1">
        <v>63</v>
      </c>
      <c r="F183" s="1">
        <v>23</v>
      </c>
      <c r="G183" s="33" t="s">
        <v>56</v>
      </c>
      <c r="H183" s="1">
        <v>1990</v>
      </c>
      <c r="I183" s="1">
        <v>1993</v>
      </c>
      <c r="J183" s="33">
        <f t="shared" si="2"/>
        <v>3</v>
      </c>
      <c r="K183" s="33">
        <v>0</v>
      </c>
      <c r="L183" s="1">
        <v>0</v>
      </c>
      <c r="M183" s="1">
        <v>0</v>
      </c>
      <c r="N183" s="1">
        <v>0</v>
      </c>
      <c r="O183" s="49">
        <v>4</v>
      </c>
      <c r="P183" s="1">
        <v>21</v>
      </c>
      <c r="Q183" s="1">
        <v>3</v>
      </c>
      <c r="R183" s="33" t="s">
        <v>1125</v>
      </c>
      <c r="S183" s="23">
        <v>1</v>
      </c>
      <c r="T183" s="1">
        <v>104</v>
      </c>
      <c r="U183" s="1">
        <v>183</v>
      </c>
      <c r="V183" s="13">
        <v>0.56830601092896171</v>
      </c>
      <c r="W183" s="33">
        <v>-3.1830601092896167</v>
      </c>
      <c r="X183" s="1">
        <v>1261</v>
      </c>
      <c r="Y183" s="1">
        <v>6</v>
      </c>
      <c r="Z183" s="1">
        <v>15</v>
      </c>
      <c r="AA183" s="33">
        <v>-9</v>
      </c>
      <c r="AB183" s="1">
        <v>5</v>
      </c>
      <c r="AC183" s="1">
        <v>14</v>
      </c>
      <c r="AD183" s="1">
        <v>0</v>
      </c>
      <c r="AE183" s="33" t="s">
        <v>250</v>
      </c>
      <c r="AF183" s="35">
        <v>34</v>
      </c>
      <c r="AG183" s="36">
        <v>304</v>
      </c>
      <c r="AH183" s="36">
        <v>500</v>
      </c>
      <c r="AI183" s="36">
        <v>60.8</v>
      </c>
      <c r="AJ183" s="36">
        <v>4291</v>
      </c>
      <c r="AK183" s="36">
        <v>8.6</v>
      </c>
      <c r="AL183" s="36">
        <v>8.5</v>
      </c>
      <c r="AM183" s="36">
        <v>33</v>
      </c>
      <c r="AN183" s="36">
        <v>16</v>
      </c>
      <c r="AO183" s="36">
        <v>148.30000000000001</v>
      </c>
      <c r="AP183" s="37">
        <v>6</v>
      </c>
      <c r="AQ183" t="s">
        <v>2513</v>
      </c>
    </row>
    <row r="184" spans="1:43" x14ac:dyDescent="0.2">
      <c r="A184" t="s">
        <v>1234</v>
      </c>
      <c r="B184" s="33">
        <v>1</v>
      </c>
      <c r="C184" s="33" t="s">
        <v>1233</v>
      </c>
      <c r="D184" s="1">
        <v>1</v>
      </c>
      <c r="E184" s="1">
        <v>1</v>
      </c>
      <c r="F184" s="1">
        <v>22</v>
      </c>
      <c r="G184" s="33" t="s">
        <v>448</v>
      </c>
      <c r="H184" s="1">
        <v>1998</v>
      </c>
      <c r="I184" s="1">
        <v>2015</v>
      </c>
      <c r="J184" s="33">
        <f t="shared" si="2"/>
        <v>17</v>
      </c>
      <c r="K184" s="33">
        <v>0</v>
      </c>
      <c r="L184" s="1">
        <v>7</v>
      </c>
      <c r="M184" s="1">
        <v>14</v>
      </c>
      <c r="N184" s="1">
        <v>17</v>
      </c>
      <c r="O184" s="49">
        <v>177</v>
      </c>
      <c r="P184" s="1">
        <v>266</v>
      </c>
      <c r="Q184" s="1">
        <v>265</v>
      </c>
      <c r="R184" s="33" t="s">
        <v>1236</v>
      </c>
      <c r="S184" s="23">
        <v>88.333333333333329</v>
      </c>
      <c r="T184" s="1">
        <v>6125</v>
      </c>
      <c r="U184" s="1">
        <v>9380</v>
      </c>
      <c r="V184" s="13">
        <v>0.65298507462686572</v>
      </c>
      <c r="W184" s="33">
        <v>70.97014925373135</v>
      </c>
      <c r="X184" s="1">
        <v>71940</v>
      </c>
      <c r="Y184" s="1">
        <v>539</v>
      </c>
      <c r="Z184" s="1">
        <v>251</v>
      </c>
      <c r="AA184" s="33">
        <v>288</v>
      </c>
      <c r="AB184" s="1">
        <v>431</v>
      </c>
      <c r="AC184" s="1">
        <v>667</v>
      </c>
      <c r="AD184" s="1">
        <v>18</v>
      </c>
      <c r="AE184" s="33" t="s">
        <v>121</v>
      </c>
      <c r="AF184" s="35">
        <v>45</v>
      </c>
      <c r="AG184" s="36">
        <v>863</v>
      </c>
      <c r="AH184" s="36">
        <v>1381</v>
      </c>
      <c r="AI184" s="36">
        <v>62.5</v>
      </c>
      <c r="AJ184" s="36">
        <v>11201</v>
      </c>
      <c r="AK184" s="36">
        <v>8.1</v>
      </c>
      <c r="AL184" s="36">
        <v>8.3000000000000007</v>
      </c>
      <c r="AM184" s="36">
        <v>89</v>
      </c>
      <c r="AN184" s="36">
        <v>33</v>
      </c>
      <c r="AO184" s="36">
        <v>147.1</v>
      </c>
      <c r="AP184" s="37">
        <v>2</v>
      </c>
      <c r="AQ184" t="s">
        <v>2518</v>
      </c>
    </row>
    <row r="185" spans="1:43" x14ac:dyDescent="0.2">
      <c r="A185" t="s">
        <v>938</v>
      </c>
      <c r="B185" s="33">
        <v>1</v>
      </c>
      <c r="C185" s="33" t="s">
        <v>929</v>
      </c>
      <c r="D185" s="1">
        <v>1</v>
      </c>
      <c r="E185" s="1">
        <v>4</v>
      </c>
      <c r="F185" s="1">
        <v>22</v>
      </c>
      <c r="G185" s="33" t="s">
        <v>106</v>
      </c>
      <c r="H185" s="1">
        <v>2004</v>
      </c>
      <c r="I185" s="1">
        <v>2017</v>
      </c>
      <c r="J185" s="33">
        <f t="shared" si="2"/>
        <v>13</v>
      </c>
      <c r="K185" s="33">
        <v>0</v>
      </c>
      <c r="L185" s="1">
        <v>0</v>
      </c>
      <c r="M185" s="1">
        <v>7</v>
      </c>
      <c r="N185" s="1">
        <v>12</v>
      </c>
      <c r="O185" s="49">
        <v>134</v>
      </c>
      <c r="P185" s="1">
        <v>196</v>
      </c>
      <c r="Q185" s="1">
        <v>192</v>
      </c>
      <c r="R185" s="33" t="s">
        <v>940</v>
      </c>
      <c r="S185" s="23">
        <v>64</v>
      </c>
      <c r="T185" s="1">
        <v>4171</v>
      </c>
      <c r="U185" s="1">
        <v>6492</v>
      </c>
      <c r="V185" s="13">
        <v>0.64248305606900802</v>
      </c>
      <c r="W185" s="33">
        <v>44.575169439309924</v>
      </c>
      <c r="X185" s="1">
        <v>50348</v>
      </c>
      <c r="Y185" s="1">
        <v>342</v>
      </c>
      <c r="Z185" s="1">
        <v>166</v>
      </c>
      <c r="AA185" s="33">
        <v>176</v>
      </c>
      <c r="AB185" s="1">
        <v>335</v>
      </c>
      <c r="AC185" s="1">
        <v>573</v>
      </c>
      <c r="AD185" s="1">
        <v>3</v>
      </c>
      <c r="AE185" s="33" t="s">
        <v>181</v>
      </c>
      <c r="AF185" s="35">
        <v>49</v>
      </c>
      <c r="AG185" s="36">
        <v>1087</v>
      </c>
      <c r="AH185" s="36">
        <v>1710</v>
      </c>
      <c r="AI185" s="36">
        <v>63.6</v>
      </c>
      <c r="AJ185" s="36">
        <v>13484</v>
      </c>
      <c r="AK185" s="36">
        <v>7.9</v>
      </c>
      <c r="AL185" s="36">
        <v>8.1</v>
      </c>
      <c r="AM185" s="36">
        <v>95</v>
      </c>
      <c r="AN185" s="36">
        <v>34</v>
      </c>
      <c r="AO185" s="36">
        <v>144.19999999999999</v>
      </c>
      <c r="AP185" s="37">
        <v>3</v>
      </c>
      <c r="AQ185" t="s">
        <v>2515</v>
      </c>
    </row>
    <row r="186" spans="1:43" x14ac:dyDescent="0.2">
      <c r="A186" t="s">
        <v>1108</v>
      </c>
      <c r="B186" s="33">
        <v>0</v>
      </c>
      <c r="C186" s="33" t="s">
        <v>532</v>
      </c>
      <c r="D186" s="1">
        <v>2</v>
      </c>
      <c r="E186" s="1">
        <v>53</v>
      </c>
      <c r="F186" s="1">
        <v>23</v>
      </c>
      <c r="G186" s="33" t="s">
        <v>196</v>
      </c>
      <c r="H186" s="1">
        <v>2001</v>
      </c>
      <c r="I186" s="1">
        <v>2004</v>
      </c>
      <c r="J186" s="33">
        <f t="shared" si="2"/>
        <v>3</v>
      </c>
      <c r="K186" s="33">
        <v>0</v>
      </c>
      <c r="L186" s="1">
        <v>0</v>
      </c>
      <c r="M186" s="1">
        <v>0</v>
      </c>
      <c r="N186" s="1">
        <v>2</v>
      </c>
      <c r="O186" s="49">
        <v>17</v>
      </c>
      <c r="P186" s="1">
        <v>38</v>
      </c>
      <c r="Q186" s="1">
        <v>34</v>
      </c>
      <c r="R186" s="33" t="s">
        <v>1109</v>
      </c>
      <c r="S186" s="23">
        <v>11.333333333333334</v>
      </c>
      <c r="T186" s="1">
        <v>542</v>
      </c>
      <c r="U186" s="1">
        <v>960</v>
      </c>
      <c r="V186" s="13">
        <v>0.56458333333333333</v>
      </c>
      <c r="W186" s="33">
        <v>-1.4458333333333331</v>
      </c>
      <c r="X186" s="1">
        <v>6337</v>
      </c>
      <c r="Y186" s="1">
        <v>32</v>
      </c>
      <c r="Z186" s="1">
        <v>37</v>
      </c>
      <c r="AA186" s="33">
        <v>-5</v>
      </c>
      <c r="AB186" s="1">
        <v>152</v>
      </c>
      <c r="AC186" s="1">
        <v>518</v>
      </c>
      <c r="AD186" s="1">
        <v>3</v>
      </c>
      <c r="AE186" s="33" t="s">
        <v>360</v>
      </c>
      <c r="AF186" s="35">
        <v>29</v>
      </c>
      <c r="AG186" s="36">
        <v>483</v>
      </c>
      <c r="AH186" s="36">
        <v>853</v>
      </c>
      <c r="AI186" s="36">
        <v>56.6</v>
      </c>
      <c r="AJ186" s="36">
        <v>6447</v>
      </c>
      <c r="AK186" s="36">
        <v>7.6</v>
      </c>
      <c r="AL186" s="36">
        <v>7.1</v>
      </c>
      <c r="AM186" s="36">
        <v>35</v>
      </c>
      <c r="AN186" s="36">
        <v>25</v>
      </c>
      <c r="AO186" s="36">
        <v>127.8</v>
      </c>
      <c r="AP186" s="37">
        <v>2</v>
      </c>
      <c r="AQ186" t="s">
        <v>2518</v>
      </c>
    </row>
    <row r="187" spans="1:43" x14ac:dyDescent="0.2">
      <c r="A187" t="s">
        <v>1073</v>
      </c>
      <c r="B187" s="33">
        <v>0</v>
      </c>
      <c r="C187" s="33" t="s">
        <v>1043</v>
      </c>
      <c r="D187" s="1">
        <v>5</v>
      </c>
      <c r="E187" s="1">
        <v>137</v>
      </c>
      <c r="F187" s="1">
        <v>23</v>
      </c>
      <c r="G187" s="33" t="s">
        <v>528</v>
      </c>
      <c r="H187" s="1">
        <v>2002</v>
      </c>
      <c r="I187" s="1">
        <v>2002</v>
      </c>
      <c r="J187" s="33">
        <f t="shared" si="2"/>
        <v>0</v>
      </c>
      <c r="K187" s="33">
        <v>0</v>
      </c>
      <c r="L187" s="1">
        <v>0</v>
      </c>
      <c r="M187" s="1">
        <v>0</v>
      </c>
      <c r="N187" s="1">
        <v>0</v>
      </c>
      <c r="O187" s="49">
        <v>1</v>
      </c>
      <c r="P187" s="1">
        <v>4</v>
      </c>
      <c r="Q187" s="1">
        <v>1</v>
      </c>
      <c r="R187" s="33" t="s">
        <v>213</v>
      </c>
      <c r="S187" s="23">
        <v>0.33333333333333331</v>
      </c>
      <c r="T187" s="1">
        <v>15</v>
      </c>
      <c r="U187" s="1">
        <v>44</v>
      </c>
      <c r="V187" s="13">
        <v>0.34090909090909088</v>
      </c>
      <c r="W187" s="33">
        <v>-3.7090909090909085</v>
      </c>
      <c r="X187" s="1">
        <v>171</v>
      </c>
      <c r="Y187" s="1">
        <v>0</v>
      </c>
      <c r="Z187" s="1">
        <v>4</v>
      </c>
      <c r="AA187" s="33">
        <v>-4</v>
      </c>
      <c r="AB187" s="1">
        <v>18</v>
      </c>
      <c r="AC187" s="1">
        <v>95</v>
      </c>
      <c r="AD187" s="1">
        <v>0</v>
      </c>
      <c r="AE187" s="33" t="s">
        <v>218</v>
      </c>
      <c r="AF187" s="35">
        <v>36</v>
      </c>
      <c r="AG187" s="36">
        <v>188</v>
      </c>
      <c r="AH187" s="36">
        <v>369</v>
      </c>
      <c r="AI187" s="36">
        <v>50.9</v>
      </c>
      <c r="AJ187" s="36">
        <v>2973</v>
      </c>
      <c r="AK187" s="36">
        <v>8.1</v>
      </c>
      <c r="AL187" s="36">
        <v>8.1</v>
      </c>
      <c r="AM187" s="36">
        <v>25</v>
      </c>
      <c r="AN187" s="36">
        <v>11</v>
      </c>
      <c r="AO187" s="36">
        <v>135</v>
      </c>
      <c r="AP187" s="37">
        <v>5</v>
      </c>
      <c r="AQ187" t="s">
        <v>2514</v>
      </c>
    </row>
    <row r="188" spans="1:43" x14ac:dyDescent="0.2">
      <c r="A188" t="s">
        <v>1013</v>
      </c>
      <c r="B188" s="33">
        <v>0</v>
      </c>
      <c r="C188" s="33" t="s">
        <v>993</v>
      </c>
      <c r="D188" s="1">
        <v>1</v>
      </c>
      <c r="E188" s="1">
        <v>22</v>
      </c>
      <c r="F188" s="1">
        <v>23</v>
      </c>
      <c r="G188" s="33" t="s">
        <v>56</v>
      </c>
      <c r="H188" s="1">
        <v>2003</v>
      </c>
      <c r="I188" s="1">
        <v>2012</v>
      </c>
      <c r="J188" s="33">
        <f t="shared" si="2"/>
        <v>9</v>
      </c>
      <c r="K188" s="33">
        <v>0</v>
      </c>
      <c r="L188" s="1">
        <v>0</v>
      </c>
      <c r="M188" s="1">
        <v>0</v>
      </c>
      <c r="N188" s="1">
        <v>2</v>
      </c>
      <c r="O188" s="49">
        <v>23</v>
      </c>
      <c r="P188" s="1">
        <v>54</v>
      </c>
      <c r="Q188" s="1">
        <v>47</v>
      </c>
      <c r="R188" s="33" t="s">
        <v>1014</v>
      </c>
      <c r="S188" s="23">
        <v>15.666666666666666</v>
      </c>
      <c r="T188" s="1">
        <v>863</v>
      </c>
      <c r="U188" s="1">
        <v>1562</v>
      </c>
      <c r="V188" s="13">
        <v>0.55249679897567217</v>
      </c>
      <c r="W188" s="33">
        <v>5.3750320102432791</v>
      </c>
      <c r="X188" s="1">
        <v>10232</v>
      </c>
      <c r="Y188" s="1">
        <v>56</v>
      </c>
      <c r="Z188" s="1">
        <v>60</v>
      </c>
      <c r="AA188" s="33">
        <v>-4</v>
      </c>
      <c r="AB188" s="1">
        <v>81</v>
      </c>
      <c r="AC188" s="1">
        <v>106</v>
      </c>
      <c r="AD188" s="1">
        <v>4</v>
      </c>
      <c r="AE188" s="33" t="s">
        <v>618</v>
      </c>
      <c r="AF188" s="35">
        <v>35</v>
      </c>
      <c r="AG188" s="36">
        <v>677</v>
      </c>
      <c r="AH188" s="36">
        <v>1110</v>
      </c>
      <c r="AI188" s="36">
        <v>61</v>
      </c>
      <c r="AJ188" s="36">
        <v>9164</v>
      </c>
      <c r="AK188" s="36">
        <v>8.3000000000000007</v>
      </c>
      <c r="AL188" s="36">
        <v>8.1999999999999993</v>
      </c>
      <c r="AM188" s="36">
        <v>77</v>
      </c>
      <c r="AN188" s="36">
        <v>36</v>
      </c>
      <c r="AO188" s="36">
        <v>146.69999999999999</v>
      </c>
      <c r="AP188" s="37">
        <v>2</v>
      </c>
      <c r="AQ188" t="s">
        <v>2518</v>
      </c>
    </row>
    <row r="189" spans="1:43" x14ac:dyDescent="0.2">
      <c r="A189" t="s">
        <v>1717</v>
      </c>
      <c r="B189" s="33">
        <v>1</v>
      </c>
      <c r="C189" s="33" t="s">
        <v>1687</v>
      </c>
      <c r="D189" s="1">
        <v>4</v>
      </c>
      <c r="E189" s="1">
        <v>98</v>
      </c>
      <c r="F189" s="1">
        <v>21</v>
      </c>
      <c r="G189" s="33" t="s">
        <v>174</v>
      </c>
      <c r="H189" s="1">
        <v>1987</v>
      </c>
      <c r="I189" s="1">
        <v>2004</v>
      </c>
      <c r="J189" s="33">
        <f t="shared" si="2"/>
        <v>17</v>
      </c>
      <c r="K189" s="33">
        <v>0</v>
      </c>
      <c r="L189" s="1">
        <v>2</v>
      </c>
      <c r="M189" s="1">
        <v>4</v>
      </c>
      <c r="N189" s="1">
        <v>8</v>
      </c>
      <c r="O189" s="49">
        <v>99</v>
      </c>
      <c r="P189" s="1">
        <v>157</v>
      </c>
      <c r="Q189" s="1">
        <v>132</v>
      </c>
      <c r="R189" s="33" t="s">
        <v>1718</v>
      </c>
      <c r="S189" s="23">
        <v>44</v>
      </c>
      <c r="T189" s="1">
        <v>2533</v>
      </c>
      <c r="U189" s="1">
        <v>4206</v>
      </c>
      <c r="V189" s="13">
        <v>0.60223490252020917</v>
      </c>
      <c r="W189" s="33">
        <v>32.477650974797911</v>
      </c>
      <c r="X189" s="1">
        <v>28743</v>
      </c>
      <c r="Y189" s="1">
        <v>180</v>
      </c>
      <c r="Z189" s="1">
        <v>104</v>
      </c>
      <c r="AA189" s="33">
        <v>76</v>
      </c>
      <c r="AB189" s="1">
        <v>521</v>
      </c>
      <c r="AC189" s="1">
        <v>2449</v>
      </c>
      <c r="AD189" s="1">
        <v>21</v>
      </c>
      <c r="AE189" s="33" t="s">
        <v>716</v>
      </c>
      <c r="AF189" s="35">
        <v>0</v>
      </c>
      <c r="AG189" s="35">
        <v>0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0</v>
      </c>
      <c r="AO189" s="35">
        <v>0</v>
      </c>
      <c r="AP189" s="37">
        <v>0</v>
      </c>
    </row>
    <row r="190" spans="1:43" x14ac:dyDescent="0.2">
      <c r="A190" t="s">
        <v>1436</v>
      </c>
      <c r="B190" s="33">
        <v>0</v>
      </c>
      <c r="C190" s="33" t="s">
        <v>1427</v>
      </c>
      <c r="D190" s="1">
        <v>1</v>
      </c>
      <c r="E190" s="1">
        <v>2</v>
      </c>
      <c r="F190" s="1">
        <v>23</v>
      </c>
      <c r="G190" s="33" t="s">
        <v>490</v>
      </c>
      <c r="H190" s="1">
        <v>1993</v>
      </c>
      <c r="I190" s="1">
        <v>2003</v>
      </c>
      <c r="J190" s="33">
        <f t="shared" si="2"/>
        <v>10</v>
      </c>
      <c r="K190" s="33">
        <v>0</v>
      </c>
      <c r="L190" s="1">
        <v>0</v>
      </c>
      <c r="M190" s="1">
        <v>0</v>
      </c>
      <c r="N190" s="1">
        <v>5</v>
      </c>
      <c r="O190" s="49">
        <v>32</v>
      </c>
      <c r="P190" s="1">
        <v>80</v>
      </c>
      <c r="Q190" s="1">
        <v>68</v>
      </c>
      <c r="R190" s="33" t="s">
        <v>1437</v>
      </c>
      <c r="S190" s="23">
        <v>22.666666666666668</v>
      </c>
      <c r="T190" s="1">
        <v>1088</v>
      </c>
      <c r="U190" s="1">
        <v>2043</v>
      </c>
      <c r="V190" s="13">
        <v>0.53255017131669113</v>
      </c>
      <c r="W190" s="33">
        <v>5.2744982868330883</v>
      </c>
      <c r="X190" s="1">
        <v>11969</v>
      </c>
      <c r="Y190" s="1">
        <v>50</v>
      </c>
      <c r="Z190" s="1">
        <v>76</v>
      </c>
      <c r="AA190" s="33">
        <v>-26</v>
      </c>
      <c r="AB190" s="1">
        <v>242</v>
      </c>
      <c r="AC190" s="1">
        <v>1130</v>
      </c>
      <c r="AD190" s="1">
        <v>9</v>
      </c>
      <c r="AE190" s="33" t="s">
        <v>103</v>
      </c>
      <c r="AF190" s="35">
        <v>46</v>
      </c>
      <c r="AG190" s="36">
        <v>377</v>
      </c>
      <c r="AH190" s="36">
        <v>698</v>
      </c>
      <c r="AI190" s="36">
        <v>54</v>
      </c>
      <c r="AJ190" s="36">
        <v>5997</v>
      </c>
      <c r="AK190" s="36">
        <v>8.6</v>
      </c>
      <c r="AL190" s="36">
        <v>8.3000000000000007</v>
      </c>
      <c r="AM190" s="36">
        <v>41</v>
      </c>
      <c r="AN190" s="36">
        <v>23</v>
      </c>
      <c r="AO190" s="36">
        <v>139</v>
      </c>
      <c r="AP190" s="37">
        <v>6</v>
      </c>
      <c r="AQ190" t="s">
        <v>2513</v>
      </c>
    </row>
    <row r="191" spans="1:43" x14ac:dyDescent="0.2">
      <c r="A191" t="s">
        <v>1368</v>
      </c>
      <c r="B191" s="33">
        <v>0</v>
      </c>
      <c r="C191" s="33" t="s">
        <v>1332</v>
      </c>
      <c r="D191" s="1">
        <v>4</v>
      </c>
      <c r="E191" s="1">
        <v>99</v>
      </c>
      <c r="F191" s="1">
        <v>22</v>
      </c>
      <c r="G191" s="33" t="s">
        <v>229</v>
      </c>
      <c r="H191" s="1">
        <v>1995</v>
      </c>
      <c r="I191" s="1">
        <v>2003</v>
      </c>
      <c r="J191" s="33">
        <f t="shared" si="2"/>
        <v>8</v>
      </c>
      <c r="K191" s="33">
        <v>0</v>
      </c>
      <c r="L191" s="1">
        <v>0</v>
      </c>
      <c r="M191" s="1">
        <v>0</v>
      </c>
      <c r="N191" s="1">
        <v>1</v>
      </c>
      <c r="O191" s="49">
        <v>19</v>
      </c>
      <c r="P191" s="1">
        <v>48</v>
      </c>
      <c r="Q191" s="1">
        <v>29</v>
      </c>
      <c r="R191" s="33" t="s">
        <v>1369</v>
      </c>
      <c r="S191" s="23">
        <v>9.6666666666666661</v>
      </c>
      <c r="T191" s="1">
        <v>494</v>
      </c>
      <c r="U191" s="1">
        <v>806</v>
      </c>
      <c r="V191" s="13">
        <v>0.61290322580645162</v>
      </c>
      <c r="W191" s="33">
        <v>4.4709677419354836</v>
      </c>
      <c r="X191" s="1">
        <v>5795</v>
      </c>
      <c r="Y191" s="1">
        <v>30</v>
      </c>
      <c r="Z191" s="1">
        <v>23</v>
      </c>
      <c r="AA191" s="33">
        <v>7</v>
      </c>
      <c r="AB191" s="1">
        <v>140</v>
      </c>
      <c r="AC191" s="1">
        <v>877</v>
      </c>
      <c r="AD191" s="1">
        <v>4</v>
      </c>
      <c r="AE191" s="33" t="s">
        <v>188</v>
      </c>
      <c r="AF191" s="35">
        <v>47</v>
      </c>
      <c r="AG191" s="36">
        <v>676</v>
      </c>
      <c r="AH191" s="36">
        <v>1046</v>
      </c>
      <c r="AI191" s="36">
        <v>64.599999999999994</v>
      </c>
      <c r="AJ191" s="36">
        <v>8472</v>
      </c>
      <c r="AK191" s="36">
        <v>8.1</v>
      </c>
      <c r="AL191" s="36">
        <v>8</v>
      </c>
      <c r="AM191" s="36">
        <v>58</v>
      </c>
      <c r="AN191" s="36">
        <v>28</v>
      </c>
      <c r="AO191" s="36">
        <v>145.6</v>
      </c>
      <c r="AP191" s="37">
        <v>5</v>
      </c>
      <c r="AQ191" t="s">
        <v>2514</v>
      </c>
    </row>
    <row r="192" spans="1:43" x14ac:dyDescent="0.2">
      <c r="A192" t="s">
        <v>459</v>
      </c>
      <c r="B192" s="33">
        <v>0</v>
      </c>
      <c r="C192" s="33" t="s">
        <v>446</v>
      </c>
      <c r="D192" s="1">
        <v>1</v>
      </c>
      <c r="E192" s="1">
        <v>2</v>
      </c>
      <c r="F192" s="1">
        <v>22</v>
      </c>
      <c r="G192" s="33" t="s">
        <v>221</v>
      </c>
      <c r="H192" s="1">
        <v>2012</v>
      </c>
      <c r="I192" s="1">
        <v>2016</v>
      </c>
      <c r="J192" s="33">
        <f t="shared" si="2"/>
        <v>4</v>
      </c>
      <c r="K192" s="33">
        <v>0</v>
      </c>
      <c r="L192" s="1">
        <v>0</v>
      </c>
      <c r="M192" s="1">
        <v>1</v>
      </c>
      <c r="N192" s="1">
        <v>2</v>
      </c>
      <c r="O192" s="49">
        <v>35</v>
      </c>
      <c r="P192" s="1">
        <v>42</v>
      </c>
      <c r="Q192" s="1">
        <v>40</v>
      </c>
      <c r="R192" s="33" t="s">
        <v>460</v>
      </c>
      <c r="S192" s="23">
        <v>13.333333333333334</v>
      </c>
      <c r="T192" s="1">
        <v>766</v>
      </c>
      <c r="U192" s="1">
        <v>1210</v>
      </c>
      <c r="V192" s="13">
        <v>0.6330578512396694</v>
      </c>
      <c r="W192" s="33">
        <v>3.7694214876033061</v>
      </c>
      <c r="X192" s="1">
        <v>8983</v>
      </c>
      <c r="Y192" s="1">
        <v>42</v>
      </c>
      <c r="Z192" s="1">
        <v>26</v>
      </c>
      <c r="AA192" s="33">
        <v>16</v>
      </c>
      <c r="AB192" s="1">
        <v>275</v>
      </c>
      <c r="AC192" s="1">
        <v>1670</v>
      </c>
      <c r="AD192" s="1">
        <v>10</v>
      </c>
      <c r="AE192" s="33" t="s">
        <v>285</v>
      </c>
      <c r="AF192" s="43">
        <v>41</v>
      </c>
      <c r="AG192" s="43">
        <v>800</v>
      </c>
      <c r="AH192" s="43">
        <v>1192</v>
      </c>
      <c r="AI192" s="43">
        <v>67.099999999999994</v>
      </c>
      <c r="AJ192" s="43">
        <v>10366</v>
      </c>
      <c r="AK192" s="43">
        <v>8.6999999999999993</v>
      </c>
      <c r="AL192" s="43">
        <v>9.4</v>
      </c>
      <c r="AM192" s="43">
        <v>78</v>
      </c>
      <c r="AN192" s="43">
        <v>17</v>
      </c>
      <c r="AO192" s="43">
        <v>158.9</v>
      </c>
      <c r="AP192" s="37">
        <v>4</v>
      </c>
      <c r="AQ192" t="s">
        <v>3188</v>
      </c>
    </row>
    <row r="193" spans="1:45" x14ac:dyDescent="0.2">
      <c r="A193" t="s">
        <v>1643</v>
      </c>
      <c r="B193" s="33">
        <v>1</v>
      </c>
      <c r="C193" s="33" t="s">
        <v>1620</v>
      </c>
      <c r="D193" s="1">
        <v>6</v>
      </c>
      <c r="E193" s="1">
        <v>141</v>
      </c>
      <c r="F193" s="1">
        <v>23</v>
      </c>
      <c r="G193" s="33" t="s">
        <v>133</v>
      </c>
      <c r="H193" s="1">
        <v>1989</v>
      </c>
      <c r="I193" s="1">
        <v>2004</v>
      </c>
      <c r="J193" s="33">
        <f t="shared" si="2"/>
        <v>15</v>
      </c>
      <c r="K193" s="33">
        <v>0</v>
      </c>
      <c r="L193" s="1">
        <v>0</v>
      </c>
      <c r="M193" s="1">
        <v>0</v>
      </c>
      <c r="N193" s="1">
        <v>7</v>
      </c>
      <c r="O193" s="49">
        <v>46</v>
      </c>
      <c r="P193" s="1">
        <v>104</v>
      </c>
      <c r="Q193" s="1">
        <v>87</v>
      </c>
      <c r="R193" s="33" t="s">
        <v>1644</v>
      </c>
      <c r="S193" s="23">
        <v>29</v>
      </c>
      <c r="T193" s="1">
        <v>1344</v>
      </c>
      <c r="U193" s="1">
        <v>2346</v>
      </c>
      <c r="V193" s="13">
        <v>0.57289002557544755</v>
      </c>
      <c r="W193" s="33">
        <v>12.271099744245525</v>
      </c>
      <c r="X193" s="1">
        <v>16338</v>
      </c>
      <c r="Y193" s="1">
        <v>76</v>
      </c>
      <c r="Z193" s="1">
        <v>92</v>
      </c>
      <c r="AA193" s="33">
        <v>-16</v>
      </c>
      <c r="AB193" s="1">
        <v>270</v>
      </c>
      <c r="AC193" s="1">
        <v>1139</v>
      </c>
      <c r="AD193" s="1">
        <v>16</v>
      </c>
      <c r="AE193" s="33" t="s">
        <v>188</v>
      </c>
      <c r="AF193" s="35">
        <v>48</v>
      </c>
      <c r="AG193" s="36">
        <v>630</v>
      </c>
      <c r="AH193" s="36">
        <v>1081</v>
      </c>
      <c r="AI193" s="36">
        <v>58.3</v>
      </c>
      <c r="AJ193" s="36">
        <v>8225</v>
      </c>
      <c r="AK193" s="36">
        <v>7.6</v>
      </c>
      <c r="AL193" s="36">
        <v>6.9</v>
      </c>
      <c r="AM193" s="36">
        <v>54</v>
      </c>
      <c r="AN193" s="36">
        <v>42</v>
      </c>
      <c r="AO193" s="36">
        <v>130.9</v>
      </c>
      <c r="AP193" s="37">
        <v>5</v>
      </c>
      <c r="AQ193" t="s">
        <v>2514</v>
      </c>
    </row>
    <row r="194" spans="1:45" x14ac:dyDescent="0.2">
      <c r="A194" t="s">
        <v>489</v>
      </c>
      <c r="B194" s="33">
        <v>1</v>
      </c>
      <c r="C194" s="33" t="s">
        <v>446</v>
      </c>
      <c r="D194" s="1">
        <v>3</v>
      </c>
      <c r="E194" s="1">
        <v>75</v>
      </c>
      <c r="F194" s="1">
        <v>23</v>
      </c>
      <c r="G194" s="33" t="s">
        <v>490</v>
      </c>
      <c r="H194" s="1">
        <v>2012</v>
      </c>
      <c r="I194" s="1">
        <v>2017</v>
      </c>
      <c r="J194" s="33">
        <f t="shared" ref="J194:J249" si="3">I194-H194</f>
        <v>5</v>
      </c>
      <c r="K194" s="33">
        <v>0</v>
      </c>
      <c r="L194" s="1">
        <v>0</v>
      </c>
      <c r="M194" s="1">
        <v>4</v>
      </c>
      <c r="N194" s="1">
        <v>6</v>
      </c>
      <c r="O194" s="49">
        <v>88</v>
      </c>
      <c r="P194" s="1">
        <v>96</v>
      </c>
      <c r="Q194" s="1">
        <v>96</v>
      </c>
      <c r="R194" s="33" t="s">
        <v>492</v>
      </c>
      <c r="S194" s="23">
        <v>32</v>
      </c>
      <c r="T194" s="1">
        <v>1815</v>
      </c>
      <c r="U194" s="1">
        <v>2834</v>
      </c>
      <c r="V194" s="13">
        <v>0.64043754410726883</v>
      </c>
      <c r="W194" s="33">
        <v>21.895624558927313</v>
      </c>
      <c r="X194" s="1">
        <v>22176</v>
      </c>
      <c r="Y194" s="1">
        <v>161</v>
      </c>
      <c r="Z194" s="1">
        <v>56</v>
      </c>
      <c r="AA194" s="33">
        <v>105</v>
      </c>
      <c r="AB194" s="1">
        <v>578</v>
      </c>
      <c r="AC194" s="1">
        <v>3275</v>
      </c>
      <c r="AD194" s="1">
        <v>16</v>
      </c>
      <c r="AE194" s="33" t="s">
        <v>499</v>
      </c>
      <c r="AF194" s="43">
        <v>50</v>
      </c>
      <c r="AG194" s="43">
        <v>907</v>
      </c>
      <c r="AH194" s="43">
        <v>1489</v>
      </c>
      <c r="AI194" s="43">
        <v>60.9</v>
      </c>
      <c r="AJ194" s="43">
        <v>11720</v>
      </c>
      <c r="AK194" s="43">
        <v>7.9</v>
      </c>
      <c r="AL194" s="43">
        <v>8.4</v>
      </c>
      <c r="AM194" s="43">
        <v>109</v>
      </c>
      <c r="AN194" s="43">
        <v>30</v>
      </c>
      <c r="AO194" s="43">
        <v>147.19999999999999</v>
      </c>
      <c r="AP194" s="37">
        <v>1</v>
      </c>
      <c r="AQ194" t="s">
        <v>3185</v>
      </c>
    </row>
    <row r="195" spans="1:45" x14ac:dyDescent="0.2">
      <c r="A195" t="s">
        <v>645</v>
      </c>
      <c r="B195" s="33">
        <v>0</v>
      </c>
      <c r="C195" s="33" t="s">
        <v>602</v>
      </c>
      <c r="D195" s="1">
        <v>6</v>
      </c>
      <c r="E195" s="1">
        <v>176</v>
      </c>
      <c r="F195" s="1">
        <v>23</v>
      </c>
      <c r="G195" s="33" t="s">
        <v>253</v>
      </c>
      <c r="H195" s="1">
        <v>2010</v>
      </c>
      <c r="I195" s="1">
        <v>2012</v>
      </c>
      <c r="J195" s="33">
        <f t="shared" si="3"/>
        <v>2</v>
      </c>
      <c r="K195" s="33">
        <v>0</v>
      </c>
      <c r="L195" s="1">
        <v>0</v>
      </c>
      <c r="M195" s="1">
        <v>0</v>
      </c>
      <c r="N195" s="1">
        <v>0</v>
      </c>
      <c r="O195" s="49">
        <v>1</v>
      </c>
      <c r="P195" s="1">
        <v>3</v>
      </c>
      <c r="Q195" s="1">
        <v>1</v>
      </c>
      <c r="R195" s="33" t="s">
        <v>213</v>
      </c>
      <c r="S195" s="23">
        <v>0.33333333333333331</v>
      </c>
      <c r="T195" s="1">
        <v>23</v>
      </c>
      <c r="U195" s="1">
        <v>45</v>
      </c>
      <c r="V195" s="13">
        <v>0.51111111111111107</v>
      </c>
      <c r="W195" s="33">
        <v>-3.4111111111111105</v>
      </c>
      <c r="X195" s="1">
        <v>234</v>
      </c>
      <c r="Y195" s="1">
        <v>0</v>
      </c>
      <c r="Z195" s="1">
        <v>4</v>
      </c>
      <c r="AA195" s="33">
        <v>-4</v>
      </c>
      <c r="AB195" s="33" t="s">
        <v>31</v>
      </c>
      <c r="AC195" s="33" t="s">
        <v>31</v>
      </c>
      <c r="AD195" s="33" t="s">
        <v>31</v>
      </c>
      <c r="AE195" s="33" t="s">
        <v>646</v>
      </c>
      <c r="AF195" s="35">
        <v>45</v>
      </c>
      <c r="AG195" s="36">
        <v>768</v>
      </c>
      <c r="AH195" s="36">
        <v>1361</v>
      </c>
      <c r="AI195" s="36">
        <v>56.4</v>
      </c>
      <c r="AJ195" s="36">
        <v>10112</v>
      </c>
      <c r="AK195" s="36">
        <v>7.4</v>
      </c>
      <c r="AL195" s="36">
        <v>7.4</v>
      </c>
      <c r="AM195" s="36">
        <v>76</v>
      </c>
      <c r="AN195" s="36">
        <v>36</v>
      </c>
      <c r="AO195" s="36">
        <v>132</v>
      </c>
      <c r="AP195" s="37">
        <v>11</v>
      </c>
      <c r="AQ195" t="s">
        <v>3638</v>
      </c>
    </row>
    <row r="196" spans="1:45" x14ac:dyDescent="0.2">
      <c r="A196" t="s">
        <v>921</v>
      </c>
      <c r="B196" s="33">
        <v>1</v>
      </c>
      <c r="C196" s="33" t="s">
        <v>858</v>
      </c>
      <c r="D196" s="1">
        <v>7</v>
      </c>
      <c r="E196" s="1">
        <v>250</v>
      </c>
      <c r="F196" s="1">
        <v>22</v>
      </c>
      <c r="G196" s="33" t="s">
        <v>271</v>
      </c>
      <c r="H196" s="1">
        <v>2005</v>
      </c>
      <c r="I196" s="1">
        <v>2017</v>
      </c>
      <c r="J196" s="33">
        <f t="shared" si="3"/>
        <v>12</v>
      </c>
      <c r="K196" s="33">
        <v>0</v>
      </c>
      <c r="L196" s="1">
        <v>0</v>
      </c>
      <c r="M196" s="1">
        <v>0</v>
      </c>
      <c r="N196" s="1">
        <v>9</v>
      </c>
      <c r="O196" s="49">
        <v>65</v>
      </c>
      <c r="P196" s="1">
        <v>133</v>
      </c>
      <c r="Q196" s="1">
        <v>119</v>
      </c>
      <c r="R196" s="33" t="s">
        <v>922</v>
      </c>
      <c r="S196" s="23">
        <v>39.666666666666664</v>
      </c>
      <c r="T196" s="1">
        <v>2411</v>
      </c>
      <c r="U196" s="1">
        <v>4039</v>
      </c>
      <c r="V196" s="13">
        <v>0.59692993315177023</v>
      </c>
      <c r="W196" s="33">
        <v>16.230700668482299</v>
      </c>
      <c r="X196" s="1">
        <v>26991</v>
      </c>
      <c r="Y196" s="1">
        <v>173</v>
      </c>
      <c r="Z196" s="1">
        <v>136</v>
      </c>
      <c r="AA196" s="33">
        <v>37</v>
      </c>
      <c r="AB196" s="1">
        <v>454</v>
      </c>
      <c r="AC196" s="1">
        <v>2075</v>
      </c>
      <c r="AD196" s="1">
        <v>13</v>
      </c>
      <c r="AE196" s="33" t="s">
        <v>928</v>
      </c>
      <c r="AF196" s="35">
        <v>17</v>
      </c>
      <c r="AG196" s="35" t="s">
        <v>3666</v>
      </c>
      <c r="AH196" s="35" t="s">
        <v>3667</v>
      </c>
      <c r="AI196" s="35" t="s">
        <v>3668</v>
      </c>
      <c r="AJ196" s="35" t="s">
        <v>3669</v>
      </c>
      <c r="AK196" s="35" t="s">
        <v>3670</v>
      </c>
      <c r="AL196" s="35" t="s">
        <v>3671</v>
      </c>
      <c r="AM196" s="35">
        <v>29</v>
      </c>
      <c r="AN196" s="35">
        <v>14</v>
      </c>
      <c r="AO196" s="35" t="s">
        <v>3672</v>
      </c>
      <c r="AP196" s="42">
        <v>12</v>
      </c>
      <c r="AQ196" s="14" t="s">
        <v>3673</v>
      </c>
    </row>
    <row r="197" spans="1:45" x14ac:dyDescent="0.2">
      <c r="A197" t="s">
        <v>1244</v>
      </c>
      <c r="B197" s="33">
        <v>0</v>
      </c>
      <c r="C197" s="33" t="s">
        <v>1233</v>
      </c>
      <c r="D197" s="1">
        <v>1</v>
      </c>
      <c r="E197" s="1">
        <v>2</v>
      </c>
      <c r="F197" s="1">
        <v>22</v>
      </c>
      <c r="G197" s="33" t="s">
        <v>431</v>
      </c>
      <c r="H197" s="1">
        <v>1998</v>
      </c>
      <c r="I197" s="1">
        <v>2001</v>
      </c>
      <c r="J197" s="33">
        <f t="shared" si="3"/>
        <v>3</v>
      </c>
      <c r="K197" s="33">
        <v>0</v>
      </c>
      <c r="L197" s="1">
        <v>0</v>
      </c>
      <c r="M197" s="1">
        <v>0</v>
      </c>
      <c r="N197" s="1">
        <v>0</v>
      </c>
      <c r="O197" s="49">
        <v>1</v>
      </c>
      <c r="P197" s="1">
        <v>25</v>
      </c>
      <c r="Q197" s="1">
        <v>21</v>
      </c>
      <c r="R197" s="33" t="s">
        <v>1245</v>
      </c>
      <c r="S197" s="23">
        <v>7</v>
      </c>
      <c r="T197" s="1">
        <v>317</v>
      </c>
      <c r="U197" s="1">
        <v>655</v>
      </c>
      <c r="V197" s="13">
        <v>0.48396946564885496</v>
      </c>
      <c r="W197" s="33">
        <v>-3.9396946564885496</v>
      </c>
      <c r="X197" s="1">
        <v>3666</v>
      </c>
      <c r="Y197" s="1">
        <v>14</v>
      </c>
      <c r="Z197" s="1">
        <v>36</v>
      </c>
      <c r="AA197" s="33">
        <v>-22</v>
      </c>
      <c r="AB197" s="1">
        <v>59</v>
      </c>
      <c r="AC197" s="1">
        <v>127</v>
      </c>
      <c r="AD197" s="1">
        <v>0</v>
      </c>
      <c r="AE197" s="33" t="s">
        <v>753</v>
      </c>
      <c r="AF197" s="35">
        <v>32</v>
      </c>
      <c r="AG197" s="36">
        <v>473</v>
      </c>
      <c r="AH197" s="36">
        <v>880</v>
      </c>
      <c r="AI197" s="36">
        <v>53.8</v>
      </c>
      <c r="AJ197" s="36">
        <v>7433</v>
      </c>
      <c r="AK197" s="36">
        <v>8.4</v>
      </c>
      <c r="AL197" s="36">
        <v>8.6</v>
      </c>
      <c r="AM197" s="36">
        <v>59</v>
      </c>
      <c r="AN197" s="36">
        <v>24</v>
      </c>
      <c r="AO197" s="36">
        <v>141.4</v>
      </c>
      <c r="AP197" s="37">
        <v>5</v>
      </c>
      <c r="AQ197" t="s">
        <v>2514</v>
      </c>
    </row>
    <row r="198" spans="1:45" x14ac:dyDescent="0.2">
      <c r="A198" t="s">
        <v>518</v>
      </c>
      <c r="B198" s="33">
        <v>0</v>
      </c>
      <c r="C198" s="33" t="s">
        <v>446</v>
      </c>
      <c r="D198" s="1">
        <v>6</v>
      </c>
      <c r="E198" s="1">
        <v>185</v>
      </c>
      <c r="F198" s="1">
        <v>23</v>
      </c>
      <c r="G198" s="33" t="s">
        <v>350</v>
      </c>
      <c r="H198" s="1">
        <v>2012</v>
      </c>
      <c r="I198" s="1">
        <v>2015</v>
      </c>
      <c r="J198" s="33">
        <f t="shared" si="3"/>
        <v>3</v>
      </c>
      <c r="K198" s="33">
        <v>0</v>
      </c>
      <c r="L198" s="1">
        <v>0</v>
      </c>
      <c r="M198" s="1">
        <v>0</v>
      </c>
      <c r="N198" s="1">
        <v>0</v>
      </c>
      <c r="O198" s="49">
        <v>-4</v>
      </c>
      <c r="P198" s="1">
        <v>10</v>
      </c>
      <c r="Q198" s="1">
        <v>6</v>
      </c>
      <c r="R198" s="33" t="s">
        <v>411</v>
      </c>
      <c r="S198" s="23">
        <v>2</v>
      </c>
      <c r="T198" s="1">
        <v>140</v>
      </c>
      <c r="U198" s="1">
        <v>274</v>
      </c>
      <c r="V198" s="13">
        <v>0.51094890510948909</v>
      </c>
      <c r="W198" s="33">
        <v>-3.3094890510948907</v>
      </c>
      <c r="X198" s="1">
        <v>1372</v>
      </c>
      <c r="Y198" s="1">
        <v>3</v>
      </c>
      <c r="Z198" s="1">
        <v>11</v>
      </c>
      <c r="AA198" s="33">
        <v>-8</v>
      </c>
      <c r="AB198" s="1">
        <v>4</v>
      </c>
      <c r="AC198" s="1">
        <v>7</v>
      </c>
      <c r="AD198" s="1">
        <v>0</v>
      </c>
      <c r="AE198" s="33" t="s">
        <v>520</v>
      </c>
      <c r="AF198" s="43">
        <v>49</v>
      </c>
      <c r="AG198" s="43">
        <v>961</v>
      </c>
      <c r="AH198" s="43">
        <v>1732</v>
      </c>
      <c r="AI198" s="43">
        <v>55.5</v>
      </c>
      <c r="AJ198" s="43">
        <v>12690</v>
      </c>
      <c r="AK198" s="43">
        <v>7.3</v>
      </c>
      <c r="AL198" s="43">
        <v>7.1</v>
      </c>
      <c r="AM198" s="43">
        <v>90</v>
      </c>
      <c r="AN198" s="43">
        <v>47</v>
      </c>
      <c r="AO198" s="43">
        <v>128.80000000000001</v>
      </c>
      <c r="AP198" s="37">
        <v>8</v>
      </c>
      <c r="AQ198" t="s">
        <v>3656</v>
      </c>
    </row>
    <row r="199" spans="1:45" x14ac:dyDescent="0.2">
      <c r="A199" t="s">
        <v>575</v>
      </c>
      <c r="B199" s="33">
        <v>0</v>
      </c>
      <c r="C199" s="33" t="s">
        <v>526</v>
      </c>
      <c r="D199" s="1">
        <v>3</v>
      </c>
      <c r="E199" s="1">
        <v>74</v>
      </c>
      <c r="F199" s="1">
        <v>23</v>
      </c>
      <c r="G199" s="33" t="s">
        <v>174</v>
      </c>
      <c r="H199" s="1">
        <v>2012</v>
      </c>
      <c r="I199" s="1">
        <v>2017</v>
      </c>
      <c r="J199" s="33">
        <f t="shared" si="3"/>
        <v>5</v>
      </c>
      <c r="K199" s="33">
        <v>0</v>
      </c>
      <c r="L199" s="1">
        <v>0</v>
      </c>
      <c r="M199" s="1">
        <v>0</v>
      </c>
      <c r="N199" s="1">
        <v>0</v>
      </c>
      <c r="O199" s="49">
        <v>4</v>
      </c>
      <c r="P199" s="1">
        <v>21</v>
      </c>
      <c r="Q199" s="1">
        <v>8</v>
      </c>
      <c r="R199" s="33" t="s">
        <v>576</v>
      </c>
      <c r="S199" s="23">
        <v>2.6666666666666665</v>
      </c>
      <c r="T199" s="1">
        <v>190</v>
      </c>
      <c r="U199" s="1">
        <v>345</v>
      </c>
      <c r="V199" s="13">
        <v>0.55072463768115942</v>
      </c>
      <c r="W199" s="33">
        <v>-0.20724637681159375</v>
      </c>
      <c r="X199" s="1">
        <v>1835</v>
      </c>
      <c r="Y199" s="1">
        <v>9</v>
      </c>
      <c r="Z199" s="1">
        <v>10</v>
      </c>
      <c r="AA199" s="33">
        <v>-1</v>
      </c>
      <c r="AB199" s="1">
        <v>28</v>
      </c>
      <c r="AC199" s="1">
        <v>-5</v>
      </c>
      <c r="AD199" s="1">
        <v>1</v>
      </c>
      <c r="AE199" s="33" t="s">
        <v>230</v>
      </c>
      <c r="AF199" s="43">
        <v>37</v>
      </c>
      <c r="AG199" s="43">
        <v>552</v>
      </c>
      <c r="AH199" s="43">
        <v>955</v>
      </c>
      <c r="AI199" s="43">
        <v>57.8</v>
      </c>
      <c r="AJ199" s="43">
        <v>8385</v>
      </c>
      <c r="AK199" s="43">
        <v>8.8000000000000007</v>
      </c>
      <c r="AL199" s="43">
        <v>9.1</v>
      </c>
      <c r="AM199" s="43">
        <v>69</v>
      </c>
      <c r="AN199" s="43">
        <v>24</v>
      </c>
      <c r="AO199" s="43">
        <v>150.4</v>
      </c>
      <c r="AP199" s="37">
        <v>2</v>
      </c>
      <c r="AQ199" t="s">
        <v>2518</v>
      </c>
    </row>
    <row r="200" spans="1:45" x14ac:dyDescent="0.2">
      <c r="A200" t="s">
        <v>466</v>
      </c>
      <c r="B200" s="33">
        <v>1</v>
      </c>
      <c r="C200" s="33" t="s">
        <v>446</v>
      </c>
      <c r="D200" s="1">
        <v>1</v>
      </c>
      <c r="E200" s="1">
        <v>8</v>
      </c>
      <c r="F200" s="1">
        <v>24</v>
      </c>
      <c r="G200" s="33" t="s">
        <v>237</v>
      </c>
      <c r="H200" s="1">
        <v>2012</v>
      </c>
      <c r="I200" s="1">
        <v>2016</v>
      </c>
      <c r="J200" s="33">
        <f t="shared" si="3"/>
        <v>4</v>
      </c>
      <c r="K200" s="33">
        <v>0</v>
      </c>
      <c r="L200" s="1">
        <v>0</v>
      </c>
      <c r="M200" s="1">
        <v>0</v>
      </c>
      <c r="N200" s="1">
        <v>5</v>
      </c>
      <c r="O200" s="49">
        <v>50</v>
      </c>
      <c r="P200" s="1">
        <v>77</v>
      </c>
      <c r="Q200" s="1">
        <v>77</v>
      </c>
      <c r="R200" s="33" t="s">
        <v>467</v>
      </c>
      <c r="S200" s="23">
        <v>25.666666666666668</v>
      </c>
      <c r="T200" s="1">
        <v>1653</v>
      </c>
      <c r="U200" s="1">
        <v>2637</v>
      </c>
      <c r="V200" s="13">
        <v>0.62684869169510804</v>
      </c>
      <c r="W200" s="33">
        <v>6.7315130830489194</v>
      </c>
      <c r="X200" s="1">
        <v>18455</v>
      </c>
      <c r="Y200" s="1">
        <v>106</v>
      </c>
      <c r="Z200" s="1">
        <v>66</v>
      </c>
      <c r="AA200" s="33">
        <v>40</v>
      </c>
      <c r="AB200" s="1">
        <v>216</v>
      </c>
      <c r="AC200" s="1">
        <v>1065</v>
      </c>
      <c r="AD200" s="1">
        <v>6</v>
      </c>
      <c r="AE200" s="33" t="s">
        <v>323</v>
      </c>
      <c r="AF200" s="35">
        <v>50</v>
      </c>
      <c r="AG200" s="43">
        <v>484</v>
      </c>
      <c r="AH200" s="43">
        <v>774</v>
      </c>
      <c r="AI200" s="43">
        <v>62.5</v>
      </c>
      <c r="AJ200" s="43">
        <v>5450</v>
      </c>
      <c r="AK200" s="43">
        <v>7</v>
      </c>
      <c r="AL200" s="43">
        <v>6.9</v>
      </c>
      <c r="AM200" s="43">
        <v>42</v>
      </c>
      <c r="AN200" s="43">
        <v>21</v>
      </c>
      <c r="AO200" s="43">
        <v>134.19999999999999</v>
      </c>
      <c r="AP200" s="37">
        <v>4</v>
      </c>
      <c r="AQ200" t="s">
        <v>3188</v>
      </c>
    </row>
    <row r="201" spans="1:45" x14ac:dyDescent="0.2">
      <c r="A201" t="s">
        <v>1120</v>
      </c>
      <c r="B201" s="33">
        <v>0</v>
      </c>
      <c r="C201" s="33" t="s">
        <v>532</v>
      </c>
      <c r="D201" s="1">
        <v>4</v>
      </c>
      <c r="E201" s="1">
        <v>109</v>
      </c>
      <c r="F201" s="1">
        <v>23</v>
      </c>
      <c r="G201" s="33" t="s">
        <v>221</v>
      </c>
      <c r="H201" s="1">
        <v>2002</v>
      </c>
      <c r="I201" s="1">
        <v>2010</v>
      </c>
      <c r="J201" s="33">
        <f t="shared" si="3"/>
        <v>8</v>
      </c>
      <c r="K201" s="33">
        <v>0</v>
      </c>
      <c r="L201" s="1">
        <v>0</v>
      </c>
      <c r="M201" s="1">
        <v>0</v>
      </c>
      <c r="N201" s="1">
        <v>0</v>
      </c>
      <c r="O201" s="49">
        <v>13</v>
      </c>
      <c r="P201" s="1">
        <v>44</v>
      </c>
      <c r="Q201" s="1">
        <v>12</v>
      </c>
      <c r="R201" s="33" t="s">
        <v>1121</v>
      </c>
      <c r="S201" s="23">
        <v>4</v>
      </c>
      <c r="T201" s="1">
        <v>351</v>
      </c>
      <c r="U201" s="1">
        <v>562</v>
      </c>
      <c r="V201" s="13">
        <v>0.6245551601423488</v>
      </c>
      <c r="W201" s="33">
        <v>3.1544483985765126</v>
      </c>
      <c r="X201" s="1">
        <v>4156</v>
      </c>
      <c r="Y201" s="1">
        <v>30</v>
      </c>
      <c r="Z201" s="1">
        <v>29</v>
      </c>
      <c r="AA201" s="33">
        <v>1</v>
      </c>
      <c r="AB201" s="1">
        <v>48</v>
      </c>
      <c r="AC201" s="1">
        <v>95</v>
      </c>
      <c r="AD201" s="1">
        <v>1</v>
      </c>
      <c r="AE201" s="33" t="s">
        <v>1029</v>
      </c>
      <c r="AF201" s="35">
        <v>30</v>
      </c>
      <c r="AG201" s="36">
        <v>306</v>
      </c>
      <c r="AH201" s="36">
        <v>587</v>
      </c>
      <c r="AI201" s="36">
        <v>52.1</v>
      </c>
      <c r="AJ201" s="36">
        <v>4164</v>
      </c>
      <c r="AK201" s="36">
        <v>7.1</v>
      </c>
      <c r="AL201" s="36">
        <v>5.7</v>
      </c>
      <c r="AM201" s="36">
        <v>18</v>
      </c>
      <c r="AN201" s="36">
        <v>26</v>
      </c>
      <c r="AO201" s="36">
        <v>113</v>
      </c>
      <c r="AP201" s="37">
        <v>4</v>
      </c>
      <c r="AQ201" t="s">
        <v>3188</v>
      </c>
      <c r="AS201" s="50" t="s">
        <v>1258</v>
      </c>
    </row>
    <row r="202" spans="1:45" x14ac:dyDescent="0.2">
      <c r="A202" t="s">
        <v>603</v>
      </c>
      <c r="B202" s="33">
        <v>1</v>
      </c>
      <c r="C202" s="33" t="s">
        <v>602</v>
      </c>
      <c r="D202" s="1">
        <v>1</v>
      </c>
      <c r="E202" s="1">
        <v>1</v>
      </c>
      <c r="F202" s="1">
        <v>22</v>
      </c>
      <c r="G202" s="33" t="s">
        <v>271</v>
      </c>
      <c r="H202" s="1">
        <v>2010</v>
      </c>
      <c r="I202" s="1">
        <v>2017</v>
      </c>
      <c r="J202" s="33">
        <f t="shared" si="3"/>
        <v>7</v>
      </c>
      <c r="K202" s="33">
        <v>0</v>
      </c>
      <c r="L202" s="1">
        <v>0</v>
      </c>
      <c r="M202" s="1">
        <v>0</v>
      </c>
      <c r="N202" s="1">
        <v>5</v>
      </c>
      <c r="O202" s="49">
        <v>43</v>
      </c>
      <c r="P202" s="1">
        <v>80</v>
      </c>
      <c r="Q202" s="1">
        <v>80</v>
      </c>
      <c r="R202" s="33" t="s">
        <v>604</v>
      </c>
      <c r="S202" s="23">
        <v>26.666666666666668</v>
      </c>
      <c r="T202" s="1">
        <v>1805</v>
      </c>
      <c r="U202" s="1">
        <v>2887</v>
      </c>
      <c r="V202" s="13">
        <v>0.62521648770349847</v>
      </c>
      <c r="W202" s="33">
        <v>9.4478351229650155</v>
      </c>
      <c r="X202" s="1">
        <v>19049</v>
      </c>
      <c r="Y202" s="1">
        <v>101</v>
      </c>
      <c r="Z202" s="1">
        <v>57</v>
      </c>
      <c r="AA202" s="33">
        <v>44</v>
      </c>
      <c r="AB202" s="1">
        <v>144</v>
      </c>
      <c r="AC202" s="1">
        <v>333</v>
      </c>
      <c r="AD202" s="1">
        <v>2</v>
      </c>
      <c r="AE202" s="33" t="s">
        <v>427</v>
      </c>
      <c r="AF202" s="35">
        <v>31</v>
      </c>
      <c r="AG202" s="36">
        <v>604</v>
      </c>
      <c r="AH202" s="36">
        <v>893</v>
      </c>
      <c r="AI202" s="36">
        <v>67.599999999999994</v>
      </c>
      <c r="AJ202" s="36">
        <v>8403</v>
      </c>
      <c r="AK202" s="36">
        <v>9.4</v>
      </c>
      <c r="AL202" s="36">
        <v>10.6</v>
      </c>
      <c r="AM202" s="36">
        <v>88</v>
      </c>
      <c r="AN202" s="36">
        <v>16</v>
      </c>
      <c r="AO202" s="36">
        <v>175.6</v>
      </c>
      <c r="AP202" s="37">
        <v>4</v>
      </c>
      <c r="AQ202" t="s">
        <v>3680</v>
      </c>
    </row>
    <row r="203" spans="1:45" x14ac:dyDescent="0.2">
      <c r="A203" t="s">
        <v>1734</v>
      </c>
      <c r="B203" s="33">
        <v>0</v>
      </c>
      <c r="C203" s="33" t="s">
        <v>1687</v>
      </c>
      <c r="D203" s="1">
        <v>8</v>
      </c>
      <c r="E203" s="1">
        <v>216</v>
      </c>
      <c r="F203" s="1">
        <v>22</v>
      </c>
      <c r="G203" s="33" t="s">
        <v>490</v>
      </c>
      <c r="H203" s="1">
        <v>1987</v>
      </c>
      <c r="I203" s="1">
        <v>1987</v>
      </c>
      <c r="J203" s="33">
        <f t="shared" si="3"/>
        <v>0</v>
      </c>
      <c r="K203" s="33">
        <v>0</v>
      </c>
      <c r="L203" s="1">
        <v>0</v>
      </c>
      <c r="M203" s="1">
        <v>0</v>
      </c>
      <c r="N203" s="1">
        <v>0</v>
      </c>
      <c r="O203" s="49">
        <v>1</v>
      </c>
      <c r="P203" s="1">
        <v>2</v>
      </c>
      <c r="Q203" s="1">
        <v>1</v>
      </c>
      <c r="R203" s="33" t="s">
        <v>213</v>
      </c>
      <c r="S203" s="23">
        <v>0.33333333333333331</v>
      </c>
      <c r="T203" s="1">
        <v>11</v>
      </c>
      <c r="U203" s="1">
        <v>20</v>
      </c>
      <c r="V203" s="13">
        <v>0.55000000000000004</v>
      </c>
      <c r="W203" s="33">
        <v>-5.5</v>
      </c>
      <c r="X203" s="1">
        <v>183</v>
      </c>
      <c r="Y203" s="1">
        <v>1</v>
      </c>
      <c r="Z203" s="1">
        <v>2</v>
      </c>
      <c r="AA203" s="33">
        <v>-1</v>
      </c>
      <c r="AB203" s="1">
        <v>8</v>
      </c>
      <c r="AC203" s="1">
        <v>31</v>
      </c>
      <c r="AD203" s="1">
        <v>1</v>
      </c>
      <c r="AE203" s="33" t="s">
        <v>793</v>
      </c>
      <c r="AF203" s="35">
        <v>46</v>
      </c>
      <c r="AG203" s="36">
        <v>483</v>
      </c>
      <c r="AH203" s="36">
        <v>817</v>
      </c>
      <c r="AI203" s="36">
        <v>59.1</v>
      </c>
      <c r="AJ203" s="36">
        <v>6130</v>
      </c>
      <c r="AK203" s="36">
        <v>7.5</v>
      </c>
      <c r="AL203" s="36">
        <v>5.8</v>
      </c>
      <c r="AM203" s="36">
        <v>35</v>
      </c>
      <c r="AN203" s="36">
        <v>47</v>
      </c>
      <c r="AO203" s="36">
        <v>124.8</v>
      </c>
      <c r="AP203" s="37">
        <v>8</v>
      </c>
      <c r="AQ203" t="s">
        <v>3661</v>
      </c>
      <c r="AS203" s="50" t="s">
        <v>1255</v>
      </c>
    </row>
    <row r="204" spans="1:45" x14ac:dyDescent="0.2">
      <c r="A204" t="s">
        <v>1232</v>
      </c>
      <c r="B204" s="33">
        <v>0</v>
      </c>
      <c r="C204" s="33" t="s">
        <v>1181</v>
      </c>
      <c r="D204" s="1">
        <v>7</v>
      </c>
      <c r="E204" s="1">
        <v>245</v>
      </c>
      <c r="F204" s="1">
        <v>23</v>
      </c>
      <c r="G204" s="33" t="s">
        <v>363</v>
      </c>
      <c r="H204" s="1">
        <v>1999</v>
      </c>
      <c r="I204" s="1">
        <v>2002</v>
      </c>
      <c r="J204" s="33">
        <f t="shared" si="3"/>
        <v>3</v>
      </c>
      <c r="K204" s="33">
        <v>0</v>
      </c>
      <c r="L204" s="1">
        <v>0</v>
      </c>
      <c r="M204" s="1">
        <v>0</v>
      </c>
      <c r="N204" s="1">
        <v>0</v>
      </c>
      <c r="O204" s="49">
        <v>0</v>
      </c>
      <c r="P204" s="1">
        <v>4</v>
      </c>
      <c r="Q204" s="1">
        <v>1</v>
      </c>
      <c r="R204" s="33" t="s">
        <v>72</v>
      </c>
      <c r="S204" s="23">
        <v>0.33333333333333331</v>
      </c>
      <c r="T204" s="1">
        <v>6</v>
      </c>
      <c r="U204" s="1">
        <v>10</v>
      </c>
      <c r="V204" s="13">
        <v>0.6</v>
      </c>
      <c r="W204" s="33">
        <v>-3</v>
      </c>
      <c r="X204" s="1">
        <v>30</v>
      </c>
      <c r="Y204" s="1">
        <v>0</v>
      </c>
      <c r="Z204" s="1">
        <v>0</v>
      </c>
      <c r="AA204" s="33">
        <v>0</v>
      </c>
      <c r="AB204" s="1">
        <v>2</v>
      </c>
      <c r="AC204" s="1">
        <v>-4</v>
      </c>
      <c r="AD204" s="1">
        <v>0</v>
      </c>
      <c r="AE204" s="33" t="s">
        <v>134</v>
      </c>
      <c r="AF204" s="35">
        <v>35</v>
      </c>
      <c r="AG204" s="36">
        <v>281</v>
      </c>
      <c r="AH204" s="36">
        <v>497</v>
      </c>
      <c r="AI204" s="36">
        <v>56.5</v>
      </c>
      <c r="AJ204" s="36">
        <v>3862</v>
      </c>
      <c r="AK204" s="36">
        <v>7.8</v>
      </c>
      <c r="AL204" s="36">
        <v>7.5</v>
      </c>
      <c r="AM204" s="36">
        <v>26</v>
      </c>
      <c r="AN204" s="36">
        <v>15</v>
      </c>
      <c r="AO204" s="36">
        <v>133</v>
      </c>
      <c r="AP204" s="37">
        <v>7</v>
      </c>
      <c r="AQ204" t="s">
        <v>2517</v>
      </c>
    </row>
    <row r="205" spans="1:45" x14ac:dyDescent="0.2">
      <c r="A205" t="s">
        <v>1590</v>
      </c>
      <c r="B205" s="33">
        <v>1</v>
      </c>
      <c r="C205" s="33" t="s">
        <v>1569</v>
      </c>
      <c r="D205" s="1">
        <v>4</v>
      </c>
      <c r="E205" s="1">
        <v>93</v>
      </c>
      <c r="F205" s="1">
        <v>22</v>
      </c>
      <c r="G205" s="33" t="s">
        <v>237</v>
      </c>
      <c r="H205" s="1">
        <v>1991</v>
      </c>
      <c r="I205" s="1">
        <v>2001</v>
      </c>
      <c r="J205" s="33">
        <f t="shared" si="3"/>
        <v>10</v>
      </c>
      <c r="K205" s="33">
        <v>0</v>
      </c>
      <c r="L205" s="1">
        <v>0</v>
      </c>
      <c r="M205" s="1">
        <v>0</v>
      </c>
      <c r="N205" s="1">
        <v>5</v>
      </c>
      <c r="O205" s="49">
        <v>49</v>
      </c>
      <c r="P205" s="1">
        <v>99</v>
      </c>
      <c r="Q205" s="1">
        <v>71</v>
      </c>
      <c r="R205" s="33" t="s">
        <v>1591</v>
      </c>
      <c r="S205" s="23">
        <v>23.666666666666668</v>
      </c>
      <c r="T205" s="1">
        <v>1301</v>
      </c>
      <c r="U205" s="1">
        <v>2346</v>
      </c>
      <c r="V205" s="13">
        <v>0.55456095481670931</v>
      </c>
      <c r="W205" s="33">
        <v>10.754390451832908</v>
      </c>
      <c r="X205" s="1">
        <v>15692</v>
      </c>
      <c r="Y205" s="1">
        <v>95</v>
      </c>
      <c r="Z205" s="1">
        <v>81</v>
      </c>
      <c r="AA205" s="33">
        <v>14</v>
      </c>
      <c r="AB205" s="1">
        <v>172</v>
      </c>
      <c r="AC205" s="1">
        <v>485</v>
      </c>
      <c r="AD205" s="1">
        <v>11</v>
      </c>
      <c r="AE205" s="33" t="s">
        <v>866</v>
      </c>
      <c r="AF205" s="35">
        <v>35</v>
      </c>
      <c r="AG205" s="36">
        <v>669</v>
      </c>
      <c r="AH205" s="36">
        <v>1165</v>
      </c>
      <c r="AI205" s="36">
        <v>57.4</v>
      </c>
      <c r="AJ205" s="36">
        <v>8981</v>
      </c>
      <c r="AK205" s="36">
        <v>7.7</v>
      </c>
      <c r="AL205" s="36">
        <v>7.4</v>
      </c>
      <c r="AM205" s="36">
        <v>69</v>
      </c>
      <c r="AN205" s="36">
        <v>38</v>
      </c>
      <c r="AO205" s="36">
        <v>135.19999999999999</v>
      </c>
      <c r="AP205" s="37">
        <v>8</v>
      </c>
      <c r="AQ205" t="s">
        <v>3661</v>
      </c>
      <c r="AS205" s="50" t="s">
        <v>1273</v>
      </c>
    </row>
    <row r="206" spans="1:45" x14ac:dyDescent="0.2">
      <c r="A206" t="s">
        <v>1670</v>
      </c>
      <c r="B206" s="33">
        <v>0</v>
      </c>
      <c r="C206" s="33" t="s">
        <v>1659</v>
      </c>
      <c r="D206" s="1">
        <v>6</v>
      </c>
      <c r="E206" s="1">
        <v>151</v>
      </c>
      <c r="F206" s="1">
        <v>23</v>
      </c>
      <c r="G206" s="33" t="s">
        <v>196</v>
      </c>
      <c r="H206" s="1">
        <v>1989</v>
      </c>
      <c r="I206" s="1">
        <v>1993</v>
      </c>
      <c r="J206" s="33">
        <f t="shared" si="3"/>
        <v>4</v>
      </c>
      <c r="K206" s="33">
        <v>0</v>
      </c>
      <c r="L206" s="1">
        <v>0</v>
      </c>
      <c r="M206" s="1">
        <v>0</v>
      </c>
      <c r="N206" s="1">
        <v>0</v>
      </c>
      <c r="O206" s="49">
        <v>5</v>
      </c>
      <c r="P206" s="1">
        <v>57</v>
      </c>
      <c r="Q206" s="1">
        <v>4</v>
      </c>
      <c r="R206" s="33" t="s">
        <v>691</v>
      </c>
      <c r="S206" s="23">
        <v>1.3333333333333333</v>
      </c>
      <c r="T206" s="1">
        <v>108</v>
      </c>
      <c r="U206" s="1">
        <v>204</v>
      </c>
      <c r="V206" s="13">
        <v>0.52941176470588236</v>
      </c>
      <c r="W206" s="33">
        <v>-1.7941176470588234</v>
      </c>
      <c r="X206" s="1">
        <v>1311</v>
      </c>
      <c r="Y206" s="1">
        <v>4</v>
      </c>
      <c r="Z206" s="1">
        <v>14</v>
      </c>
      <c r="AA206" s="33">
        <v>-10</v>
      </c>
      <c r="AB206" s="1">
        <v>24</v>
      </c>
      <c r="AC206" s="1">
        <v>136</v>
      </c>
      <c r="AD206" s="1">
        <v>1</v>
      </c>
      <c r="AE206" s="33" t="s">
        <v>969</v>
      </c>
      <c r="AF206" s="35">
        <v>31</v>
      </c>
      <c r="AG206" s="36">
        <v>260</v>
      </c>
      <c r="AH206" s="36">
        <v>464</v>
      </c>
      <c r="AI206" s="36">
        <v>56</v>
      </c>
      <c r="AJ206" s="36">
        <v>3388</v>
      </c>
      <c r="AK206" s="36">
        <v>7.3</v>
      </c>
      <c r="AL206" s="36">
        <v>6.5</v>
      </c>
      <c r="AM206" s="36">
        <v>18</v>
      </c>
      <c r="AN206" s="36">
        <v>16</v>
      </c>
      <c r="AO206" s="36">
        <v>123.3</v>
      </c>
      <c r="AP206" s="37">
        <v>3</v>
      </c>
      <c r="AQ206" t="s">
        <v>2515</v>
      </c>
    </row>
    <row r="207" spans="1:45" x14ac:dyDescent="0.2">
      <c r="A207" t="s">
        <v>1546</v>
      </c>
      <c r="B207" s="33">
        <v>0</v>
      </c>
      <c r="C207" s="33" t="s">
        <v>1529</v>
      </c>
      <c r="D207" s="1">
        <v>4</v>
      </c>
      <c r="E207" s="1">
        <v>84</v>
      </c>
      <c r="F207" s="1">
        <v>23</v>
      </c>
      <c r="G207" s="33" t="s">
        <v>174</v>
      </c>
      <c r="H207" s="1">
        <v>1992</v>
      </c>
      <c r="I207" s="1">
        <v>1999</v>
      </c>
      <c r="J207" s="33">
        <f t="shared" si="3"/>
        <v>7</v>
      </c>
      <c r="K207" s="33">
        <v>0</v>
      </c>
      <c r="L207" s="1">
        <v>0</v>
      </c>
      <c r="M207" s="1">
        <v>0</v>
      </c>
      <c r="N207" s="1">
        <v>0</v>
      </c>
      <c r="O207" s="49">
        <v>4</v>
      </c>
      <c r="P207" s="1">
        <v>55</v>
      </c>
      <c r="Q207" s="1">
        <v>7</v>
      </c>
      <c r="R207" s="33" t="s">
        <v>747</v>
      </c>
      <c r="S207" s="23">
        <v>2.3333333333333335</v>
      </c>
      <c r="T207" s="1">
        <v>124</v>
      </c>
      <c r="U207" s="1">
        <v>248</v>
      </c>
      <c r="V207" s="13">
        <v>0.5</v>
      </c>
      <c r="W207" s="33">
        <v>2.5</v>
      </c>
      <c r="X207" s="1">
        <v>1314</v>
      </c>
      <c r="Y207" s="1">
        <v>8</v>
      </c>
      <c r="Z207" s="1">
        <v>7</v>
      </c>
      <c r="AA207" s="33">
        <v>1</v>
      </c>
      <c r="AB207" s="1">
        <v>38</v>
      </c>
      <c r="AC207" s="1">
        <v>81</v>
      </c>
      <c r="AD207" s="1">
        <v>0</v>
      </c>
      <c r="AE207" s="33" t="s">
        <v>1548</v>
      </c>
      <c r="AF207" s="35">
        <v>23</v>
      </c>
      <c r="AG207" s="36">
        <v>270</v>
      </c>
      <c r="AH207" s="36">
        <v>509</v>
      </c>
      <c r="AI207" s="36">
        <v>53</v>
      </c>
      <c r="AJ207" s="36">
        <v>3124</v>
      </c>
      <c r="AK207" s="36">
        <v>6.1</v>
      </c>
      <c r="AL207" s="36">
        <v>4.5999999999999996</v>
      </c>
      <c r="AM207" s="36">
        <v>12</v>
      </c>
      <c r="AN207" s="36">
        <v>23</v>
      </c>
      <c r="AO207" s="36">
        <v>103.3</v>
      </c>
      <c r="AP207" s="37">
        <v>3</v>
      </c>
      <c r="AQ207" t="s">
        <v>2515</v>
      </c>
    </row>
    <row r="208" spans="1:45" x14ac:dyDescent="0.2">
      <c r="A208" t="s">
        <v>270</v>
      </c>
      <c r="B208" s="33">
        <v>0</v>
      </c>
      <c r="C208" s="33" t="s">
        <v>239</v>
      </c>
      <c r="D208" s="1">
        <v>3</v>
      </c>
      <c r="E208" s="1">
        <v>89</v>
      </c>
      <c r="F208" s="1">
        <v>23</v>
      </c>
      <c r="G208" s="33" t="s">
        <v>271</v>
      </c>
      <c r="H208" s="1">
        <v>2015</v>
      </c>
      <c r="I208" s="1">
        <v>2017</v>
      </c>
      <c r="J208" s="33">
        <f t="shared" si="3"/>
        <v>2</v>
      </c>
      <c r="K208" s="33">
        <v>0</v>
      </c>
      <c r="L208" s="1">
        <v>0</v>
      </c>
      <c r="M208" s="1">
        <v>0</v>
      </c>
      <c r="N208" s="1">
        <v>0</v>
      </c>
      <c r="O208" s="49">
        <v>1</v>
      </c>
      <c r="P208" s="1">
        <v>7</v>
      </c>
      <c r="Q208" s="1">
        <v>1</v>
      </c>
      <c r="R208" s="33" t="s">
        <v>213</v>
      </c>
      <c r="S208" s="23">
        <v>0.33333333333333331</v>
      </c>
      <c r="T208" s="1">
        <v>31</v>
      </c>
      <c r="U208" s="1">
        <v>50</v>
      </c>
      <c r="V208" s="13">
        <v>0.62</v>
      </c>
      <c r="W208" s="33">
        <v>-4.2</v>
      </c>
      <c r="X208" s="1">
        <v>235</v>
      </c>
      <c r="Y208" s="1">
        <v>0</v>
      </c>
      <c r="Z208" s="1">
        <v>1</v>
      </c>
      <c r="AA208" s="33">
        <v>-1</v>
      </c>
      <c r="AB208" s="1">
        <v>10</v>
      </c>
      <c r="AC208" s="1">
        <v>-3</v>
      </c>
      <c r="AD208" s="1">
        <v>0</v>
      </c>
      <c r="AE208" s="33" t="s">
        <v>276</v>
      </c>
      <c r="AF208" s="43">
        <v>47</v>
      </c>
      <c r="AG208" s="43">
        <v>1187</v>
      </c>
      <c r="AH208" s="43">
        <v>1838</v>
      </c>
      <c r="AI208" s="43">
        <v>64.599999999999994</v>
      </c>
      <c r="AJ208" s="43">
        <v>13600</v>
      </c>
      <c r="AK208" s="43">
        <v>7.4</v>
      </c>
      <c r="AL208" s="43">
        <v>7</v>
      </c>
      <c r="AM208" s="43">
        <v>83</v>
      </c>
      <c r="AN208" s="43">
        <v>54</v>
      </c>
      <c r="AO208" s="43">
        <v>135.80000000000001</v>
      </c>
      <c r="AP208" s="37">
        <v>5</v>
      </c>
      <c r="AQ208" t="s">
        <v>3189</v>
      </c>
    </row>
    <row r="209" spans="1:45" x14ac:dyDescent="0.2">
      <c r="A209" t="s">
        <v>1024</v>
      </c>
      <c r="B209" s="33">
        <v>0</v>
      </c>
      <c r="C209" s="33" t="s">
        <v>993</v>
      </c>
      <c r="D209" s="1">
        <v>4</v>
      </c>
      <c r="E209" s="1">
        <v>110</v>
      </c>
      <c r="F209" s="1">
        <v>23</v>
      </c>
      <c r="G209" s="33" t="s">
        <v>490</v>
      </c>
      <c r="H209" s="1">
        <v>2005</v>
      </c>
      <c r="I209" s="1">
        <v>2013</v>
      </c>
      <c r="J209" s="33">
        <f t="shared" si="3"/>
        <v>8</v>
      </c>
      <c r="K209" s="33">
        <v>0</v>
      </c>
      <c r="L209" s="1">
        <v>0</v>
      </c>
      <c r="M209" s="1">
        <v>0</v>
      </c>
      <c r="N209" s="1">
        <v>1</v>
      </c>
      <c r="O209" s="49">
        <v>14</v>
      </c>
      <c r="P209" s="1">
        <v>64</v>
      </c>
      <c r="Q209" s="1">
        <v>22</v>
      </c>
      <c r="R209" s="33" t="s">
        <v>405</v>
      </c>
      <c r="S209" s="23">
        <v>7.333333333333333</v>
      </c>
      <c r="T209" s="1">
        <v>468</v>
      </c>
      <c r="U209" s="1">
        <v>788</v>
      </c>
      <c r="V209" s="13">
        <v>0.59390862944162437</v>
      </c>
      <c r="W209" s="33">
        <v>4.6609137055837557</v>
      </c>
      <c r="X209" s="1">
        <v>4947</v>
      </c>
      <c r="Y209" s="1">
        <v>31</v>
      </c>
      <c r="Z209" s="1">
        <v>19</v>
      </c>
      <c r="AA209" s="33">
        <v>12</v>
      </c>
      <c r="AB209" s="1">
        <v>68</v>
      </c>
      <c r="AC209" s="1">
        <v>293</v>
      </c>
      <c r="AD209" s="1">
        <v>1</v>
      </c>
      <c r="AE209" s="33" t="s">
        <v>1029</v>
      </c>
      <c r="AF209" s="35">
        <v>25</v>
      </c>
      <c r="AG209" s="36">
        <v>411</v>
      </c>
      <c r="AH209" s="36">
        <v>712</v>
      </c>
      <c r="AI209" s="36">
        <v>57.7</v>
      </c>
      <c r="AJ209" s="36">
        <v>5289</v>
      </c>
      <c r="AK209" s="36">
        <v>7.4</v>
      </c>
      <c r="AL209" s="36">
        <v>6.5</v>
      </c>
      <c r="AM209" s="36">
        <v>26</v>
      </c>
      <c r="AN209" s="36">
        <v>27</v>
      </c>
      <c r="AO209" s="36">
        <v>124.6</v>
      </c>
      <c r="AP209" s="37">
        <v>4</v>
      </c>
      <c r="AQ209" t="s">
        <v>3188</v>
      </c>
    </row>
    <row r="210" spans="1:45" x14ac:dyDescent="0.2">
      <c r="A210" t="s">
        <v>1212</v>
      </c>
      <c r="B210" s="33">
        <v>0</v>
      </c>
      <c r="C210" s="33" t="s">
        <v>1181</v>
      </c>
      <c r="D210" s="1">
        <v>2</v>
      </c>
      <c r="E210" s="1">
        <v>50</v>
      </c>
      <c r="F210" s="1">
        <v>22</v>
      </c>
      <c r="G210" s="33" t="s">
        <v>241</v>
      </c>
      <c r="H210" s="1">
        <v>1999</v>
      </c>
      <c r="I210" s="1">
        <v>2004</v>
      </c>
      <c r="J210" s="33">
        <f t="shared" si="3"/>
        <v>5</v>
      </c>
      <c r="K210" s="33">
        <v>0</v>
      </c>
      <c r="L210" s="1">
        <v>0</v>
      </c>
      <c r="M210" s="1">
        <v>0</v>
      </c>
      <c r="N210" s="1">
        <v>0</v>
      </c>
      <c r="O210" s="49">
        <v>18</v>
      </c>
      <c r="P210" s="1">
        <v>34</v>
      </c>
      <c r="Q210" s="1">
        <v>24</v>
      </c>
      <c r="R210" s="33" t="s">
        <v>1213</v>
      </c>
      <c r="S210" s="23">
        <v>8</v>
      </c>
      <c r="T210" s="1">
        <v>415</v>
      </c>
      <c r="U210" s="1">
        <v>738</v>
      </c>
      <c r="V210" s="13">
        <v>0.56233062330623307</v>
      </c>
      <c r="W210" s="33">
        <v>1.4766937669376694</v>
      </c>
      <c r="X210" s="1">
        <v>4566</v>
      </c>
      <c r="Y210" s="1">
        <v>27</v>
      </c>
      <c r="Z210" s="1">
        <v>24</v>
      </c>
      <c r="AA210" s="33">
        <v>3</v>
      </c>
      <c r="AB210" s="1">
        <v>113</v>
      </c>
      <c r="AC210" s="1">
        <v>454</v>
      </c>
      <c r="AD210" s="1">
        <v>5</v>
      </c>
      <c r="AE210" s="33" t="s">
        <v>961</v>
      </c>
      <c r="AF210" s="35">
        <v>42</v>
      </c>
      <c r="AG210" s="36">
        <v>669</v>
      </c>
      <c r="AH210" s="36">
        <v>1201</v>
      </c>
      <c r="AI210" s="36">
        <v>55.7</v>
      </c>
      <c r="AJ210" s="36">
        <v>8695</v>
      </c>
      <c r="AK210" s="36">
        <v>7.2</v>
      </c>
      <c r="AL210" s="36">
        <v>7.2</v>
      </c>
      <c r="AM210" s="36">
        <v>72</v>
      </c>
      <c r="AN210" s="36">
        <v>34</v>
      </c>
      <c r="AO210" s="36">
        <v>130.6</v>
      </c>
      <c r="AP210" s="37">
        <v>9</v>
      </c>
      <c r="AQ210" t="s">
        <v>3657</v>
      </c>
    </row>
    <row r="211" spans="1:45" x14ac:dyDescent="0.2">
      <c r="A211" t="s">
        <v>1157</v>
      </c>
      <c r="B211" s="33">
        <v>0</v>
      </c>
      <c r="C211" s="33" t="s">
        <v>357</v>
      </c>
      <c r="D211" s="1">
        <v>6</v>
      </c>
      <c r="E211" s="1">
        <v>183</v>
      </c>
      <c r="F211" s="1">
        <v>22</v>
      </c>
      <c r="G211" s="33" t="s">
        <v>93</v>
      </c>
      <c r="H211" s="1">
        <v>2000</v>
      </c>
      <c r="I211" s="1">
        <v>2001</v>
      </c>
      <c r="J211" s="33">
        <f t="shared" si="3"/>
        <v>1</v>
      </c>
      <c r="K211" s="33">
        <v>0</v>
      </c>
      <c r="L211" s="1">
        <v>0</v>
      </c>
      <c r="M211" s="1">
        <v>0</v>
      </c>
      <c r="N211" s="1">
        <v>0</v>
      </c>
      <c r="O211" s="49">
        <v>2</v>
      </c>
      <c r="P211" s="1">
        <v>10</v>
      </c>
      <c r="Q211" s="1">
        <v>3</v>
      </c>
      <c r="R211" s="33" t="s">
        <v>1125</v>
      </c>
      <c r="S211" s="23">
        <v>1</v>
      </c>
      <c r="T211" s="1">
        <v>70</v>
      </c>
      <c r="U211" s="1">
        <v>152</v>
      </c>
      <c r="V211" s="13">
        <v>0.46052631578947367</v>
      </c>
      <c r="W211" s="33">
        <v>-4.0052631578947357</v>
      </c>
      <c r="X211" s="1">
        <v>585</v>
      </c>
      <c r="Y211" s="1">
        <v>1</v>
      </c>
      <c r="Z211" s="1">
        <v>7</v>
      </c>
      <c r="AA211" s="33">
        <v>-6</v>
      </c>
      <c r="AB211" s="1">
        <v>11</v>
      </c>
      <c r="AC211" s="1">
        <v>76</v>
      </c>
      <c r="AD211" s="1">
        <v>0</v>
      </c>
      <c r="AE211" s="33" t="s">
        <v>3665</v>
      </c>
      <c r="AF211" s="35">
        <v>2</v>
      </c>
      <c r="AG211" s="36">
        <v>0</v>
      </c>
      <c r="AH211" s="36">
        <v>1</v>
      </c>
      <c r="AI211" s="36">
        <v>0</v>
      </c>
      <c r="AJ211" s="36">
        <v>0</v>
      </c>
      <c r="AK211" s="36">
        <v>0</v>
      </c>
      <c r="AL211" s="36">
        <v>-45</v>
      </c>
      <c r="AM211" s="36">
        <v>0</v>
      </c>
      <c r="AN211" s="36">
        <v>1</v>
      </c>
      <c r="AO211" s="36">
        <v>-200</v>
      </c>
      <c r="AP211" s="37">
        <v>1</v>
      </c>
      <c r="AQ211" t="s">
        <v>3185</v>
      </c>
    </row>
    <row r="212" spans="1:45" x14ac:dyDescent="0.2">
      <c r="A212" t="s">
        <v>1779</v>
      </c>
      <c r="B212" s="33">
        <v>0</v>
      </c>
      <c r="C212" s="33" t="s">
        <v>1750</v>
      </c>
      <c r="D212" s="33">
        <v>6</v>
      </c>
      <c r="E212" s="1">
        <v>150</v>
      </c>
      <c r="F212" s="1">
        <v>23</v>
      </c>
      <c r="G212" s="33" t="s">
        <v>196</v>
      </c>
      <c r="H212" s="1">
        <v>1989</v>
      </c>
      <c r="I212" s="1">
        <v>1996</v>
      </c>
      <c r="J212" s="33">
        <f t="shared" si="3"/>
        <v>7</v>
      </c>
      <c r="K212" s="33">
        <v>0</v>
      </c>
      <c r="L212" s="1">
        <v>0</v>
      </c>
      <c r="M212" s="1">
        <v>0</v>
      </c>
      <c r="N212" s="1">
        <v>1</v>
      </c>
      <c r="O212" s="49">
        <v>2</v>
      </c>
      <c r="P212" s="1">
        <v>20</v>
      </c>
      <c r="Q212" s="1">
        <v>12</v>
      </c>
      <c r="R212" s="33" t="s">
        <v>796</v>
      </c>
      <c r="S212" s="23">
        <v>4</v>
      </c>
      <c r="T212" s="1">
        <v>192</v>
      </c>
      <c r="U212" s="1">
        <v>391</v>
      </c>
      <c r="V212" s="13">
        <v>0.49104859335038364</v>
      </c>
      <c r="W212" s="33">
        <v>1.0895140664961636</v>
      </c>
      <c r="X212" s="1">
        <v>2100</v>
      </c>
      <c r="Y212" s="1">
        <v>10</v>
      </c>
      <c r="Z212" s="1">
        <v>22</v>
      </c>
      <c r="AA212" s="33">
        <v>-12</v>
      </c>
      <c r="AB212" s="1">
        <v>28</v>
      </c>
      <c r="AC212" s="1">
        <v>108</v>
      </c>
      <c r="AD212" s="1">
        <v>0</v>
      </c>
      <c r="AE212" s="33" t="s">
        <v>1548</v>
      </c>
      <c r="AF212" s="35">
        <v>24</v>
      </c>
      <c r="AG212" s="36">
        <v>251</v>
      </c>
      <c r="AH212" s="36">
        <v>454</v>
      </c>
      <c r="AI212" s="36">
        <v>55.3</v>
      </c>
      <c r="AJ212" s="36">
        <v>3659</v>
      </c>
      <c r="AK212" s="36">
        <v>8.1</v>
      </c>
      <c r="AL212" s="36">
        <v>7.2</v>
      </c>
      <c r="AM212" s="36">
        <v>20</v>
      </c>
      <c r="AN212" s="36">
        <v>18</v>
      </c>
      <c r="AO212" s="36">
        <v>129.6</v>
      </c>
      <c r="AP212" s="38">
        <v>0</v>
      </c>
    </row>
    <row r="213" spans="1:45" x14ac:dyDescent="0.2">
      <c r="A213" t="s">
        <v>1672</v>
      </c>
      <c r="B213" s="33">
        <v>1</v>
      </c>
      <c r="C213" s="33" t="s">
        <v>1659</v>
      </c>
      <c r="D213" s="1">
        <v>6</v>
      </c>
      <c r="E213" s="1">
        <v>159</v>
      </c>
      <c r="F213" s="1">
        <v>23</v>
      </c>
      <c r="G213" s="33" t="s">
        <v>221</v>
      </c>
      <c r="H213" s="1">
        <v>1989</v>
      </c>
      <c r="I213" s="1">
        <v>1997</v>
      </c>
      <c r="J213" s="33">
        <f t="shared" si="3"/>
        <v>8</v>
      </c>
      <c r="K213" s="33">
        <v>0</v>
      </c>
      <c r="L213" s="1">
        <v>0</v>
      </c>
      <c r="M213" s="1">
        <v>0</v>
      </c>
      <c r="N213" s="1">
        <v>6</v>
      </c>
      <c r="O213" s="49">
        <v>50</v>
      </c>
      <c r="P213" s="1">
        <v>88</v>
      </c>
      <c r="Q213" s="1">
        <v>81</v>
      </c>
      <c r="R213" s="33" t="s">
        <v>1673</v>
      </c>
      <c r="S213" s="23">
        <v>27</v>
      </c>
      <c r="T213" s="1">
        <v>1431</v>
      </c>
      <c r="U213" s="1">
        <v>2516</v>
      </c>
      <c r="V213" s="13">
        <v>0.56875993640699518</v>
      </c>
      <c r="W213" s="33">
        <v>7.8124006359300484</v>
      </c>
      <c r="X213" s="1">
        <v>17191</v>
      </c>
      <c r="Y213" s="1">
        <v>89</v>
      </c>
      <c r="Z213" s="1">
        <v>84</v>
      </c>
      <c r="AA213" s="33">
        <v>5</v>
      </c>
      <c r="AB213" s="1">
        <v>150</v>
      </c>
      <c r="AC213" s="1">
        <v>356</v>
      </c>
      <c r="AD213" s="1">
        <v>7</v>
      </c>
      <c r="AE213" s="33" t="s">
        <v>1677</v>
      </c>
      <c r="AF213" s="35">
        <v>22</v>
      </c>
      <c r="AG213" s="36">
        <v>293</v>
      </c>
      <c r="AH213" s="36">
        <v>587</v>
      </c>
      <c r="AI213" s="36">
        <v>49.9</v>
      </c>
      <c r="AJ213" s="36">
        <v>4395</v>
      </c>
      <c r="AK213" s="36">
        <v>7.5</v>
      </c>
      <c r="AL213" s="36"/>
      <c r="AM213" s="36">
        <v>29</v>
      </c>
      <c r="AN213" s="36">
        <v>26</v>
      </c>
      <c r="AO213" s="36">
        <v>120.3</v>
      </c>
      <c r="AP213" s="38">
        <v>0</v>
      </c>
      <c r="AQ213" t="s">
        <v>3186</v>
      </c>
    </row>
    <row r="214" spans="1:45" x14ac:dyDescent="0.2">
      <c r="A214" t="s">
        <v>681</v>
      </c>
      <c r="B214" s="33">
        <v>0</v>
      </c>
      <c r="C214" s="33" t="s">
        <v>658</v>
      </c>
      <c r="D214" s="1">
        <v>4</v>
      </c>
      <c r="E214" s="1">
        <v>101</v>
      </c>
      <c r="F214" s="1">
        <v>23</v>
      </c>
      <c r="G214" s="33" t="s">
        <v>196</v>
      </c>
      <c r="H214" s="1">
        <v>2010</v>
      </c>
      <c r="I214" s="1">
        <v>2011</v>
      </c>
      <c r="J214" s="33">
        <f t="shared" si="3"/>
        <v>1</v>
      </c>
      <c r="K214" s="33">
        <v>0</v>
      </c>
      <c r="L214" s="1">
        <v>0</v>
      </c>
      <c r="M214" s="1">
        <v>0</v>
      </c>
      <c r="N214" s="1">
        <v>0</v>
      </c>
      <c r="O214" s="49">
        <v>2</v>
      </c>
      <c r="P214" s="1">
        <v>3</v>
      </c>
      <c r="Q214" s="1">
        <v>1</v>
      </c>
      <c r="R214" s="33" t="s">
        <v>72</v>
      </c>
      <c r="S214" s="23">
        <v>0.33333333333333331</v>
      </c>
      <c r="T214" s="1">
        <v>46</v>
      </c>
      <c r="U214" s="1">
        <v>82</v>
      </c>
      <c r="V214" s="13">
        <v>0.56097560975609762</v>
      </c>
      <c r="W214" s="33">
        <v>-4.1097560975609762</v>
      </c>
      <c r="X214" s="1">
        <v>420</v>
      </c>
      <c r="Y214" s="1">
        <v>3</v>
      </c>
      <c r="Z214" s="1">
        <v>0</v>
      </c>
      <c r="AA214" s="33">
        <v>3</v>
      </c>
      <c r="AB214" s="1">
        <v>17</v>
      </c>
      <c r="AC214" s="1">
        <v>102</v>
      </c>
      <c r="AD214" s="1">
        <v>0</v>
      </c>
      <c r="AE214" s="33" t="s">
        <v>323</v>
      </c>
      <c r="AF214" s="35">
        <v>40</v>
      </c>
      <c r="AG214" s="36">
        <v>485</v>
      </c>
      <c r="AH214" s="36">
        <v>815</v>
      </c>
      <c r="AI214" s="36">
        <v>59.5</v>
      </c>
      <c r="AJ214" s="36">
        <v>5475</v>
      </c>
      <c r="AK214" s="36">
        <v>6.7</v>
      </c>
      <c r="AL214" s="36">
        <v>6.7</v>
      </c>
      <c r="AM214" s="36">
        <v>28</v>
      </c>
      <c r="AN214" s="36">
        <v>13</v>
      </c>
      <c r="AO214" s="36">
        <v>124.1</v>
      </c>
      <c r="AP214" s="37">
        <v>4</v>
      </c>
      <c r="AQ214" t="s">
        <v>3680</v>
      </c>
    </row>
    <row r="215" spans="1:45" x14ac:dyDescent="0.2">
      <c r="A215" t="s">
        <v>1724</v>
      </c>
      <c r="B215" s="33">
        <v>1</v>
      </c>
      <c r="C215" s="33" t="s">
        <v>1687</v>
      </c>
      <c r="D215" s="1">
        <v>4</v>
      </c>
      <c r="E215" s="1">
        <v>110</v>
      </c>
      <c r="F215" s="1">
        <v>22</v>
      </c>
      <c r="G215" s="33" t="s">
        <v>1444</v>
      </c>
      <c r="H215" s="1">
        <v>1988</v>
      </c>
      <c r="I215" s="1">
        <v>2003</v>
      </c>
      <c r="J215" s="33">
        <f t="shared" si="3"/>
        <v>15</v>
      </c>
      <c r="K215" s="33">
        <v>0</v>
      </c>
      <c r="L215" s="1">
        <v>0</v>
      </c>
      <c r="M215" s="1">
        <v>1</v>
      </c>
      <c r="N215" s="1">
        <v>4</v>
      </c>
      <c r="O215" s="49">
        <v>69</v>
      </c>
      <c r="P215" s="1">
        <v>147</v>
      </c>
      <c r="Q215" s="1">
        <v>102</v>
      </c>
      <c r="R215" s="33" t="s">
        <v>1725</v>
      </c>
      <c r="S215" s="23">
        <v>34</v>
      </c>
      <c r="T215" s="1">
        <v>1894</v>
      </c>
      <c r="U215" s="1">
        <v>3328</v>
      </c>
      <c r="V215" s="13">
        <v>0.56911057692307687</v>
      </c>
      <c r="W215" s="33">
        <v>20.708894230769232</v>
      </c>
      <c r="X215" s="1">
        <v>24046</v>
      </c>
      <c r="Y215" s="1">
        <v>147</v>
      </c>
      <c r="Z215" s="1">
        <v>112</v>
      </c>
      <c r="AA215" s="33">
        <v>35</v>
      </c>
      <c r="AB215" s="1">
        <v>225</v>
      </c>
      <c r="AC215" s="1">
        <v>496</v>
      </c>
      <c r="AD215" s="1">
        <v>5</v>
      </c>
      <c r="AE215" s="33" t="s">
        <v>103</v>
      </c>
      <c r="AF215" s="35">
        <v>42</v>
      </c>
      <c r="AG215" s="36">
        <v>473</v>
      </c>
      <c r="AH215" s="36">
        <v>850</v>
      </c>
      <c r="AI215" s="36">
        <v>55.6</v>
      </c>
      <c r="AJ215" s="36">
        <v>6527</v>
      </c>
      <c r="AK215" s="36">
        <v>7.7</v>
      </c>
      <c r="AL215" s="36">
        <v>6</v>
      </c>
      <c r="AM215" s="36">
        <v>27</v>
      </c>
      <c r="AN215" s="36">
        <v>44</v>
      </c>
      <c r="AO215" s="36">
        <v>120.3</v>
      </c>
      <c r="AP215" s="37">
        <v>6</v>
      </c>
      <c r="AQ215" t="s">
        <v>2513</v>
      </c>
      <c r="AS215" s="50" t="s">
        <v>1292</v>
      </c>
    </row>
    <row r="216" spans="1:45" x14ac:dyDescent="0.2">
      <c r="A216" t="s">
        <v>1790</v>
      </c>
      <c r="B216" s="33">
        <v>0</v>
      </c>
      <c r="C216" s="33" t="s">
        <v>1750</v>
      </c>
      <c r="D216" s="33">
        <v>12</v>
      </c>
      <c r="E216" s="1">
        <v>316</v>
      </c>
      <c r="F216" s="1">
        <v>23</v>
      </c>
      <c r="G216" s="33" t="s">
        <v>363</v>
      </c>
      <c r="H216" s="1">
        <v>1987</v>
      </c>
      <c r="I216" s="1">
        <v>1987</v>
      </c>
      <c r="J216" s="33">
        <f t="shared" si="3"/>
        <v>0</v>
      </c>
      <c r="K216" s="33">
        <v>0</v>
      </c>
      <c r="L216" s="1">
        <v>0</v>
      </c>
      <c r="M216" s="1">
        <v>0</v>
      </c>
      <c r="N216" s="1">
        <v>0</v>
      </c>
      <c r="O216" s="49">
        <v>0</v>
      </c>
      <c r="P216" s="1">
        <v>1</v>
      </c>
      <c r="Q216" s="1">
        <v>1</v>
      </c>
      <c r="R216" s="33" t="s">
        <v>213</v>
      </c>
      <c r="S216" s="23">
        <v>0.33333333333333331</v>
      </c>
      <c r="T216" s="1">
        <v>6</v>
      </c>
      <c r="U216" s="1">
        <v>18</v>
      </c>
      <c r="V216" s="13">
        <v>0.33333333333333331</v>
      </c>
      <c r="W216" s="33">
        <v>-3.4333333333333331</v>
      </c>
      <c r="X216" s="1">
        <v>77</v>
      </c>
      <c r="Y216" s="1">
        <v>2</v>
      </c>
      <c r="Z216" s="1">
        <v>3</v>
      </c>
      <c r="AA216" s="33">
        <v>-1</v>
      </c>
      <c r="AB216" s="1">
        <v>1</v>
      </c>
      <c r="AC216" s="33">
        <v>-3</v>
      </c>
      <c r="AD216" s="1">
        <v>0</v>
      </c>
      <c r="AE216" s="33" t="s">
        <v>223</v>
      </c>
      <c r="AF216" s="35">
        <v>33</v>
      </c>
      <c r="AG216" s="36">
        <v>532</v>
      </c>
      <c r="AH216" s="36">
        <v>1023</v>
      </c>
      <c r="AI216" s="36">
        <v>52</v>
      </c>
      <c r="AJ216" s="36">
        <v>6579</v>
      </c>
      <c r="AK216" s="36">
        <v>6.4</v>
      </c>
      <c r="AL216" s="36">
        <v>4.8</v>
      </c>
      <c r="AM216" s="36">
        <v>35</v>
      </c>
      <c r="AN216" s="36">
        <v>52</v>
      </c>
      <c r="AO216" s="36">
        <v>107.1</v>
      </c>
      <c r="AP216" s="37">
        <v>1</v>
      </c>
      <c r="AQ216" t="s">
        <v>3659</v>
      </c>
    </row>
    <row r="217" spans="1:45" x14ac:dyDescent="0.2">
      <c r="A217" t="s">
        <v>1422</v>
      </c>
      <c r="B217" s="33">
        <v>0</v>
      </c>
      <c r="C217" s="33" t="s">
        <v>1391</v>
      </c>
      <c r="D217" s="1">
        <v>7</v>
      </c>
      <c r="E217" s="1">
        <v>199</v>
      </c>
      <c r="F217" s="1">
        <v>23</v>
      </c>
      <c r="G217" s="33" t="s">
        <v>71</v>
      </c>
      <c r="H217" s="1">
        <v>1997</v>
      </c>
      <c r="I217" s="1">
        <v>1998</v>
      </c>
      <c r="J217" s="33">
        <f t="shared" si="3"/>
        <v>1</v>
      </c>
      <c r="K217" s="33">
        <v>0</v>
      </c>
      <c r="L217" s="1">
        <v>0</v>
      </c>
      <c r="M217" s="1">
        <v>0</v>
      </c>
      <c r="N217" s="1">
        <v>0</v>
      </c>
      <c r="O217" s="49">
        <v>1</v>
      </c>
      <c r="P217" s="1">
        <v>3</v>
      </c>
      <c r="Q217" s="1">
        <v>1</v>
      </c>
      <c r="R217" s="33" t="s">
        <v>72</v>
      </c>
      <c r="S217" s="23">
        <v>0.33333333333333331</v>
      </c>
      <c r="T217" s="1">
        <v>28</v>
      </c>
      <c r="U217" s="1">
        <v>43</v>
      </c>
      <c r="V217" s="13">
        <v>0.65116279069767447</v>
      </c>
      <c r="W217" s="33">
        <v>-5.4116279069767455</v>
      </c>
      <c r="X217" s="1">
        <v>299</v>
      </c>
      <c r="Y217" s="1">
        <v>0</v>
      </c>
      <c r="Z217" s="1">
        <v>0</v>
      </c>
      <c r="AA217" s="33">
        <v>0</v>
      </c>
      <c r="AB217" s="1">
        <v>1</v>
      </c>
      <c r="AC217" s="1">
        <v>10</v>
      </c>
      <c r="AD217" s="1">
        <v>0</v>
      </c>
      <c r="AE217" s="33" t="s">
        <v>167</v>
      </c>
      <c r="AF217" s="35">
        <v>32</v>
      </c>
      <c r="AG217" s="36">
        <v>341</v>
      </c>
      <c r="AH217" s="36">
        <v>560</v>
      </c>
      <c r="AI217" s="36">
        <v>60.9</v>
      </c>
      <c r="AJ217" s="36">
        <v>3980</v>
      </c>
      <c r="AK217" s="36">
        <v>7.1</v>
      </c>
      <c r="AL217" s="36">
        <v>6.2</v>
      </c>
      <c r="AM217" s="36">
        <v>31</v>
      </c>
      <c r="AN217" s="36">
        <v>25</v>
      </c>
      <c r="AO217" s="36">
        <v>129.9</v>
      </c>
      <c r="AP217" s="37">
        <v>6</v>
      </c>
      <c r="AQ217" t="s">
        <v>2513</v>
      </c>
    </row>
    <row r="218" spans="1:45" x14ac:dyDescent="0.2">
      <c r="A218" t="s">
        <v>1333</v>
      </c>
      <c r="B218" s="33">
        <v>1</v>
      </c>
      <c r="C218" s="33" t="s">
        <v>1332</v>
      </c>
      <c r="D218" s="1">
        <v>1</v>
      </c>
      <c r="E218" s="1">
        <v>3</v>
      </c>
      <c r="F218" s="1">
        <v>22</v>
      </c>
      <c r="G218" s="33" t="s">
        <v>79</v>
      </c>
      <c r="H218" s="1">
        <v>1995</v>
      </c>
      <c r="I218" s="1">
        <v>2007</v>
      </c>
      <c r="J218" s="33">
        <f t="shared" si="3"/>
        <v>12</v>
      </c>
      <c r="K218" s="33">
        <v>0</v>
      </c>
      <c r="L218" s="1">
        <v>0</v>
      </c>
      <c r="M218" s="1">
        <v>3</v>
      </c>
      <c r="N218" s="1">
        <v>10</v>
      </c>
      <c r="O218" s="49">
        <v>100</v>
      </c>
      <c r="P218" s="1">
        <v>161</v>
      </c>
      <c r="Q218" s="1">
        <v>153</v>
      </c>
      <c r="R218" s="33" t="s">
        <v>1334</v>
      </c>
      <c r="S218" s="23">
        <v>51</v>
      </c>
      <c r="T218" s="1">
        <v>2733</v>
      </c>
      <c r="U218" s="1">
        <v>4544</v>
      </c>
      <c r="V218" s="13">
        <v>0.60145246478873238</v>
      </c>
      <c r="W218" s="33">
        <v>24.485475352112676</v>
      </c>
      <c r="X218" s="1">
        <v>31304</v>
      </c>
      <c r="Y218" s="1">
        <v>174</v>
      </c>
      <c r="Z218" s="1">
        <v>119</v>
      </c>
      <c r="AA218" s="33">
        <v>55</v>
      </c>
      <c r="AB218" s="1">
        <v>669</v>
      </c>
      <c r="AC218" s="1">
        <v>3590</v>
      </c>
      <c r="AD218" s="1">
        <v>37</v>
      </c>
      <c r="AE218" s="33" t="s">
        <v>1340</v>
      </c>
      <c r="AF218" s="35">
        <v>31</v>
      </c>
      <c r="AG218" s="36">
        <v>927</v>
      </c>
      <c r="AH218" s="36">
        <v>1680</v>
      </c>
      <c r="AI218" s="35">
        <f>AG218/AH218*100</f>
        <v>55.178571428571431</v>
      </c>
      <c r="AJ218" s="36">
        <v>14496</v>
      </c>
      <c r="AK218" s="35">
        <f>AJ218/AH218</f>
        <v>8.6285714285714281</v>
      </c>
      <c r="AL218" s="36">
        <v>8.5</v>
      </c>
      <c r="AM218" s="36">
        <v>119</v>
      </c>
      <c r="AN218" s="36">
        <v>58</v>
      </c>
      <c r="AO218" s="35">
        <f>AM218/AN218*100</f>
        <v>205.17241379310346</v>
      </c>
      <c r="AP218" s="37">
        <v>12</v>
      </c>
      <c r="AQ218" t="s">
        <v>3186</v>
      </c>
    </row>
    <row r="219" spans="1:45" x14ac:dyDescent="0.2">
      <c r="A219" t="s">
        <v>1377</v>
      </c>
      <c r="B219" s="33">
        <v>0</v>
      </c>
      <c r="C219" s="33" t="s">
        <v>1332</v>
      </c>
      <c r="D219" s="1">
        <v>4</v>
      </c>
      <c r="E219" s="1">
        <v>134</v>
      </c>
      <c r="F219" s="1">
        <v>23</v>
      </c>
      <c r="G219" s="33" t="s">
        <v>71</v>
      </c>
      <c r="H219" s="1">
        <v>1996</v>
      </c>
      <c r="I219" s="1">
        <v>1999</v>
      </c>
      <c r="J219" s="33">
        <f t="shared" si="3"/>
        <v>3</v>
      </c>
      <c r="K219" s="33">
        <v>0</v>
      </c>
      <c r="L219" s="1">
        <v>0</v>
      </c>
      <c r="M219" s="1">
        <v>0</v>
      </c>
      <c r="N219" s="1">
        <v>0</v>
      </c>
      <c r="O219" s="49">
        <v>6</v>
      </c>
      <c r="P219" s="1">
        <v>17</v>
      </c>
      <c r="Q219" s="1">
        <v>10</v>
      </c>
      <c r="R219" s="33" t="s">
        <v>1378</v>
      </c>
      <c r="S219" s="23">
        <v>3.3333333333333335</v>
      </c>
      <c r="T219" s="1">
        <v>177</v>
      </c>
      <c r="U219" s="1">
        <v>314</v>
      </c>
      <c r="V219" s="13">
        <v>0.56369426751592355</v>
      </c>
      <c r="W219" s="33">
        <v>-2.8369426751592353</v>
      </c>
      <c r="X219" s="1">
        <v>1895</v>
      </c>
      <c r="Y219" s="1">
        <v>4</v>
      </c>
      <c r="Z219" s="1">
        <v>12</v>
      </c>
      <c r="AA219" s="33">
        <v>-8</v>
      </c>
      <c r="AB219" s="1">
        <v>22</v>
      </c>
      <c r="AC219" s="1">
        <v>100</v>
      </c>
      <c r="AD219" s="1">
        <v>2</v>
      </c>
      <c r="AE219" s="33" t="s">
        <v>218</v>
      </c>
      <c r="AF219" s="35">
        <v>43</v>
      </c>
      <c r="AG219" s="36">
        <v>849</v>
      </c>
      <c r="AH219" s="36">
        <v>1352</v>
      </c>
      <c r="AI219" s="36">
        <v>62.8</v>
      </c>
      <c r="AJ219" s="36">
        <v>10701</v>
      </c>
      <c r="AK219" s="36">
        <v>7.9</v>
      </c>
      <c r="AL219" s="36">
        <v>7.7</v>
      </c>
      <c r="AM219" s="36">
        <v>72</v>
      </c>
      <c r="AN219" s="36">
        <v>37</v>
      </c>
      <c r="AO219" s="36">
        <v>141.4</v>
      </c>
      <c r="AP219" s="37">
        <v>5</v>
      </c>
      <c r="AQ219" t="s">
        <v>2514</v>
      </c>
    </row>
    <row r="220" spans="1:45" x14ac:dyDescent="0.2">
      <c r="A220" t="s">
        <v>1360</v>
      </c>
      <c r="B220" s="33">
        <v>0</v>
      </c>
      <c r="C220" s="33" t="s">
        <v>1332</v>
      </c>
      <c r="D220" s="1">
        <v>3</v>
      </c>
      <c r="E220" s="1">
        <v>80</v>
      </c>
      <c r="F220" s="1">
        <v>23</v>
      </c>
      <c r="G220" s="33" t="s">
        <v>350</v>
      </c>
      <c r="H220" s="1">
        <v>1995</v>
      </c>
      <c r="I220" s="1">
        <v>2000</v>
      </c>
      <c r="J220" s="33">
        <f t="shared" si="3"/>
        <v>5</v>
      </c>
      <c r="K220" s="33">
        <v>0</v>
      </c>
      <c r="L220" s="1">
        <v>0</v>
      </c>
      <c r="M220" s="1">
        <v>0</v>
      </c>
      <c r="N220" s="1">
        <v>0</v>
      </c>
      <c r="O220" s="49">
        <v>4</v>
      </c>
      <c r="P220" s="1">
        <v>20</v>
      </c>
      <c r="Q220" s="1">
        <v>6</v>
      </c>
      <c r="R220" s="33" t="s">
        <v>81</v>
      </c>
      <c r="S220" s="23">
        <v>2</v>
      </c>
      <c r="T220" s="1">
        <v>163</v>
      </c>
      <c r="U220" s="1">
        <v>318</v>
      </c>
      <c r="V220" s="13">
        <v>0.51257861635220126</v>
      </c>
      <c r="W220" s="33">
        <v>-0.82578616352201262</v>
      </c>
      <c r="X220" s="1">
        <v>1826</v>
      </c>
      <c r="Y220" s="1">
        <v>4</v>
      </c>
      <c r="Z220" s="1">
        <v>15</v>
      </c>
      <c r="AA220" s="33">
        <v>-11</v>
      </c>
      <c r="AB220" s="1">
        <v>60</v>
      </c>
      <c r="AC220" s="1">
        <v>270</v>
      </c>
      <c r="AD220" s="1">
        <v>5</v>
      </c>
      <c r="AE220" s="33" t="s">
        <v>1364</v>
      </c>
      <c r="AF220" s="35">
        <v>42</v>
      </c>
      <c r="AG220" s="36">
        <v>677</v>
      </c>
      <c r="AH220" s="36">
        <v>1237</v>
      </c>
      <c r="AI220" s="36">
        <v>54.7</v>
      </c>
      <c r="AJ220" s="36">
        <v>9460</v>
      </c>
      <c r="AK220" s="36">
        <v>7.6</v>
      </c>
      <c r="AL220" s="36">
        <v>7.3</v>
      </c>
      <c r="AM220" s="36">
        <v>67</v>
      </c>
      <c r="AN220" s="36">
        <v>39</v>
      </c>
      <c r="AO220" s="36">
        <v>130.5</v>
      </c>
      <c r="AP220" s="37">
        <v>8</v>
      </c>
      <c r="AQ220" t="s">
        <v>3661</v>
      </c>
    </row>
    <row r="221" spans="1:45" x14ac:dyDescent="0.2">
      <c r="A221" t="s">
        <v>1515</v>
      </c>
      <c r="B221" s="33">
        <v>0</v>
      </c>
      <c r="C221" s="33" t="s">
        <v>1474</v>
      </c>
      <c r="D221" s="1">
        <v>9</v>
      </c>
      <c r="E221" s="1">
        <v>228</v>
      </c>
      <c r="F221" s="1">
        <v>23</v>
      </c>
      <c r="G221" s="33" t="s">
        <v>1499</v>
      </c>
      <c r="H221" s="1">
        <v>1993</v>
      </c>
      <c r="I221" s="1">
        <v>1995</v>
      </c>
      <c r="J221" s="33">
        <f t="shared" si="3"/>
        <v>2</v>
      </c>
      <c r="K221" s="33">
        <v>0</v>
      </c>
      <c r="L221" s="1">
        <v>0</v>
      </c>
      <c r="M221" s="1">
        <v>0</v>
      </c>
      <c r="N221" s="1">
        <v>0</v>
      </c>
      <c r="O221" s="49">
        <v>5</v>
      </c>
      <c r="P221" s="1">
        <v>10</v>
      </c>
      <c r="Q221" s="1">
        <v>7</v>
      </c>
      <c r="R221" s="33" t="s">
        <v>1516</v>
      </c>
      <c r="S221" s="23">
        <v>2.3333333333333335</v>
      </c>
      <c r="T221" s="1">
        <v>112</v>
      </c>
      <c r="U221" s="1">
        <v>195</v>
      </c>
      <c r="V221" s="13">
        <v>0.57435897435897432</v>
      </c>
      <c r="W221" s="33">
        <v>-3.1435897435897426</v>
      </c>
      <c r="X221" s="1">
        <v>1377</v>
      </c>
      <c r="Y221" s="1">
        <v>8</v>
      </c>
      <c r="Z221" s="1">
        <v>7</v>
      </c>
      <c r="AA221" s="33">
        <v>1</v>
      </c>
      <c r="AB221" s="1">
        <v>31</v>
      </c>
      <c r="AC221" s="1">
        <v>108</v>
      </c>
      <c r="AD221" s="1">
        <v>0</v>
      </c>
      <c r="AE221" s="33" t="s">
        <v>914</v>
      </c>
      <c r="AF221" s="35">
        <v>47</v>
      </c>
      <c r="AG221" s="36">
        <v>682</v>
      </c>
      <c r="AH221" s="36">
        <v>1336</v>
      </c>
      <c r="AI221" s="36">
        <v>51</v>
      </c>
      <c r="AJ221" s="36">
        <v>9324</v>
      </c>
      <c r="AK221" s="36">
        <v>7</v>
      </c>
      <c r="AL221" s="36">
        <v>6.3</v>
      </c>
      <c r="AM221" s="36">
        <v>73</v>
      </c>
      <c r="AN221" s="36">
        <v>54</v>
      </c>
      <c r="AO221" s="36">
        <v>119.6</v>
      </c>
      <c r="AP221" s="37">
        <v>6</v>
      </c>
      <c r="AQ221" t="s">
        <v>2513</v>
      </c>
    </row>
    <row r="222" spans="1:45" x14ac:dyDescent="0.2">
      <c r="A222" t="s">
        <v>583</v>
      </c>
      <c r="B222" s="33">
        <v>0</v>
      </c>
      <c r="C222" s="33" t="s">
        <v>526</v>
      </c>
      <c r="D222" s="1">
        <v>5</v>
      </c>
      <c r="E222" s="1">
        <v>152</v>
      </c>
      <c r="F222" s="1">
        <v>24</v>
      </c>
      <c r="G222" s="33" t="s">
        <v>79</v>
      </c>
      <c r="H222" s="1">
        <v>2011</v>
      </c>
      <c r="I222" s="1">
        <v>2017</v>
      </c>
      <c r="J222" s="33">
        <f t="shared" si="3"/>
        <v>6</v>
      </c>
      <c r="K222" s="33">
        <v>0</v>
      </c>
      <c r="L222" s="1">
        <v>0</v>
      </c>
      <c r="M222" s="1">
        <v>0</v>
      </c>
      <c r="N222" s="1">
        <v>0</v>
      </c>
      <c r="O222" s="49">
        <v>6</v>
      </c>
      <c r="P222" s="1">
        <v>22</v>
      </c>
      <c r="Q222" s="1">
        <v>10</v>
      </c>
      <c r="R222" s="33" t="s">
        <v>584</v>
      </c>
      <c r="S222" s="23">
        <v>3.3333333333333335</v>
      </c>
      <c r="T222" s="1">
        <v>179</v>
      </c>
      <c r="U222" s="1">
        <v>324</v>
      </c>
      <c r="V222" s="13">
        <v>0.55246913580246915</v>
      </c>
      <c r="W222" s="33">
        <v>0.97530864197530853</v>
      </c>
      <c r="X222" s="1">
        <v>2057</v>
      </c>
      <c r="Y222" s="1">
        <v>10</v>
      </c>
      <c r="Z222" s="1">
        <v>11</v>
      </c>
      <c r="AA222" s="33">
        <v>-1</v>
      </c>
      <c r="AB222" s="1">
        <v>28</v>
      </c>
      <c r="AC222" s="1">
        <v>107</v>
      </c>
      <c r="AD222" s="1">
        <v>1</v>
      </c>
      <c r="AE222" s="33" t="s">
        <v>66</v>
      </c>
      <c r="AF222" s="35">
        <f>33+12</f>
        <v>45</v>
      </c>
      <c r="AG222" s="43">
        <v>795</v>
      </c>
      <c r="AH222" s="43">
        <v>1277</v>
      </c>
      <c r="AI222" s="43">
        <v>62.3</v>
      </c>
      <c r="AJ222" s="43">
        <v>9377</v>
      </c>
      <c r="AK222" s="43">
        <v>7.3</v>
      </c>
      <c r="AL222" s="43">
        <v>6.6</v>
      </c>
      <c r="AM222" s="43">
        <v>58</v>
      </c>
      <c r="AN222" s="43">
        <v>46</v>
      </c>
      <c r="AO222" s="43">
        <v>131.69999999999999</v>
      </c>
      <c r="AP222" s="37">
        <v>3</v>
      </c>
      <c r="AQ222" t="s">
        <v>2515</v>
      </c>
    </row>
    <row r="223" spans="1:45" x14ac:dyDescent="0.2">
      <c r="A223" t="s">
        <v>828</v>
      </c>
      <c r="B223" s="33">
        <v>0</v>
      </c>
      <c r="C223" s="33" t="s">
        <v>802</v>
      </c>
      <c r="D223" s="1">
        <v>2</v>
      </c>
      <c r="E223" s="1">
        <v>64</v>
      </c>
      <c r="F223" s="1">
        <v>23</v>
      </c>
      <c r="G223" s="33" t="s">
        <v>325</v>
      </c>
      <c r="H223" s="1">
        <v>2006</v>
      </c>
      <c r="I223" s="1">
        <v>2015</v>
      </c>
      <c r="J223" s="33">
        <f t="shared" si="3"/>
        <v>9</v>
      </c>
      <c r="K223" s="33">
        <v>0</v>
      </c>
      <c r="L223" s="1">
        <v>0</v>
      </c>
      <c r="M223" s="1">
        <v>0</v>
      </c>
      <c r="N223" s="1">
        <v>2</v>
      </c>
      <c r="O223" s="49">
        <v>21</v>
      </c>
      <c r="P223" s="1">
        <v>59</v>
      </c>
      <c r="Q223" s="1">
        <v>34</v>
      </c>
      <c r="R223" s="33" t="s">
        <v>829</v>
      </c>
      <c r="S223" s="23">
        <v>11.333333333333334</v>
      </c>
      <c r="T223" s="1">
        <v>640</v>
      </c>
      <c r="U223" s="1">
        <v>1073</v>
      </c>
      <c r="V223" s="13">
        <v>0.5964585274930102</v>
      </c>
      <c r="W223" s="33">
        <v>5.5354147250698977</v>
      </c>
      <c r="X223" s="1">
        <v>7263</v>
      </c>
      <c r="Y223" s="1">
        <v>39</v>
      </c>
      <c r="Z223" s="1">
        <v>35</v>
      </c>
      <c r="AA223" s="33">
        <v>4</v>
      </c>
      <c r="AB223" s="1">
        <v>171</v>
      </c>
      <c r="AC223" s="1">
        <v>636</v>
      </c>
      <c r="AD223" s="1">
        <v>6</v>
      </c>
      <c r="AE223" s="33" t="s">
        <v>834</v>
      </c>
      <c r="AF223" s="35">
        <v>11</v>
      </c>
      <c r="AG223" s="36">
        <v>17</v>
      </c>
      <c r="AH223" s="36">
        <v>48</v>
      </c>
      <c r="AI223" s="36">
        <v>35.4</v>
      </c>
      <c r="AJ223" s="36">
        <v>196</v>
      </c>
      <c r="AK223" s="36">
        <v>4.0999999999999996</v>
      </c>
      <c r="AL223" s="36">
        <v>1.7</v>
      </c>
      <c r="AM223" s="36">
        <v>1</v>
      </c>
      <c r="AN223" s="36">
        <v>3</v>
      </c>
      <c r="AO223" s="36">
        <v>64.099999999999994</v>
      </c>
      <c r="AP223" s="37">
        <v>2</v>
      </c>
      <c r="AQ223" t="s">
        <v>2518</v>
      </c>
    </row>
    <row r="224" spans="1:45" x14ac:dyDescent="0.2">
      <c r="A224" t="s">
        <v>324</v>
      </c>
      <c r="B224" s="33">
        <v>0</v>
      </c>
      <c r="C224" s="33" t="s">
        <v>304</v>
      </c>
      <c r="D224" s="1">
        <v>1</v>
      </c>
      <c r="E224" s="1">
        <v>32</v>
      </c>
      <c r="F224" s="1">
        <v>21</v>
      </c>
      <c r="G224" s="33" t="s">
        <v>325</v>
      </c>
      <c r="H224" s="1">
        <v>2014</v>
      </c>
      <c r="I224" s="1">
        <v>2017</v>
      </c>
      <c r="J224" s="33">
        <f t="shared" si="3"/>
        <v>3</v>
      </c>
      <c r="K224" s="33">
        <v>0</v>
      </c>
      <c r="L224" s="1">
        <v>0</v>
      </c>
      <c r="M224" s="1">
        <v>1</v>
      </c>
      <c r="N224" s="1">
        <v>2</v>
      </c>
      <c r="O224" s="49">
        <v>22</v>
      </c>
      <c r="P224" s="1">
        <v>30</v>
      </c>
      <c r="Q224" s="1">
        <v>28</v>
      </c>
      <c r="R224" s="33" t="s">
        <v>326</v>
      </c>
      <c r="S224" s="23">
        <v>9.3333333333333339</v>
      </c>
      <c r="T224" s="1">
        <v>551</v>
      </c>
      <c r="U224" s="1">
        <v>851</v>
      </c>
      <c r="V224" s="13">
        <v>0.64747356051703875</v>
      </c>
      <c r="W224" s="33">
        <v>0.32526439482961278</v>
      </c>
      <c r="X224" s="1">
        <v>6150</v>
      </c>
      <c r="Y224" s="1">
        <v>28</v>
      </c>
      <c r="Z224" s="1">
        <v>22</v>
      </c>
      <c r="AA224" s="33">
        <v>6</v>
      </c>
      <c r="AB224" s="1">
        <v>94</v>
      </c>
      <c r="AC224" s="1">
        <v>398</v>
      </c>
      <c r="AD224" s="1">
        <v>4</v>
      </c>
      <c r="AE224" s="33" t="s">
        <v>332</v>
      </c>
      <c r="AF224" s="43">
        <v>39</v>
      </c>
      <c r="AG224" s="43">
        <v>781</v>
      </c>
      <c r="AH224" s="43">
        <v>1142</v>
      </c>
      <c r="AI224" s="43">
        <v>68.400000000000006</v>
      </c>
      <c r="AJ224" s="43">
        <v>9817</v>
      </c>
      <c r="AK224" s="43">
        <v>8.6</v>
      </c>
      <c r="AL224" s="43">
        <v>8.9</v>
      </c>
      <c r="AM224" s="43">
        <v>72</v>
      </c>
      <c r="AN224" s="43">
        <v>24</v>
      </c>
      <c r="AO224" s="43">
        <v>157.19999999999999</v>
      </c>
      <c r="AP224" s="37">
        <v>3</v>
      </c>
      <c r="AQ224" t="s">
        <v>2515</v>
      </c>
    </row>
    <row r="225" spans="1:45" x14ac:dyDescent="0.2">
      <c r="A225" t="s">
        <v>1182</v>
      </c>
      <c r="B225" s="33">
        <v>0</v>
      </c>
      <c r="C225" s="33" t="s">
        <v>1181</v>
      </c>
      <c r="D225" s="1">
        <v>1</v>
      </c>
      <c r="E225" s="1">
        <v>1</v>
      </c>
      <c r="F225" s="1">
        <v>22</v>
      </c>
      <c r="G225" s="33" t="s">
        <v>93</v>
      </c>
      <c r="H225" s="1">
        <v>1999</v>
      </c>
      <c r="I225" s="1">
        <v>2003</v>
      </c>
      <c r="J225" s="33">
        <f t="shared" si="3"/>
        <v>4</v>
      </c>
      <c r="K225" s="33">
        <v>0</v>
      </c>
      <c r="L225" s="1">
        <v>0</v>
      </c>
      <c r="M225" s="1">
        <v>0</v>
      </c>
      <c r="N225" s="1">
        <v>4</v>
      </c>
      <c r="O225" s="49">
        <v>30</v>
      </c>
      <c r="P225" s="1">
        <v>62</v>
      </c>
      <c r="Q225" s="1">
        <v>59</v>
      </c>
      <c r="R225" s="33" t="s">
        <v>1183</v>
      </c>
      <c r="S225" s="23">
        <v>19.666666666666668</v>
      </c>
      <c r="T225" s="1">
        <v>1025</v>
      </c>
      <c r="U225" s="1">
        <v>1714</v>
      </c>
      <c r="V225" s="13">
        <v>0.59801633605600935</v>
      </c>
      <c r="W225" s="33">
        <v>0.71983663943990717</v>
      </c>
      <c r="X225" s="1">
        <v>11131</v>
      </c>
      <c r="Y225" s="1">
        <v>64</v>
      </c>
      <c r="Z225" s="1">
        <v>67</v>
      </c>
      <c r="AA225" s="33">
        <v>-3</v>
      </c>
      <c r="AB225" s="1">
        <v>124</v>
      </c>
      <c r="AC225" s="1">
        <v>556</v>
      </c>
      <c r="AD225" s="1">
        <v>2</v>
      </c>
      <c r="AE225" s="33" t="s">
        <v>745</v>
      </c>
      <c r="AF225" s="35">
        <v>29</v>
      </c>
      <c r="AG225" s="36">
        <v>795</v>
      </c>
      <c r="AH225" s="36">
        <v>1184</v>
      </c>
      <c r="AI225" s="36">
        <v>67.099999999999994</v>
      </c>
      <c r="AJ225" s="36">
        <v>8435</v>
      </c>
      <c r="AK225" s="36">
        <v>7.1</v>
      </c>
      <c r="AL225" s="36">
        <v>7</v>
      </c>
      <c r="AM225" s="36">
        <v>74</v>
      </c>
      <c r="AN225" s="36">
        <v>35</v>
      </c>
      <c r="AO225" s="36">
        <v>141.69999999999999</v>
      </c>
      <c r="AP225" s="37">
        <v>2</v>
      </c>
      <c r="AQ225" t="s">
        <v>2518</v>
      </c>
    </row>
    <row r="226" spans="1:45" x14ac:dyDescent="0.2">
      <c r="A226" t="s">
        <v>1172</v>
      </c>
      <c r="B226" s="33">
        <v>0</v>
      </c>
      <c r="C226" s="33" t="s">
        <v>357</v>
      </c>
      <c r="D226" s="1">
        <v>7</v>
      </c>
      <c r="E226" s="1">
        <v>212</v>
      </c>
      <c r="F226" s="1">
        <v>23</v>
      </c>
      <c r="G226" s="33" t="s">
        <v>110</v>
      </c>
      <c r="H226" s="1">
        <v>2000</v>
      </c>
      <c r="I226" s="1">
        <v>2007</v>
      </c>
      <c r="J226" s="33">
        <f t="shared" si="3"/>
        <v>7</v>
      </c>
      <c r="K226" s="33">
        <v>0</v>
      </c>
      <c r="L226" s="1">
        <v>0</v>
      </c>
      <c r="M226" s="1">
        <v>0</v>
      </c>
      <c r="N226" s="1">
        <v>1</v>
      </c>
      <c r="O226" s="49">
        <v>12</v>
      </c>
      <c r="P226" s="1">
        <v>40</v>
      </c>
      <c r="Q226" s="1">
        <v>18</v>
      </c>
      <c r="R226" s="33" t="s">
        <v>1173</v>
      </c>
      <c r="S226" s="23">
        <v>6</v>
      </c>
      <c r="T226" s="1">
        <v>432</v>
      </c>
      <c r="U226" s="1">
        <v>714</v>
      </c>
      <c r="V226" s="13">
        <v>0.60504201680672265</v>
      </c>
      <c r="W226" s="33">
        <v>2.9495798319327733</v>
      </c>
      <c r="X226" s="1">
        <v>4853</v>
      </c>
      <c r="Y226" s="1">
        <v>31</v>
      </c>
      <c r="Z226" s="1">
        <v>23</v>
      </c>
      <c r="AA226" s="33">
        <v>8</v>
      </c>
      <c r="AB226" s="1">
        <v>45</v>
      </c>
      <c r="AC226" s="1">
        <v>77</v>
      </c>
      <c r="AD226" s="1">
        <v>0</v>
      </c>
      <c r="AE226" s="33" t="s">
        <v>233</v>
      </c>
      <c r="AF226" s="35">
        <v>33</v>
      </c>
      <c r="AG226" s="36">
        <v>1015</v>
      </c>
      <c r="AH226" s="36">
        <v>1552</v>
      </c>
      <c r="AI226" s="36">
        <v>65.400000000000006</v>
      </c>
      <c r="AJ226" s="36">
        <v>12746</v>
      </c>
      <c r="AK226" s="36">
        <v>8.1999999999999993</v>
      </c>
      <c r="AL226" s="36">
        <v>8.6999999999999993</v>
      </c>
      <c r="AM226" s="36">
        <v>115</v>
      </c>
      <c r="AN226" s="36">
        <v>35</v>
      </c>
      <c r="AO226" s="36">
        <v>154.30000000000001</v>
      </c>
      <c r="AP226" s="37">
        <v>6</v>
      </c>
      <c r="AQ226" t="s">
        <v>2513</v>
      </c>
      <c r="AS226" s="50" t="s">
        <v>1384</v>
      </c>
    </row>
    <row r="227" spans="1:45" x14ac:dyDescent="0.2">
      <c r="A227" t="s">
        <v>611</v>
      </c>
      <c r="B227" s="33">
        <v>0</v>
      </c>
      <c r="C227" s="33" t="s">
        <v>602</v>
      </c>
      <c r="D227" s="1">
        <v>1</v>
      </c>
      <c r="E227" s="1">
        <v>25</v>
      </c>
      <c r="F227" s="1">
        <v>23</v>
      </c>
      <c r="G227" s="33" t="s">
        <v>137</v>
      </c>
      <c r="H227" s="1">
        <v>2010</v>
      </c>
      <c r="I227" s="1">
        <v>2012</v>
      </c>
      <c r="J227" s="33">
        <f t="shared" si="3"/>
        <v>2</v>
      </c>
      <c r="K227" s="33">
        <v>0</v>
      </c>
      <c r="L227" s="1">
        <v>0</v>
      </c>
      <c r="M227" s="1">
        <v>0</v>
      </c>
      <c r="N227" s="1">
        <v>1</v>
      </c>
      <c r="O227" s="49">
        <v>12</v>
      </c>
      <c r="P227" s="1">
        <v>35</v>
      </c>
      <c r="Q227" s="1">
        <v>16</v>
      </c>
      <c r="R227" s="33" t="s">
        <v>612</v>
      </c>
      <c r="S227" s="23">
        <v>4.666666666666667</v>
      </c>
      <c r="T227" s="1">
        <v>173</v>
      </c>
      <c r="U227" s="1">
        <v>361</v>
      </c>
      <c r="V227" s="13">
        <v>0.47922437673130192</v>
      </c>
      <c r="W227" s="33">
        <v>-0.79224376731301938</v>
      </c>
      <c r="X227" s="1">
        <v>2422</v>
      </c>
      <c r="Y227" s="1">
        <v>17</v>
      </c>
      <c r="Z227" s="1">
        <v>9</v>
      </c>
      <c r="AA227" s="33">
        <v>8</v>
      </c>
      <c r="AB227" s="1">
        <v>197</v>
      </c>
      <c r="AC227" s="1">
        <v>989</v>
      </c>
      <c r="AD227" s="1">
        <v>12</v>
      </c>
      <c r="AE227" s="33" t="s">
        <v>618</v>
      </c>
      <c r="AF227" s="35">
        <v>55</v>
      </c>
      <c r="AG227" s="36">
        <v>661</v>
      </c>
      <c r="AH227" s="36">
        <v>995</v>
      </c>
      <c r="AI227" s="36">
        <v>66.400000000000006</v>
      </c>
      <c r="AJ227" s="36">
        <v>9285</v>
      </c>
      <c r="AK227" s="36">
        <v>9.3000000000000007</v>
      </c>
      <c r="AL227" s="36">
        <v>10.4</v>
      </c>
      <c r="AM227" s="36">
        <v>88</v>
      </c>
      <c r="AN227" s="36">
        <v>16</v>
      </c>
      <c r="AO227" s="36">
        <v>170.8</v>
      </c>
      <c r="AP227" s="37">
        <v>2</v>
      </c>
      <c r="AQ227" t="s">
        <v>2518</v>
      </c>
    </row>
    <row r="228" spans="1:45" x14ac:dyDescent="0.2">
      <c r="A228" t="s">
        <v>1348</v>
      </c>
      <c r="B228" s="33">
        <v>1</v>
      </c>
      <c r="C228" s="33" t="s">
        <v>1332</v>
      </c>
      <c r="D228" s="1">
        <v>2</v>
      </c>
      <c r="E228" s="1">
        <v>45</v>
      </c>
      <c r="F228" s="1">
        <v>23</v>
      </c>
      <c r="G228" s="33" t="s">
        <v>124</v>
      </c>
      <c r="H228" s="1">
        <v>1995</v>
      </c>
      <c r="I228" s="1">
        <v>2010</v>
      </c>
      <c r="J228" s="33">
        <f t="shared" si="3"/>
        <v>15</v>
      </c>
      <c r="K228" s="33">
        <v>0</v>
      </c>
      <c r="L228" s="1">
        <v>0</v>
      </c>
      <c r="M228" s="1">
        <v>0</v>
      </c>
      <c r="N228" s="1">
        <v>1</v>
      </c>
      <c r="O228" s="49">
        <v>11</v>
      </c>
      <c r="P228" s="1">
        <v>50</v>
      </c>
      <c r="Q228" s="1">
        <v>21</v>
      </c>
      <c r="R228" s="33" t="s">
        <v>1349</v>
      </c>
      <c r="S228" s="23">
        <v>7</v>
      </c>
      <c r="T228" s="1">
        <v>391</v>
      </c>
      <c r="U228" s="1">
        <v>701</v>
      </c>
      <c r="V228" s="13">
        <v>0.55777460770328102</v>
      </c>
      <c r="W228" s="33">
        <v>10.322253922967191</v>
      </c>
      <c r="X228" s="1">
        <v>4547</v>
      </c>
      <c r="Y228" s="1">
        <v>22</v>
      </c>
      <c r="Z228" s="1">
        <v>24</v>
      </c>
      <c r="AA228" s="33">
        <v>-2</v>
      </c>
      <c r="AB228" s="1">
        <v>83</v>
      </c>
      <c r="AC228" s="1">
        <v>152</v>
      </c>
      <c r="AD228" s="1">
        <v>0</v>
      </c>
      <c r="AE228" s="33" t="s">
        <v>226</v>
      </c>
      <c r="AF228" s="35">
        <v>48</v>
      </c>
      <c r="AG228" s="36">
        <v>457</v>
      </c>
      <c r="AH228" s="36">
        <v>711</v>
      </c>
      <c r="AI228" s="36">
        <v>64.3</v>
      </c>
      <c r="AJ228" s="36">
        <v>5858</v>
      </c>
      <c r="AK228" s="36">
        <v>8.1999999999999993</v>
      </c>
      <c r="AL228" s="36">
        <v>8</v>
      </c>
      <c r="AM228" s="36">
        <v>37</v>
      </c>
      <c r="AN228" s="36">
        <v>20</v>
      </c>
      <c r="AO228" s="36">
        <v>145</v>
      </c>
      <c r="AP228" s="37">
        <v>1</v>
      </c>
      <c r="AQ228" t="s">
        <v>3185</v>
      </c>
    </row>
    <row r="229" spans="1:45" x14ac:dyDescent="0.2">
      <c r="A229" t="s">
        <v>1532</v>
      </c>
      <c r="B229" s="33">
        <v>0</v>
      </c>
      <c r="C229" s="33" t="s">
        <v>1529</v>
      </c>
      <c r="D229" s="1">
        <v>1</v>
      </c>
      <c r="E229" s="1">
        <v>24</v>
      </c>
      <c r="F229" s="1">
        <v>22</v>
      </c>
      <c r="G229" s="33" t="s">
        <v>1444</v>
      </c>
      <c r="H229" s="1">
        <v>1991</v>
      </c>
      <c r="I229" s="1">
        <v>1992</v>
      </c>
      <c r="J229" s="33">
        <f t="shared" si="3"/>
        <v>1</v>
      </c>
      <c r="K229" s="33">
        <v>0</v>
      </c>
      <c r="L229" s="1">
        <v>0</v>
      </c>
      <c r="M229" s="1">
        <v>0</v>
      </c>
      <c r="N229" s="1">
        <v>0</v>
      </c>
      <c r="O229" s="49">
        <v>3</v>
      </c>
      <c r="P229" s="1">
        <v>8</v>
      </c>
      <c r="Q229" s="1">
        <v>8</v>
      </c>
      <c r="R229" s="33" t="s">
        <v>576</v>
      </c>
      <c r="S229" s="23">
        <v>2.6666666666666665</v>
      </c>
      <c r="T229" s="1">
        <v>104</v>
      </c>
      <c r="U229" s="1">
        <v>205</v>
      </c>
      <c r="V229" s="13">
        <v>0.50731707317073171</v>
      </c>
      <c r="W229" s="33">
        <v>-3.873170731707317</v>
      </c>
      <c r="X229" s="1">
        <v>1345</v>
      </c>
      <c r="Y229" s="1">
        <v>8</v>
      </c>
      <c r="Z229" s="1">
        <v>9</v>
      </c>
      <c r="AA229" s="33">
        <v>-1</v>
      </c>
      <c r="AB229" s="1">
        <v>12</v>
      </c>
      <c r="AC229" s="1">
        <v>44</v>
      </c>
      <c r="AD229" s="1">
        <v>0</v>
      </c>
      <c r="AE229" s="33" t="s">
        <v>188</v>
      </c>
      <c r="AF229" s="35">
        <v>25</v>
      </c>
      <c r="AG229" s="36">
        <v>415</v>
      </c>
      <c r="AH229" s="36">
        <v>674</v>
      </c>
      <c r="AI229" s="36">
        <v>61.6</v>
      </c>
      <c r="AJ229" s="36">
        <v>5001</v>
      </c>
      <c r="AK229" s="36">
        <v>7.4</v>
      </c>
      <c r="AL229" s="36">
        <v>6.6</v>
      </c>
      <c r="AM229" s="36">
        <v>29</v>
      </c>
      <c r="AN229" s="36">
        <v>25</v>
      </c>
      <c r="AO229" s="36">
        <v>130.69999999999999</v>
      </c>
      <c r="AP229" s="37">
        <v>5</v>
      </c>
      <c r="AQ229" t="s">
        <v>2514</v>
      </c>
    </row>
    <row r="230" spans="1:45" x14ac:dyDescent="0.2">
      <c r="A230" t="s">
        <v>1160</v>
      </c>
      <c r="B230" s="33">
        <v>1</v>
      </c>
      <c r="C230" s="33" t="s">
        <v>357</v>
      </c>
      <c r="D230" s="1">
        <v>6</v>
      </c>
      <c r="E230" s="1">
        <v>199</v>
      </c>
      <c r="F230" s="1">
        <v>23</v>
      </c>
      <c r="G230" s="33" t="s">
        <v>174</v>
      </c>
      <c r="H230" s="1">
        <v>2000</v>
      </c>
      <c r="I230" s="1">
        <v>2017</v>
      </c>
      <c r="J230" s="33">
        <f t="shared" si="3"/>
        <v>17</v>
      </c>
      <c r="K230" s="33">
        <v>0</v>
      </c>
      <c r="L230" s="1">
        <v>3</v>
      </c>
      <c r="M230" s="1">
        <v>13</v>
      </c>
      <c r="N230" s="1">
        <v>16</v>
      </c>
      <c r="O230" s="49">
        <v>171</v>
      </c>
      <c r="P230" s="1">
        <v>253</v>
      </c>
      <c r="Q230" s="1">
        <v>251</v>
      </c>
      <c r="R230" s="33" t="s">
        <v>1162</v>
      </c>
      <c r="S230" s="23">
        <v>83.666666666666671</v>
      </c>
      <c r="T230" s="1">
        <v>5629</v>
      </c>
      <c r="U230" s="1">
        <v>8805</v>
      </c>
      <c r="V230" s="13">
        <v>0.63929585462805227</v>
      </c>
      <c r="W230" s="33">
        <v>73.507041453719467</v>
      </c>
      <c r="X230" s="1">
        <v>66159</v>
      </c>
      <c r="Y230" s="1">
        <v>488</v>
      </c>
      <c r="Z230" s="1">
        <v>160</v>
      </c>
      <c r="AA230" s="33">
        <v>328</v>
      </c>
      <c r="AB230" s="1">
        <v>557</v>
      </c>
      <c r="AC230" s="1">
        <v>968</v>
      </c>
      <c r="AD230" s="1">
        <v>17</v>
      </c>
      <c r="AE230" s="33" t="s">
        <v>226</v>
      </c>
      <c r="AF230" s="35">
        <v>29</v>
      </c>
      <c r="AG230" s="36">
        <v>395</v>
      </c>
      <c r="AH230" s="36">
        <v>638</v>
      </c>
      <c r="AI230" s="36">
        <v>61.9</v>
      </c>
      <c r="AJ230" s="36">
        <v>4773</v>
      </c>
      <c r="AK230" s="36">
        <v>7.5</v>
      </c>
      <c r="AL230" s="36">
        <v>7.2</v>
      </c>
      <c r="AM230" s="36">
        <v>30</v>
      </c>
      <c r="AN230" s="36">
        <v>17</v>
      </c>
      <c r="AO230" s="36">
        <v>134.9</v>
      </c>
      <c r="AP230" s="37">
        <v>1</v>
      </c>
      <c r="AQ230" t="s">
        <v>3185</v>
      </c>
    </row>
    <row r="231" spans="1:45" x14ac:dyDescent="0.2">
      <c r="A231" t="s">
        <v>1578</v>
      </c>
      <c r="B231" s="33">
        <v>0</v>
      </c>
      <c r="C231" s="33" t="s">
        <v>1569</v>
      </c>
      <c r="D231" s="1">
        <v>3</v>
      </c>
      <c r="E231" s="1">
        <v>59</v>
      </c>
      <c r="F231" s="1">
        <v>23</v>
      </c>
      <c r="G231" s="33" t="s">
        <v>174</v>
      </c>
      <c r="H231" s="1">
        <v>1990</v>
      </c>
      <c r="I231" s="1">
        <v>1995</v>
      </c>
      <c r="J231" s="33">
        <f t="shared" si="3"/>
        <v>5</v>
      </c>
      <c r="K231" s="33">
        <v>0</v>
      </c>
      <c r="L231" s="1">
        <v>0</v>
      </c>
      <c r="M231" s="1">
        <v>0</v>
      </c>
      <c r="N231" s="1">
        <v>0</v>
      </c>
      <c r="O231" s="49">
        <v>4</v>
      </c>
      <c r="P231" s="1">
        <v>36</v>
      </c>
      <c r="Q231" s="1">
        <v>12</v>
      </c>
      <c r="R231" s="33" t="s">
        <v>796</v>
      </c>
      <c r="S231" s="23">
        <v>4</v>
      </c>
      <c r="T231" s="1">
        <v>174</v>
      </c>
      <c r="U231" s="1">
        <v>320</v>
      </c>
      <c r="V231" s="13">
        <v>0.54374999999999996</v>
      </c>
      <c r="W231" s="33">
        <v>-0.4375</v>
      </c>
      <c r="X231" s="1">
        <v>1823</v>
      </c>
      <c r="Y231" s="1">
        <v>7</v>
      </c>
      <c r="Z231" s="1">
        <v>11</v>
      </c>
      <c r="AA231" s="33">
        <v>-4</v>
      </c>
      <c r="AB231" s="1">
        <v>21</v>
      </c>
      <c r="AC231" s="1">
        <v>90</v>
      </c>
      <c r="AD231" s="1">
        <v>0</v>
      </c>
      <c r="AE231" s="33" t="s">
        <v>375</v>
      </c>
      <c r="AF231" s="35">
        <v>44</v>
      </c>
      <c r="AG231" s="36">
        <v>674</v>
      </c>
      <c r="AH231" s="36">
        <v>1163</v>
      </c>
      <c r="AI231" s="36">
        <v>58</v>
      </c>
      <c r="AJ231" s="36">
        <v>9115</v>
      </c>
      <c r="AK231" s="36">
        <v>7.8</v>
      </c>
      <c r="AL231" s="36">
        <v>7.4</v>
      </c>
      <c r="AM231" s="36">
        <v>69</v>
      </c>
      <c r="AN231" s="36">
        <v>41</v>
      </c>
      <c r="AO231" s="36">
        <v>136.30000000000001</v>
      </c>
      <c r="AP231" s="37">
        <v>2</v>
      </c>
      <c r="AQ231" t="s">
        <v>2518</v>
      </c>
    </row>
    <row r="232" spans="1:45" x14ac:dyDescent="0.2">
      <c r="A232" t="s">
        <v>353</v>
      </c>
      <c r="B232" s="33">
        <v>0</v>
      </c>
      <c r="C232" s="33" t="s">
        <v>304</v>
      </c>
      <c r="D232" s="1">
        <v>4</v>
      </c>
      <c r="E232" s="1">
        <v>135</v>
      </c>
      <c r="F232" s="1">
        <v>24</v>
      </c>
      <c r="G232" s="33" t="s">
        <v>79</v>
      </c>
      <c r="H232" s="1">
        <v>2014</v>
      </c>
      <c r="I232" s="1">
        <v>2017</v>
      </c>
      <c r="J232" s="33">
        <f t="shared" si="3"/>
        <v>3</v>
      </c>
      <c r="K232" s="33">
        <v>0</v>
      </c>
      <c r="L232" s="1">
        <v>0</v>
      </c>
      <c r="M232" s="1">
        <v>0</v>
      </c>
      <c r="N232" s="1">
        <v>0</v>
      </c>
      <c r="O232" s="49">
        <v>4</v>
      </c>
      <c r="P232" s="1">
        <v>13</v>
      </c>
      <c r="Q232" s="1">
        <v>9</v>
      </c>
      <c r="R232" s="33" t="s">
        <v>354</v>
      </c>
      <c r="S232" s="23">
        <v>3</v>
      </c>
      <c r="T232" s="1">
        <v>181</v>
      </c>
      <c r="U232" s="1">
        <v>315</v>
      </c>
      <c r="V232" s="13">
        <v>0.57460317460317456</v>
      </c>
      <c r="W232" s="33">
        <v>-2.5460317460317454</v>
      </c>
      <c r="X232" s="1">
        <v>2000</v>
      </c>
      <c r="Y232" s="1">
        <v>5</v>
      </c>
      <c r="Z232" s="1">
        <v>7</v>
      </c>
      <c r="AA232" s="33">
        <v>-2</v>
      </c>
      <c r="AB232" s="1">
        <v>16</v>
      </c>
      <c r="AC232" s="1">
        <v>8</v>
      </c>
      <c r="AD232" s="1">
        <v>0</v>
      </c>
      <c r="AE232" s="33" t="s">
        <v>129</v>
      </c>
      <c r="AF232" s="43">
        <v>31</v>
      </c>
      <c r="AG232" s="43">
        <v>430</v>
      </c>
      <c r="AH232" s="43">
        <v>757</v>
      </c>
      <c r="AI232" s="43">
        <v>56.8</v>
      </c>
      <c r="AJ232" s="43">
        <v>5690</v>
      </c>
      <c r="AK232" s="43">
        <v>7.5</v>
      </c>
      <c r="AL232" s="43">
        <v>7.4</v>
      </c>
      <c r="AM232" s="43">
        <v>37</v>
      </c>
      <c r="AN232" s="43">
        <v>19</v>
      </c>
      <c r="AO232" s="43">
        <v>131.1</v>
      </c>
      <c r="AP232" s="37">
        <v>3</v>
      </c>
      <c r="AQ232" t="s">
        <v>2515</v>
      </c>
    </row>
    <row r="233" spans="1:45" x14ac:dyDescent="0.2">
      <c r="A233" t="s">
        <v>1660</v>
      </c>
      <c r="B233" s="33">
        <v>1</v>
      </c>
      <c r="C233" s="33" t="s">
        <v>1659</v>
      </c>
      <c r="D233" s="1">
        <v>3</v>
      </c>
      <c r="E233" s="1">
        <v>68</v>
      </c>
      <c r="F233" s="1">
        <v>22</v>
      </c>
      <c r="G233" s="33" t="s">
        <v>1485</v>
      </c>
      <c r="H233" s="1">
        <v>1988</v>
      </c>
      <c r="I233" s="1">
        <v>2004</v>
      </c>
      <c r="J233" s="33">
        <f t="shared" si="3"/>
        <v>16</v>
      </c>
      <c r="K233" s="33">
        <v>0</v>
      </c>
      <c r="L233" s="1">
        <v>1</v>
      </c>
      <c r="M233" s="1">
        <v>1</v>
      </c>
      <c r="N233" s="1">
        <v>11</v>
      </c>
      <c r="O233" s="49">
        <v>29</v>
      </c>
      <c r="P233" s="1">
        <v>220</v>
      </c>
      <c r="Q233" s="1">
        <v>13</v>
      </c>
      <c r="R233" s="33" t="s">
        <v>1661</v>
      </c>
      <c r="S233" s="23">
        <v>4.333333333333333</v>
      </c>
      <c r="T233" s="1">
        <v>259</v>
      </c>
      <c r="U233" s="1">
        <v>504</v>
      </c>
      <c r="V233" s="13">
        <v>0.51388888888888884</v>
      </c>
      <c r="W233" s="33">
        <v>13.46111111111111</v>
      </c>
      <c r="X233" s="1">
        <v>3430</v>
      </c>
      <c r="Y233" s="1">
        <v>12</v>
      </c>
      <c r="Z233" s="1">
        <v>25</v>
      </c>
      <c r="AA233" s="33">
        <v>-13</v>
      </c>
      <c r="AB233" s="1">
        <v>53</v>
      </c>
      <c r="AC233" s="1">
        <v>187</v>
      </c>
      <c r="AD233" s="1">
        <v>1</v>
      </c>
      <c r="AE233" s="33" t="s">
        <v>209</v>
      </c>
      <c r="AF233" s="35">
        <v>36</v>
      </c>
      <c r="AG233" s="36">
        <v>171</v>
      </c>
      <c r="AH233" s="36">
        <v>304</v>
      </c>
      <c r="AI233" s="36">
        <v>56.3</v>
      </c>
      <c r="AJ233" s="36">
        <v>2252</v>
      </c>
      <c r="AK233" s="36">
        <v>7.4</v>
      </c>
      <c r="AL233" s="36">
        <v>6.6</v>
      </c>
      <c r="AM233" s="36">
        <v>15</v>
      </c>
      <c r="AN233" s="36">
        <v>12</v>
      </c>
      <c r="AO233" s="36">
        <v>126.9</v>
      </c>
      <c r="AP233" s="37">
        <v>1</v>
      </c>
      <c r="AQ233" t="s">
        <v>3659</v>
      </c>
    </row>
    <row r="234" spans="1:45" x14ac:dyDescent="0.2">
      <c r="A234" t="s">
        <v>1479</v>
      </c>
      <c r="B234" s="33">
        <v>1</v>
      </c>
      <c r="C234" s="33" t="s">
        <v>1474</v>
      </c>
      <c r="D234" s="1">
        <v>1</v>
      </c>
      <c r="E234" s="1">
        <v>25</v>
      </c>
      <c r="F234" s="1">
        <v>21</v>
      </c>
      <c r="G234" s="33" t="s">
        <v>137</v>
      </c>
      <c r="H234" s="1">
        <v>1992</v>
      </c>
      <c r="I234" s="1">
        <v>2005</v>
      </c>
      <c r="J234" s="33">
        <f t="shared" si="3"/>
        <v>13</v>
      </c>
      <c r="K234" s="33">
        <v>0</v>
      </c>
      <c r="L234" s="1">
        <v>0</v>
      </c>
      <c r="M234" s="1">
        <v>0</v>
      </c>
      <c r="N234" s="1">
        <v>2</v>
      </c>
      <c r="O234" s="49">
        <v>24</v>
      </c>
      <c r="P234" s="1">
        <v>92</v>
      </c>
      <c r="Q234" s="1">
        <v>36</v>
      </c>
      <c r="R234" s="33" t="s">
        <v>1480</v>
      </c>
      <c r="S234" s="23">
        <v>12</v>
      </c>
      <c r="T234" s="1">
        <v>686</v>
      </c>
      <c r="U234" s="1">
        <v>1200</v>
      </c>
      <c r="V234" s="13">
        <v>0.57166666666666666</v>
      </c>
      <c r="W234" s="33">
        <v>9.0833333333333339</v>
      </c>
      <c r="X234" s="1">
        <v>8087</v>
      </c>
      <c r="Y234" s="1">
        <v>48</v>
      </c>
      <c r="Z234" s="1">
        <v>54</v>
      </c>
      <c r="AA234" s="33">
        <v>-6</v>
      </c>
      <c r="AB234" s="1">
        <v>68</v>
      </c>
      <c r="AC234" s="1">
        <v>128</v>
      </c>
      <c r="AD234" s="1">
        <v>1</v>
      </c>
      <c r="AE234" s="33" t="s">
        <v>295</v>
      </c>
      <c r="AF234" s="35">
        <v>23</v>
      </c>
      <c r="AG234" s="36">
        <v>391</v>
      </c>
      <c r="AH234" s="36">
        <v>670</v>
      </c>
      <c r="AI234" s="36">
        <v>58.4</v>
      </c>
      <c r="AJ234" s="36">
        <v>5363</v>
      </c>
      <c r="AK234" s="36">
        <v>8</v>
      </c>
      <c r="AL234" s="36">
        <v>7</v>
      </c>
      <c r="AM234" s="36">
        <v>33</v>
      </c>
      <c r="AN234" s="36">
        <v>30</v>
      </c>
      <c r="AO234" s="36">
        <v>132.9</v>
      </c>
      <c r="AP234" s="37">
        <v>5</v>
      </c>
      <c r="AQ234" t="s">
        <v>2514</v>
      </c>
    </row>
    <row r="235" spans="1:45" x14ac:dyDescent="0.2">
      <c r="A235" t="s">
        <v>1306</v>
      </c>
      <c r="B235" s="33">
        <v>1</v>
      </c>
      <c r="C235" s="33" t="s">
        <v>1305</v>
      </c>
      <c r="D235" s="1">
        <v>2</v>
      </c>
      <c r="E235" s="1">
        <v>42</v>
      </c>
      <c r="F235" s="1">
        <v>23</v>
      </c>
      <c r="G235" s="33" t="s">
        <v>271</v>
      </c>
      <c r="H235" s="1">
        <v>1996</v>
      </c>
      <c r="I235" s="1">
        <v>2005</v>
      </c>
      <c r="J235" s="33">
        <f t="shared" si="3"/>
        <v>9</v>
      </c>
      <c r="K235" s="33">
        <v>0</v>
      </c>
      <c r="L235" s="1">
        <v>0</v>
      </c>
      <c r="M235" s="1">
        <v>0</v>
      </c>
      <c r="N235" s="1">
        <v>5</v>
      </c>
      <c r="O235" s="49">
        <v>42</v>
      </c>
      <c r="P235" s="1">
        <v>96</v>
      </c>
      <c r="Q235" s="1">
        <v>78</v>
      </c>
      <c r="R235" s="33" t="s">
        <v>1307</v>
      </c>
      <c r="S235" s="23">
        <v>26</v>
      </c>
      <c r="T235" s="1">
        <v>1278</v>
      </c>
      <c r="U235" s="1">
        <v>2356</v>
      </c>
      <c r="V235" s="13">
        <v>0.54244482173174868</v>
      </c>
      <c r="W235" s="33">
        <v>8.175551782682513</v>
      </c>
      <c r="X235" s="1">
        <v>15315</v>
      </c>
      <c r="Y235" s="1">
        <v>77</v>
      </c>
      <c r="Z235" s="1">
        <v>73</v>
      </c>
      <c r="AA235" s="33">
        <v>4</v>
      </c>
      <c r="AB235" s="1">
        <v>246</v>
      </c>
      <c r="AC235" s="1">
        <v>881</v>
      </c>
      <c r="AD235" s="1">
        <v>6</v>
      </c>
      <c r="AE235" s="33" t="s">
        <v>193</v>
      </c>
      <c r="AF235" s="35">
        <v>20</v>
      </c>
      <c r="AG235" s="36">
        <v>301</v>
      </c>
      <c r="AH235" s="36">
        <v>496</v>
      </c>
      <c r="AI235" s="36">
        <v>60.7</v>
      </c>
      <c r="AJ235" s="36">
        <v>4129</v>
      </c>
      <c r="AK235" s="36">
        <v>8.3000000000000007</v>
      </c>
      <c r="AL235" s="36">
        <v>7.2</v>
      </c>
      <c r="AM235" s="36">
        <v>20</v>
      </c>
      <c r="AN235" s="36">
        <v>21</v>
      </c>
      <c r="AO235" s="36">
        <v>135.5</v>
      </c>
      <c r="AP235" s="37">
        <v>1</v>
      </c>
      <c r="AQ235" t="s">
        <v>3185</v>
      </c>
    </row>
    <row r="236" spans="1:45" x14ac:dyDescent="0.2">
      <c r="A236" t="s">
        <v>1292</v>
      </c>
      <c r="B236" s="33">
        <v>0</v>
      </c>
      <c r="C236" s="33" t="s">
        <v>1275</v>
      </c>
      <c r="D236" s="1">
        <v>7</v>
      </c>
      <c r="E236" s="1">
        <v>204</v>
      </c>
      <c r="F236" s="1">
        <v>23</v>
      </c>
      <c r="G236" s="33" t="s">
        <v>443</v>
      </c>
      <c r="H236" s="1">
        <v>1997</v>
      </c>
      <c r="I236" s="1">
        <v>1999</v>
      </c>
      <c r="J236" s="33">
        <f t="shared" si="3"/>
        <v>2</v>
      </c>
      <c r="K236" s="33">
        <v>0</v>
      </c>
      <c r="L236" s="1">
        <v>0</v>
      </c>
      <c r="M236" s="1">
        <v>0</v>
      </c>
      <c r="N236" s="1">
        <v>0</v>
      </c>
      <c r="O236" s="49">
        <v>3</v>
      </c>
      <c r="P236" s="1">
        <v>18</v>
      </c>
      <c r="Q236" s="1">
        <v>5</v>
      </c>
      <c r="R236" s="33" t="s">
        <v>1293</v>
      </c>
      <c r="S236" s="23">
        <v>1.6666666666666667</v>
      </c>
      <c r="T236" s="1">
        <v>85</v>
      </c>
      <c r="U236" s="1">
        <v>174</v>
      </c>
      <c r="V236" s="13">
        <v>0.4885057471264368</v>
      </c>
      <c r="W236" s="33">
        <v>-3.185057471264368</v>
      </c>
      <c r="X236" s="1">
        <v>999</v>
      </c>
      <c r="Y236" s="1">
        <v>2</v>
      </c>
      <c r="Z236" s="1">
        <v>8</v>
      </c>
      <c r="AA236" s="33">
        <v>-6</v>
      </c>
      <c r="AB236" s="1">
        <v>16</v>
      </c>
      <c r="AC236" s="1">
        <v>51</v>
      </c>
      <c r="AD236" s="1">
        <v>0</v>
      </c>
      <c r="AE236" s="33" t="s">
        <v>263</v>
      </c>
      <c r="AF236" s="35">
        <v>24</v>
      </c>
      <c r="AG236" s="36">
        <v>360</v>
      </c>
      <c r="AH236" s="36">
        <v>666</v>
      </c>
      <c r="AI236" s="36">
        <v>54.1</v>
      </c>
      <c r="AJ236" s="36">
        <v>4482</v>
      </c>
      <c r="AK236" s="36">
        <v>6.7</v>
      </c>
      <c r="AL236" s="36">
        <v>6.2</v>
      </c>
      <c r="AM236" s="36">
        <v>24</v>
      </c>
      <c r="AN236" s="36">
        <v>18</v>
      </c>
      <c r="AO236" s="36">
        <v>117.1</v>
      </c>
      <c r="AP236" s="37">
        <v>5</v>
      </c>
      <c r="AQ236" t="s">
        <v>2514</v>
      </c>
    </row>
    <row r="237" spans="1:45" x14ac:dyDescent="0.2">
      <c r="A237" t="s">
        <v>1398</v>
      </c>
      <c r="B237" s="33">
        <v>1</v>
      </c>
      <c r="C237" s="33" t="s">
        <v>1391</v>
      </c>
      <c r="D237" s="1">
        <v>1</v>
      </c>
      <c r="E237" s="1">
        <v>6</v>
      </c>
      <c r="F237" s="1">
        <v>22</v>
      </c>
      <c r="G237" s="33" t="s">
        <v>241</v>
      </c>
      <c r="H237" s="1">
        <v>1994</v>
      </c>
      <c r="I237" s="1">
        <v>2007</v>
      </c>
      <c r="J237" s="33">
        <f t="shared" si="3"/>
        <v>13</v>
      </c>
      <c r="K237" s="33">
        <v>0</v>
      </c>
      <c r="L237" s="1">
        <v>0</v>
      </c>
      <c r="M237" s="1">
        <v>1</v>
      </c>
      <c r="N237" s="1">
        <v>6</v>
      </c>
      <c r="O237" s="49">
        <v>51</v>
      </c>
      <c r="P237" s="1">
        <v>130</v>
      </c>
      <c r="Q237" s="1">
        <v>113</v>
      </c>
      <c r="R237" s="33" t="s">
        <v>1399</v>
      </c>
      <c r="S237" s="23">
        <v>37.666666666666664</v>
      </c>
      <c r="T237" s="1">
        <v>1759</v>
      </c>
      <c r="U237" s="1">
        <v>3172</v>
      </c>
      <c r="V237" s="13">
        <v>0.5545397225725095</v>
      </c>
      <c r="W237" s="33">
        <v>11.954602774274905</v>
      </c>
      <c r="X237" s="1">
        <v>20518</v>
      </c>
      <c r="Y237" s="1">
        <v>113</v>
      </c>
      <c r="Z237" s="1">
        <v>129</v>
      </c>
      <c r="AA237" s="33">
        <v>-16</v>
      </c>
      <c r="AB237" s="1">
        <v>248</v>
      </c>
      <c r="AC237" s="1">
        <v>853</v>
      </c>
      <c r="AD237" s="1">
        <v>5</v>
      </c>
      <c r="AE237" s="33" t="s">
        <v>341</v>
      </c>
      <c r="AF237" s="35">
        <v>34</v>
      </c>
      <c r="AG237" s="36">
        <v>511</v>
      </c>
      <c r="AH237" s="36">
        <v>865</v>
      </c>
      <c r="AI237" s="36">
        <v>59.1</v>
      </c>
      <c r="AJ237" s="36">
        <v>7631</v>
      </c>
      <c r="AK237" s="36">
        <v>8.8000000000000007</v>
      </c>
      <c r="AL237" s="36">
        <v>8.9</v>
      </c>
      <c r="AM237" s="36">
        <v>53</v>
      </c>
      <c r="AN237" s="36">
        <v>22</v>
      </c>
      <c r="AO237" s="36">
        <v>148.30000000000001</v>
      </c>
      <c r="AP237" s="38">
        <v>8</v>
      </c>
      <c r="AQ237" s="3" t="s">
        <v>3661</v>
      </c>
    </row>
    <row r="238" spans="1:45" x14ac:dyDescent="0.2">
      <c r="A238" t="s">
        <v>780</v>
      </c>
      <c r="B238" s="33">
        <v>0</v>
      </c>
      <c r="C238" s="33" t="s">
        <v>754</v>
      </c>
      <c r="D238" s="1">
        <v>3</v>
      </c>
      <c r="E238" s="1">
        <v>92</v>
      </c>
      <c r="F238" s="1">
        <v>23</v>
      </c>
      <c r="G238" s="33" t="s">
        <v>124</v>
      </c>
      <c r="H238" s="1">
        <v>2007</v>
      </c>
      <c r="I238" s="1">
        <v>2012</v>
      </c>
      <c r="J238" s="33">
        <f t="shared" si="3"/>
        <v>5</v>
      </c>
      <c r="K238" s="33">
        <v>0</v>
      </c>
      <c r="L238" s="1">
        <v>0</v>
      </c>
      <c r="M238" s="1">
        <v>0</v>
      </c>
      <c r="N238" s="1">
        <v>2</v>
      </c>
      <c r="O238" s="49">
        <v>17</v>
      </c>
      <c r="P238" s="1">
        <v>38</v>
      </c>
      <c r="Q238" s="1">
        <v>33</v>
      </c>
      <c r="R238" s="33" t="s">
        <v>781</v>
      </c>
      <c r="S238" s="23">
        <v>11</v>
      </c>
      <c r="T238" s="1">
        <v>563</v>
      </c>
      <c r="U238" s="1">
        <v>929</v>
      </c>
      <c r="V238" s="13">
        <v>0.60602798708288486</v>
      </c>
      <c r="W238" s="33">
        <v>0.23972012917115149</v>
      </c>
      <c r="X238" s="1">
        <v>6033</v>
      </c>
      <c r="Y238" s="1">
        <v>26</v>
      </c>
      <c r="Z238" s="1">
        <v>30</v>
      </c>
      <c r="AA238" s="33">
        <v>-4</v>
      </c>
      <c r="AB238" s="1">
        <v>78</v>
      </c>
      <c r="AC238" s="1">
        <v>330</v>
      </c>
      <c r="AD238" s="1">
        <v>3</v>
      </c>
      <c r="AE238" s="33" t="s">
        <v>218</v>
      </c>
      <c r="AF238" s="35">
        <v>35</v>
      </c>
      <c r="AG238" s="36">
        <v>487</v>
      </c>
      <c r="AH238" s="36">
        <v>865</v>
      </c>
      <c r="AI238" s="36">
        <v>56.3</v>
      </c>
      <c r="AJ238" s="36">
        <v>5429</v>
      </c>
      <c r="AK238" s="36">
        <v>6.3</v>
      </c>
      <c r="AL238" s="36">
        <v>5.4</v>
      </c>
      <c r="AM238" s="36">
        <v>36</v>
      </c>
      <c r="AN238" s="36">
        <v>33</v>
      </c>
      <c r="AO238" s="36">
        <v>115.1</v>
      </c>
      <c r="AP238" s="37">
        <v>5</v>
      </c>
      <c r="AQ238" t="s">
        <v>2514</v>
      </c>
    </row>
    <row r="239" spans="1:45" x14ac:dyDescent="0.2">
      <c r="A239" t="s">
        <v>1467</v>
      </c>
      <c r="B239" s="33">
        <v>1</v>
      </c>
      <c r="C239" s="33" t="s">
        <v>1427</v>
      </c>
      <c r="D239" s="1">
        <v>8</v>
      </c>
      <c r="E239" s="1">
        <v>222</v>
      </c>
      <c r="F239" s="1">
        <v>23</v>
      </c>
      <c r="G239" s="33" t="s">
        <v>431</v>
      </c>
      <c r="H239" s="1">
        <v>1997</v>
      </c>
      <c r="I239" s="1">
        <v>2008</v>
      </c>
      <c r="J239" s="33">
        <f t="shared" si="3"/>
        <v>11</v>
      </c>
      <c r="K239" s="33">
        <v>0</v>
      </c>
      <c r="L239" s="1">
        <v>0</v>
      </c>
      <c r="M239" s="1">
        <v>2</v>
      </c>
      <c r="N239" s="1">
        <v>7</v>
      </c>
      <c r="O239" s="49">
        <v>94</v>
      </c>
      <c r="P239" s="1">
        <v>120</v>
      </c>
      <c r="Q239" s="1">
        <v>113</v>
      </c>
      <c r="R239" s="33" t="s">
        <v>1468</v>
      </c>
      <c r="S239" s="23">
        <v>37.666666666666664</v>
      </c>
      <c r="T239" s="1">
        <v>2266</v>
      </c>
      <c r="U239" s="1">
        <v>3740</v>
      </c>
      <c r="V239" s="13">
        <v>0.60588235294117643</v>
      </c>
      <c r="W239" s="33">
        <v>21.141176470588235</v>
      </c>
      <c r="X239" s="1">
        <v>28475</v>
      </c>
      <c r="Y239" s="1">
        <v>162</v>
      </c>
      <c r="Z239" s="1">
        <v>114</v>
      </c>
      <c r="AA239" s="33">
        <v>48</v>
      </c>
      <c r="AB239" s="1">
        <v>243</v>
      </c>
      <c r="AC239" s="1">
        <v>914</v>
      </c>
      <c r="AD239" s="1">
        <v>6</v>
      </c>
      <c r="AE239" s="33" t="s">
        <v>223</v>
      </c>
      <c r="AF239" s="35">
        <v>45</v>
      </c>
      <c r="AG239" s="36">
        <v>421</v>
      </c>
      <c r="AH239" s="36">
        <v>755</v>
      </c>
      <c r="AI239" s="36">
        <v>55.8</v>
      </c>
      <c r="AJ239" s="36">
        <v>5400</v>
      </c>
      <c r="AK239" s="36">
        <v>7.2</v>
      </c>
      <c r="AL239" s="36">
        <v>5.9</v>
      </c>
      <c r="AM239" s="36">
        <v>23</v>
      </c>
      <c r="AN239" s="36">
        <v>31</v>
      </c>
      <c r="AO239" s="36">
        <v>117.7</v>
      </c>
      <c r="AP239" s="37">
        <v>1</v>
      </c>
      <c r="AQ239" t="s">
        <v>3185</v>
      </c>
    </row>
    <row r="240" spans="1:45" x14ac:dyDescent="0.2">
      <c r="A240" t="s">
        <v>297</v>
      </c>
      <c r="B240" s="33">
        <v>0</v>
      </c>
      <c r="C240" s="33" t="s">
        <v>239</v>
      </c>
      <c r="D240" s="1">
        <v>7</v>
      </c>
      <c r="E240" s="1">
        <v>250</v>
      </c>
      <c r="F240" s="1">
        <v>23</v>
      </c>
      <c r="G240" s="33" t="s">
        <v>137</v>
      </c>
      <c r="H240" s="1">
        <v>2015</v>
      </c>
      <c r="I240" s="1">
        <v>2017</v>
      </c>
      <c r="J240" s="33">
        <f t="shared" si="3"/>
        <v>2</v>
      </c>
      <c r="K240" s="33">
        <v>0</v>
      </c>
      <c r="L240" s="1">
        <v>0</v>
      </c>
      <c r="M240" s="1">
        <v>0</v>
      </c>
      <c r="N240" s="1">
        <v>2</v>
      </c>
      <c r="O240" s="49">
        <v>13</v>
      </c>
      <c r="P240" s="1">
        <v>26</v>
      </c>
      <c r="Q240" s="1">
        <v>24</v>
      </c>
      <c r="R240" s="33" t="s">
        <v>298</v>
      </c>
      <c r="S240" s="23">
        <v>8</v>
      </c>
      <c r="T240" s="1">
        <v>495</v>
      </c>
      <c r="U240" s="1">
        <v>835</v>
      </c>
      <c r="V240" s="13">
        <v>0.59281437125748504</v>
      </c>
      <c r="W240" s="33">
        <v>-2.0281437125748498</v>
      </c>
      <c r="X240" s="1">
        <v>5686</v>
      </c>
      <c r="Y240" s="1">
        <v>30</v>
      </c>
      <c r="Z240" s="1">
        <v>24</v>
      </c>
      <c r="AA240" s="33">
        <v>6</v>
      </c>
      <c r="AB240" s="1">
        <v>60</v>
      </c>
      <c r="AC240" s="1">
        <v>183</v>
      </c>
      <c r="AD240" s="1">
        <v>1</v>
      </c>
      <c r="AE240" s="33" t="s">
        <v>303</v>
      </c>
      <c r="AF240" s="35">
        <v>0</v>
      </c>
      <c r="AG240" s="35">
        <v>0</v>
      </c>
      <c r="AH240" s="35">
        <v>0</v>
      </c>
      <c r="AI240" s="35">
        <v>0</v>
      </c>
      <c r="AJ240" s="35">
        <v>0</v>
      </c>
      <c r="AK240" s="35">
        <v>0</v>
      </c>
      <c r="AL240" s="35">
        <v>0</v>
      </c>
      <c r="AM240" s="35">
        <v>0</v>
      </c>
      <c r="AN240" s="35">
        <v>0</v>
      </c>
      <c r="AO240" s="35">
        <v>0</v>
      </c>
      <c r="AP240" s="37">
        <v>1</v>
      </c>
      <c r="AQ240" t="s">
        <v>3185</v>
      </c>
    </row>
    <row r="241" spans="1:45" x14ac:dyDescent="0.2">
      <c r="A241" t="s">
        <v>1621</v>
      </c>
      <c r="B241" s="33">
        <v>1</v>
      </c>
      <c r="C241" s="33" t="s">
        <v>1620</v>
      </c>
      <c r="D241" s="1">
        <v>1</v>
      </c>
      <c r="E241" s="1">
        <v>1</v>
      </c>
      <c r="F241" s="1">
        <v>22</v>
      </c>
      <c r="G241" s="33" t="s">
        <v>196</v>
      </c>
      <c r="H241" s="1">
        <v>1989</v>
      </c>
      <c r="I241" s="1">
        <v>2000</v>
      </c>
      <c r="J241" s="33">
        <f t="shared" si="3"/>
        <v>11</v>
      </c>
      <c r="K241" s="33">
        <v>1</v>
      </c>
      <c r="L241" s="1">
        <v>0</v>
      </c>
      <c r="M241" s="1">
        <v>6</v>
      </c>
      <c r="N241" s="1">
        <v>11</v>
      </c>
      <c r="O241" s="49">
        <v>97</v>
      </c>
      <c r="P241" s="1">
        <v>165</v>
      </c>
      <c r="Q241" s="1">
        <v>165</v>
      </c>
      <c r="R241" s="33" t="s">
        <v>1622</v>
      </c>
      <c r="S241" s="23">
        <v>55</v>
      </c>
      <c r="T241" s="1">
        <v>2898</v>
      </c>
      <c r="U241" s="1">
        <v>4715</v>
      </c>
      <c r="V241" s="13">
        <v>0.61463414634146341</v>
      </c>
      <c r="W241" s="33">
        <v>22.953658536585365</v>
      </c>
      <c r="X241" s="1">
        <v>32942</v>
      </c>
      <c r="Y241" s="1">
        <v>165</v>
      </c>
      <c r="Z241" s="1">
        <v>141</v>
      </c>
      <c r="AA241" s="33">
        <v>24</v>
      </c>
      <c r="AB241" s="1">
        <v>327</v>
      </c>
      <c r="AC241" s="1">
        <v>1016</v>
      </c>
      <c r="AD241" s="1">
        <v>9</v>
      </c>
      <c r="AE241" s="33" t="s">
        <v>295</v>
      </c>
      <c r="AF241" s="35">
        <v>48</v>
      </c>
      <c r="AG241" s="36">
        <v>439</v>
      </c>
      <c r="AH241" s="36">
        <v>694</v>
      </c>
      <c r="AI241" s="36">
        <v>63.3</v>
      </c>
      <c r="AJ241" s="36">
        <v>5781</v>
      </c>
      <c r="AK241" s="36">
        <v>8.3000000000000007</v>
      </c>
      <c r="AL241" s="36">
        <v>8.5</v>
      </c>
      <c r="AM241" s="36">
        <v>45</v>
      </c>
      <c r="AN241" s="36">
        <v>18</v>
      </c>
      <c r="AO241" s="36">
        <v>149.4</v>
      </c>
      <c r="AP241" s="37">
        <v>5</v>
      </c>
      <c r="AQ241" t="s">
        <v>2514</v>
      </c>
      <c r="AS241" s="50" t="s">
        <v>1419</v>
      </c>
    </row>
    <row r="242" spans="1:45" x14ac:dyDescent="0.2">
      <c r="A242" t="s">
        <v>787</v>
      </c>
      <c r="B242" s="33">
        <v>0</v>
      </c>
      <c r="C242" s="33" t="s">
        <v>754</v>
      </c>
      <c r="D242" s="1">
        <v>5</v>
      </c>
      <c r="E242" s="1">
        <v>174</v>
      </c>
      <c r="F242" s="1">
        <v>23</v>
      </c>
      <c r="G242" s="33" t="s">
        <v>382</v>
      </c>
      <c r="H242" s="1">
        <v>2007</v>
      </c>
      <c r="I242" s="1">
        <v>2010</v>
      </c>
      <c r="J242" s="33">
        <f t="shared" si="3"/>
        <v>3</v>
      </c>
      <c r="K242" s="33">
        <v>0</v>
      </c>
      <c r="L242" s="1">
        <v>0</v>
      </c>
      <c r="M242" s="1">
        <v>0</v>
      </c>
      <c r="N242" s="1">
        <v>0</v>
      </c>
      <c r="O242" s="49">
        <v>6</v>
      </c>
      <c r="P242" s="1">
        <v>20</v>
      </c>
      <c r="Q242" s="1">
        <v>8</v>
      </c>
      <c r="R242" s="33" t="s">
        <v>788</v>
      </c>
      <c r="S242" s="23">
        <v>2.6666666666666665</v>
      </c>
      <c r="T242" s="1">
        <v>121</v>
      </c>
      <c r="U242" s="1">
        <v>234</v>
      </c>
      <c r="V242" s="13">
        <v>0.51709401709401714</v>
      </c>
      <c r="W242" s="33">
        <v>-1.2709401709401713</v>
      </c>
      <c r="X242" s="1">
        <v>1734</v>
      </c>
      <c r="Y242" s="1">
        <v>8</v>
      </c>
      <c r="Z242" s="1">
        <v>5</v>
      </c>
      <c r="AA242" s="33">
        <v>3</v>
      </c>
      <c r="AB242" s="1">
        <v>52</v>
      </c>
      <c r="AC242" s="1">
        <v>230</v>
      </c>
      <c r="AD242" s="1">
        <v>3</v>
      </c>
      <c r="AE242" s="33" t="s">
        <v>209</v>
      </c>
      <c r="AF242" s="35">
        <v>43</v>
      </c>
      <c r="AG242" s="36">
        <v>420</v>
      </c>
      <c r="AH242" s="36">
        <v>670</v>
      </c>
      <c r="AI242" s="36">
        <v>62.7</v>
      </c>
      <c r="AJ242" s="36">
        <v>5720</v>
      </c>
      <c r="AK242" s="36">
        <v>8.5</v>
      </c>
      <c r="AL242" s="36">
        <v>9.3000000000000007</v>
      </c>
      <c r="AM242" s="36">
        <v>54</v>
      </c>
      <c r="AN242" s="36">
        <v>13</v>
      </c>
      <c r="AO242" s="36">
        <v>157.1</v>
      </c>
      <c r="AP242" s="37">
        <v>1</v>
      </c>
      <c r="AQ242" t="s">
        <v>3185</v>
      </c>
    </row>
    <row r="243" spans="1:45" x14ac:dyDescent="0.2">
      <c r="A243" t="s">
        <v>1518</v>
      </c>
      <c r="B243" s="33">
        <v>0</v>
      </c>
      <c r="C243" s="33" t="s">
        <v>1474</v>
      </c>
      <c r="D243" s="1">
        <v>9</v>
      </c>
      <c r="E243" s="1">
        <v>230</v>
      </c>
      <c r="F243" s="1">
        <v>24</v>
      </c>
      <c r="G243" s="33" t="s">
        <v>288</v>
      </c>
      <c r="H243" s="1">
        <v>1993</v>
      </c>
      <c r="I243" s="1">
        <v>2003</v>
      </c>
      <c r="J243" s="33">
        <f t="shared" si="3"/>
        <v>10</v>
      </c>
      <c r="K243" s="33">
        <v>0</v>
      </c>
      <c r="L243" s="1">
        <v>0</v>
      </c>
      <c r="M243" s="1">
        <v>0</v>
      </c>
      <c r="N243" s="1">
        <v>2</v>
      </c>
      <c r="O243" s="49">
        <v>15</v>
      </c>
      <c r="P243" s="1">
        <v>54</v>
      </c>
      <c r="Q243" s="1">
        <v>25</v>
      </c>
      <c r="R243" s="33" t="s">
        <v>1519</v>
      </c>
      <c r="S243" s="23">
        <v>8.3333333333333339</v>
      </c>
      <c r="T243" s="1">
        <v>546</v>
      </c>
      <c r="U243" s="1">
        <v>946</v>
      </c>
      <c r="V243" s="13">
        <v>0.57716701902748413</v>
      </c>
      <c r="W243" s="33">
        <v>5.6283298097251588</v>
      </c>
      <c r="X243" s="1">
        <v>6351</v>
      </c>
      <c r="Y243" s="1">
        <v>34</v>
      </c>
      <c r="Z243" s="1">
        <v>35</v>
      </c>
      <c r="AA243" s="33">
        <v>-1</v>
      </c>
      <c r="AB243" s="1">
        <v>72</v>
      </c>
      <c r="AC243" s="1">
        <v>177</v>
      </c>
      <c r="AD243" s="1">
        <v>3</v>
      </c>
      <c r="AE243" s="33" t="s">
        <v>775</v>
      </c>
      <c r="AF243" s="35">
        <v>48</v>
      </c>
      <c r="AG243" s="36">
        <v>958</v>
      </c>
      <c r="AH243" s="36">
        <v>1530</v>
      </c>
      <c r="AI243" s="36">
        <v>62.6</v>
      </c>
      <c r="AJ243" s="36">
        <v>15031</v>
      </c>
      <c r="AK243" s="36">
        <v>9.8000000000000007</v>
      </c>
      <c r="AL243" s="36">
        <v>9.5</v>
      </c>
      <c r="AM243" s="36">
        <v>121</v>
      </c>
      <c r="AN243" s="36">
        <v>65</v>
      </c>
      <c r="AO243" s="36">
        <v>162.69999999999999</v>
      </c>
      <c r="AP243" s="37">
        <v>8</v>
      </c>
      <c r="AQ243" t="s">
        <v>3661</v>
      </c>
      <c r="AS243" s="50" t="s">
        <v>1405</v>
      </c>
    </row>
    <row r="244" spans="1:45" x14ac:dyDescent="0.2">
      <c r="A244" t="s">
        <v>795</v>
      </c>
      <c r="B244" s="33">
        <v>0</v>
      </c>
      <c r="C244" s="33" t="s">
        <v>754</v>
      </c>
      <c r="D244" s="1">
        <v>7</v>
      </c>
      <c r="E244" s="1">
        <v>217</v>
      </c>
      <c r="F244" s="1">
        <v>23</v>
      </c>
      <c r="G244" s="33" t="s">
        <v>325</v>
      </c>
      <c r="H244" s="1">
        <v>2007</v>
      </c>
      <c r="I244" s="1">
        <v>2014</v>
      </c>
      <c r="J244" s="33">
        <f t="shared" si="3"/>
        <v>7</v>
      </c>
      <c r="K244" s="33">
        <v>0</v>
      </c>
      <c r="L244" s="1">
        <v>0</v>
      </c>
      <c r="M244" s="1">
        <v>0</v>
      </c>
      <c r="N244" s="1">
        <v>1</v>
      </c>
      <c r="O244" s="49">
        <v>10</v>
      </c>
      <c r="P244" s="1">
        <v>29</v>
      </c>
      <c r="Q244" s="1">
        <v>12</v>
      </c>
      <c r="R244" s="33" t="s">
        <v>796</v>
      </c>
      <c r="S244" s="23">
        <v>4</v>
      </c>
      <c r="T244" s="1">
        <v>275</v>
      </c>
      <c r="U244" s="1">
        <v>509</v>
      </c>
      <c r="V244" s="13">
        <v>0.54027504911591351</v>
      </c>
      <c r="W244" s="33">
        <v>2.897249508840865</v>
      </c>
      <c r="X244" s="1">
        <v>3222</v>
      </c>
      <c r="Y244" s="1">
        <v>21</v>
      </c>
      <c r="Z244" s="1">
        <v>18</v>
      </c>
      <c r="AA244" s="33">
        <v>3</v>
      </c>
      <c r="AB244" s="1">
        <v>79</v>
      </c>
      <c r="AC244" s="1">
        <v>469</v>
      </c>
      <c r="AD244" s="1">
        <v>3</v>
      </c>
      <c r="AE244" s="33" t="s">
        <v>800</v>
      </c>
      <c r="AF244" s="35">
        <v>0</v>
      </c>
      <c r="AG244" s="35">
        <v>0</v>
      </c>
      <c r="AH244" s="35">
        <v>0</v>
      </c>
      <c r="AI244" s="35">
        <v>0</v>
      </c>
      <c r="AJ244" s="35">
        <v>0</v>
      </c>
      <c r="AK244" s="35">
        <v>0</v>
      </c>
      <c r="AL244" s="35">
        <v>0</v>
      </c>
      <c r="AM244" s="35">
        <v>0</v>
      </c>
      <c r="AN244" s="35">
        <v>0</v>
      </c>
      <c r="AO244" s="35">
        <v>0</v>
      </c>
      <c r="AP244" s="37">
        <v>0</v>
      </c>
    </row>
    <row r="245" spans="1:45" x14ac:dyDescent="0.2">
      <c r="A245" t="s">
        <v>594</v>
      </c>
      <c r="B245" s="33">
        <v>1</v>
      </c>
      <c r="C245" s="33" t="s">
        <v>526</v>
      </c>
      <c r="D245" s="1">
        <v>6</v>
      </c>
      <c r="E245" s="1">
        <v>180</v>
      </c>
      <c r="F245" s="1">
        <v>22</v>
      </c>
      <c r="G245" s="33" t="s">
        <v>382</v>
      </c>
      <c r="H245" s="1">
        <v>2011</v>
      </c>
      <c r="I245" s="1">
        <v>2017</v>
      </c>
      <c r="J245" s="33">
        <f t="shared" si="3"/>
        <v>6</v>
      </c>
      <c r="K245" s="33">
        <v>0</v>
      </c>
      <c r="L245" s="1">
        <v>0</v>
      </c>
      <c r="M245" s="1">
        <v>1</v>
      </c>
      <c r="N245" s="1">
        <v>3</v>
      </c>
      <c r="O245" s="49">
        <v>39</v>
      </c>
      <c r="P245" s="1">
        <v>58</v>
      </c>
      <c r="Q245" s="1">
        <v>43</v>
      </c>
      <c r="R245" s="33" t="s">
        <v>595</v>
      </c>
      <c r="S245" s="23">
        <v>14</v>
      </c>
      <c r="T245" s="1">
        <v>793</v>
      </c>
      <c r="U245" s="1">
        <v>1271</v>
      </c>
      <c r="V245" s="13">
        <v>0.62391817466561761</v>
      </c>
      <c r="W245" s="33">
        <v>7.9608182533438239</v>
      </c>
      <c r="X245" s="1">
        <v>9056</v>
      </c>
      <c r="Y245" s="1">
        <v>51</v>
      </c>
      <c r="Z245" s="1">
        <v>18</v>
      </c>
      <c r="AA245" s="33">
        <v>33</v>
      </c>
      <c r="AB245" s="1">
        <v>310</v>
      </c>
      <c r="AC245" s="1">
        <v>1711</v>
      </c>
      <c r="AD245" s="1">
        <v>15</v>
      </c>
      <c r="AE245" s="33" t="s">
        <v>352</v>
      </c>
      <c r="AF245" s="43">
        <v>50</v>
      </c>
      <c r="AG245" s="43">
        <v>495</v>
      </c>
      <c r="AH245" s="43">
        <v>865</v>
      </c>
      <c r="AI245" s="43">
        <v>57.2</v>
      </c>
      <c r="AJ245" s="43">
        <v>7017</v>
      </c>
      <c r="AK245" s="43">
        <v>8.1</v>
      </c>
      <c r="AL245" s="43">
        <v>8.1</v>
      </c>
      <c r="AM245" s="43">
        <v>44</v>
      </c>
      <c r="AN245" s="43">
        <v>20</v>
      </c>
      <c r="AO245" s="43">
        <v>137.5</v>
      </c>
      <c r="AP245" s="37">
        <v>3</v>
      </c>
      <c r="AQ245" t="s">
        <v>2515</v>
      </c>
    </row>
    <row r="246" spans="1:45" x14ac:dyDescent="0.2">
      <c r="A246" t="s">
        <v>803</v>
      </c>
      <c r="B246" s="33">
        <v>0</v>
      </c>
      <c r="C246" s="33" t="s">
        <v>802</v>
      </c>
      <c r="D246" s="1">
        <v>1</v>
      </c>
      <c r="E246" s="1">
        <v>3</v>
      </c>
      <c r="F246" s="1">
        <v>23</v>
      </c>
      <c r="G246" s="33" t="s">
        <v>253</v>
      </c>
      <c r="H246" s="1">
        <v>2006</v>
      </c>
      <c r="I246" s="1">
        <v>2011</v>
      </c>
      <c r="J246" s="33">
        <f t="shared" si="3"/>
        <v>5</v>
      </c>
      <c r="K246" s="33">
        <v>0</v>
      </c>
      <c r="L246" s="1">
        <v>0</v>
      </c>
      <c r="M246" s="1">
        <v>2</v>
      </c>
      <c r="N246" s="1">
        <v>4</v>
      </c>
      <c r="O246" s="49">
        <v>33</v>
      </c>
      <c r="P246" s="1">
        <v>60</v>
      </c>
      <c r="Q246" s="1">
        <v>50</v>
      </c>
      <c r="R246" s="33" t="s">
        <v>804</v>
      </c>
      <c r="S246" s="23">
        <v>16.666666666666668</v>
      </c>
      <c r="T246" s="1">
        <v>755</v>
      </c>
      <c r="U246" s="1">
        <v>1304</v>
      </c>
      <c r="V246" s="13">
        <v>0.57898773006134974</v>
      </c>
      <c r="W246" s="33">
        <v>4.0101226993865025</v>
      </c>
      <c r="X246" s="1">
        <v>8964</v>
      </c>
      <c r="Y246" s="1">
        <v>46</v>
      </c>
      <c r="Z246" s="1">
        <v>51</v>
      </c>
      <c r="AA246" s="33">
        <v>-5</v>
      </c>
      <c r="AB246" s="1">
        <v>282</v>
      </c>
      <c r="AC246" s="1">
        <v>1459</v>
      </c>
      <c r="AD246" s="1">
        <v>12</v>
      </c>
      <c r="AE246" s="33" t="s">
        <v>632</v>
      </c>
      <c r="AF246" s="35">
        <v>37</v>
      </c>
      <c r="AG246" s="36">
        <v>444</v>
      </c>
      <c r="AH246" s="36">
        <v>718</v>
      </c>
      <c r="AI246" s="36">
        <v>61.8</v>
      </c>
      <c r="AJ246" s="36">
        <v>6040</v>
      </c>
      <c r="AK246" s="36">
        <v>8.4</v>
      </c>
      <c r="AL246" s="36">
        <v>7.9</v>
      </c>
      <c r="AM246" s="36">
        <v>44</v>
      </c>
      <c r="AN246" s="36">
        <v>28</v>
      </c>
      <c r="AO246" s="36">
        <v>144.9</v>
      </c>
      <c r="AP246" s="37">
        <v>4</v>
      </c>
      <c r="AQ246" t="s">
        <v>3680</v>
      </c>
    </row>
    <row r="247" spans="1:45" x14ac:dyDescent="0.2">
      <c r="A247" t="s">
        <v>1688</v>
      </c>
      <c r="B247" s="33">
        <v>1</v>
      </c>
      <c r="C247" s="33" t="s">
        <v>1687</v>
      </c>
      <c r="D247" s="1">
        <v>1</v>
      </c>
      <c r="E247" s="1">
        <v>1</v>
      </c>
      <c r="F247" s="1">
        <v>23</v>
      </c>
      <c r="G247" s="33" t="s">
        <v>241</v>
      </c>
      <c r="H247" s="1">
        <v>1987</v>
      </c>
      <c r="I247" s="1">
        <v>2007</v>
      </c>
      <c r="J247" s="33">
        <f t="shared" si="3"/>
        <v>20</v>
      </c>
      <c r="K247" s="33">
        <v>0</v>
      </c>
      <c r="L247" s="1">
        <v>0</v>
      </c>
      <c r="M247" s="1">
        <v>2</v>
      </c>
      <c r="N247" s="1">
        <v>14</v>
      </c>
      <c r="O247" s="49">
        <v>97</v>
      </c>
      <c r="P247" s="1">
        <v>233</v>
      </c>
      <c r="Q247" s="1">
        <v>214</v>
      </c>
      <c r="R247" s="33" t="s">
        <v>1689</v>
      </c>
      <c r="S247" s="23">
        <v>71.333333333333329</v>
      </c>
      <c r="T247" s="1">
        <v>3787</v>
      </c>
      <c r="U247" s="1">
        <v>6701</v>
      </c>
      <c r="V247" s="13">
        <v>0.56513953141322193</v>
      </c>
      <c r="W247" s="33">
        <v>26.84860468586778</v>
      </c>
      <c r="X247" s="1">
        <v>46233</v>
      </c>
      <c r="Y247" s="1">
        <v>275</v>
      </c>
      <c r="Z247" s="1">
        <v>267</v>
      </c>
      <c r="AA247" s="33">
        <v>8</v>
      </c>
      <c r="AB247" s="1">
        <v>430</v>
      </c>
      <c r="AC247" s="1">
        <v>1661</v>
      </c>
      <c r="AD247" s="1">
        <v>15</v>
      </c>
      <c r="AE247" s="33" t="s">
        <v>134</v>
      </c>
      <c r="AF247" s="35">
        <v>45</v>
      </c>
      <c r="AG247" s="36">
        <v>413</v>
      </c>
      <c r="AH247" s="36">
        <v>674</v>
      </c>
      <c r="AI247" s="36">
        <v>61.3</v>
      </c>
      <c r="AJ247" s="36">
        <v>6058</v>
      </c>
      <c r="AK247" s="36">
        <v>9</v>
      </c>
      <c r="AL247" s="36">
        <v>8.6999999999999993</v>
      </c>
      <c r="AM247" s="36">
        <v>48</v>
      </c>
      <c r="AN247" s="36">
        <v>25</v>
      </c>
      <c r="AO247" s="36">
        <v>152.9</v>
      </c>
      <c r="AP247" s="37">
        <v>6</v>
      </c>
      <c r="AQ247" t="s">
        <v>2513</v>
      </c>
    </row>
    <row r="248" spans="1:45" x14ac:dyDescent="0.2">
      <c r="A248" t="s">
        <v>1488</v>
      </c>
      <c r="B248" s="33">
        <v>0</v>
      </c>
      <c r="C248" s="33" t="s">
        <v>1474</v>
      </c>
      <c r="D248" s="1">
        <v>4</v>
      </c>
      <c r="E248" s="1">
        <v>107</v>
      </c>
      <c r="F248" s="1">
        <v>24</v>
      </c>
      <c r="G248" s="33" t="s">
        <v>56</v>
      </c>
      <c r="H248" s="1">
        <v>1992</v>
      </c>
      <c r="I248" s="1">
        <v>1995</v>
      </c>
      <c r="J248" s="33">
        <f t="shared" si="3"/>
        <v>3</v>
      </c>
      <c r="K248" s="33">
        <v>0</v>
      </c>
      <c r="L248" s="1">
        <v>0</v>
      </c>
      <c r="M248" s="1">
        <v>0</v>
      </c>
      <c r="N248" s="1">
        <v>0</v>
      </c>
      <c r="O248" s="49">
        <v>1</v>
      </c>
      <c r="P248" s="1">
        <v>9</v>
      </c>
      <c r="Q248" s="1">
        <v>2</v>
      </c>
      <c r="R248" s="33" t="s">
        <v>718</v>
      </c>
      <c r="S248" s="23">
        <v>0.66666666666666663</v>
      </c>
      <c r="T248" s="1">
        <v>57</v>
      </c>
      <c r="U248" s="1">
        <v>124</v>
      </c>
      <c r="V248" s="13">
        <v>0.45967741935483869</v>
      </c>
      <c r="W248" s="33">
        <v>-2.2967741935483867</v>
      </c>
      <c r="X248" s="1">
        <v>572</v>
      </c>
      <c r="Y248" s="1">
        <v>2</v>
      </c>
      <c r="Z248" s="1">
        <v>10</v>
      </c>
      <c r="AA248" s="33">
        <v>-8</v>
      </c>
      <c r="AB248" s="1">
        <v>8</v>
      </c>
      <c r="AC248" s="1">
        <v>20</v>
      </c>
      <c r="AD248" s="1">
        <v>0</v>
      </c>
      <c r="AE248" s="33" t="s">
        <v>352</v>
      </c>
      <c r="AF248" s="35">
        <v>24</v>
      </c>
      <c r="AG248" s="36">
        <v>494</v>
      </c>
      <c r="AH248" s="36">
        <v>920</v>
      </c>
      <c r="AI248" s="36">
        <v>53.7</v>
      </c>
      <c r="AJ248" s="36">
        <v>5915</v>
      </c>
      <c r="AK248" s="36">
        <v>6.4</v>
      </c>
      <c r="AL248" s="36">
        <v>5.0999999999999996</v>
      </c>
      <c r="AM248" s="36">
        <v>43</v>
      </c>
      <c r="AN248" s="36">
        <v>46</v>
      </c>
      <c r="AO248" s="36">
        <v>113.1</v>
      </c>
      <c r="AP248" s="37">
        <v>7</v>
      </c>
      <c r="AQ248" t="s">
        <v>2517</v>
      </c>
    </row>
    <row r="249" spans="1:45" x14ac:dyDescent="0.2">
      <c r="A249" t="s">
        <v>370</v>
      </c>
      <c r="B249" s="33">
        <v>0</v>
      </c>
      <c r="C249" s="33" t="s">
        <v>304</v>
      </c>
      <c r="D249" s="1">
        <v>6</v>
      </c>
      <c r="E249" s="1">
        <v>178</v>
      </c>
      <c r="F249" s="1">
        <v>23</v>
      </c>
      <c r="G249" s="33" t="s">
        <v>253</v>
      </c>
      <c r="H249" s="1">
        <v>2014</v>
      </c>
      <c r="I249" s="1">
        <v>2015</v>
      </c>
      <c r="J249" s="33">
        <f t="shared" si="3"/>
        <v>1</v>
      </c>
      <c r="K249" s="33">
        <v>0</v>
      </c>
      <c r="L249" s="1">
        <v>0</v>
      </c>
      <c r="M249" s="1">
        <v>0</v>
      </c>
      <c r="N249" s="1">
        <v>0</v>
      </c>
      <c r="O249" s="49">
        <v>1</v>
      </c>
      <c r="P249" s="1">
        <v>14</v>
      </c>
      <c r="Q249" s="1">
        <v>10</v>
      </c>
      <c r="R249" s="33" t="s">
        <v>371</v>
      </c>
      <c r="S249" s="23">
        <v>3.3333333333333335</v>
      </c>
      <c r="T249" s="1">
        <v>208</v>
      </c>
      <c r="U249" s="1">
        <v>345</v>
      </c>
      <c r="V249" s="13">
        <v>0.60289855072463772</v>
      </c>
      <c r="W249" s="33">
        <v>-5.1289855072463775</v>
      </c>
      <c r="X249" s="1">
        <v>2347</v>
      </c>
      <c r="Y249" s="1">
        <v>12</v>
      </c>
      <c r="Z249" s="1">
        <v>14</v>
      </c>
      <c r="AA249" s="33">
        <v>-2</v>
      </c>
      <c r="AB249" s="1">
        <v>14</v>
      </c>
      <c r="AC249" s="1">
        <v>12</v>
      </c>
      <c r="AD249" s="1">
        <v>1</v>
      </c>
      <c r="AE249" s="33" t="s">
        <v>375</v>
      </c>
      <c r="AF249" s="35">
        <v>30</v>
      </c>
      <c r="AG249" s="43">
        <v>407</v>
      </c>
      <c r="AH249" s="43">
        <v>659</v>
      </c>
      <c r="AI249" s="43">
        <v>61.8</v>
      </c>
      <c r="AJ249" s="43">
        <v>5783</v>
      </c>
      <c r="AK249" s="43">
        <v>8.8000000000000007</v>
      </c>
      <c r="AL249" s="43">
        <v>8.8000000000000007</v>
      </c>
      <c r="AM249" s="43">
        <v>35</v>
      </c>
      <c r="AN249" s="43">
        <v>15</v>
      </c>
      <c r="AO249" s="43">
        <v>148.4</v>
      </c>
      <c r="AP249" s="37">
        <v>2</v>
      </c>
      <c r="AQ249" t="s">
        <v>2518</v>
      </c>
    </row>
    <row r="250" spans="1:45" s="10" customFormat="1" x14ac:dyDescent="0.2">
      <c r="B250" s="44"/>
      <c r="C250" s="44"/>
      <c r="D250" s="44"/>
      <c r="E250" s="44"/>
      <c r="F250" s="44"/>
      <c r="G250" s="44"/>
      <c r="H250" s="44"/>
      <c r="I250" s="44"/>
      <c r="J250" s="44"/>
      <c r="K250" s="44">
        <f>SUM(K1:K249)</f>
        <v>2</v>
      </c>
      <c r="L250" s="44"/>
      <c r="M250" s="44"/>
      <c r="N250" s="44"/>
      <c r="O250" s="44"/>
      <c r="P250" s="44"/>
      <c r="Q250" s="44"/>
      <c r="R250" s="44"/>
      <c r="S250" s="24"/>
      <c r="T250" s="44"/>
      <c r="U250" s="44"/>
      <c r="V250" s="28"/>
      <c r="W250" s="44"/>
      <c r="X250" s="44"/>
      <c r="Y250" s="44"/>
      <c r="Z250" s="44"/>
      <c r="AA250" s="44"/>
      <c r="AB250" s="44"/>
      <c r="AC250" s="44"/>
      <c r="AD250" s="44"/>
      <c r="AE250" s="44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6"/>
      <c r="AS250"/>
    </row>
    <row r="251" spans="1:45" s="10" customFormat="1" x14ac:dyDescent="0.2"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24"/>
      <c r="T251" s="44"/>
      <c r="U251" s="44"/>
      <c r="V251" s="28"/>
      <c r="W251" s="44"/>
      <c r="X251" s="44"/>
      <c r="Y251" s="44"/>
      <c r="Z251" s="44"/>
      <c r="AA251" s="44"/>
      <c r="AB251" s="44"/>
      <c r="AC251" s="44"/>
      <c r="AD251" s="44"/>
      <c r="AE251" s="44"/>
      <c r="AF251" s="45"/>
      <c r="AG251" s="47"/>
      <c r="AH251" s="47"/>
      <c r="AI251" s="47"/>
      <c r="AJ251" s="47"/>
      <c r="AK251" s="47"/>
      <c r="AL251" s="47"/>
      <c r="AM251" s="47"/>
      <c r="AN251" s="47"/>
      <c r="AO251" s="47"/>
      <c r="AP251" s="46"/>
      <c r="AS251"/>
    </row>
    <row r="252" spans="1:45" s="10" customFormat="1" x14ac:dyDescent="0.2"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24"/>
      <c r="T252" s="44"/>
      <c r="U252" s="44"/>
      <c r="V252" s="28"/>
      <c r="W252" s="44"/>
      <c r="X252" s="44"/>
      <c r="Y252" s="44"/>
      <c r="Z252" s="44"/>
      <c r="AA252" s="44"/>
      <c r="AB252" s="44"/>
      <c r="AC252" s="44"/>
      <c r="AD252" s="44"/>
      <c r="AE252" s="44"/>
      <c r="AF252" s="45"/>
      <c r="AG252" s="47"/>
      <c r="AH252" s="47"/>
      <c r="AI252" s="47"/>
      <c r="AJ252" s="47"/>
      <c r="AK252" s="47"/>
      <c r="AL252" s="47"/>
      <c r="AM252" s="47"/>
      <c r="AN252" s="47"/>
      <c r="AO252" s="47"/>
      <c r="AP252" s="46"/>
      <c r="AS252"/>
    </row>
    <row r="253" spans="1:45" s="10" customFormat="1" x14ac:dyDescent="0.2"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24"/>
      <c r="T253" s="44"/>
      <c r="U253" s="44"/>
      <c r="V253" s="28"/>
      <c r="W253" s="44"/>
      <c r="X253" s="44"/>
      <c r="Y253" s="44"/>
      <c r="Z253" s="44"/>
      <c r="AA253" s="44"/>
      <c r="AB253" s="44"/>
      <c r="AC253" s="44"/>
      <c r="AD253" s="44"/>
      <c r="AE253" s="44"/>
      <c r="AF253" s="45"/>
      <c r="AG253" s="47"/>
      <c r="AH253" s="47"/>
      <c r="AI253" s="47"/>
      <c r="AJ253" s="47"/>
      <c r="AK253" s="47"/>
      <c r="AL253" s="47"/>
      <c r="AM253" s="47"/>
      <c r="AN253" s="47"/>
      <c r="AO253" s="47"/>
      <c r="AP253" s="46"/>
      <c r="AS253"/>
    </row>
    <row r="254" spans="1:45" s="10" customFormat="1" x14ac:dyDescent="0.2"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24"/>
      <c r="T254" s="44"/>
      <c r="U254" s="44"/>
      <c r="V254" s="28"/>
      <c r="W254" s="44"/>
      <c r="X254" s="44"/>
      <c r="Y254" s="44"/>
      <c r="Z254" s="44"/>
      <c r="AA254" s="44"/>
      <c r="AB254" s="44"/>
      <c r="AC254" s="44"/>
      <c r="AD254" s="44"/>
      <c r="AE254" s="44"/>
      <c r="AF254" s="45"/>
      <c r="AG254" s="47"/>
      <c r="AH254" s="47"/>
      <c r="AI254" s="47"/>
      <c r="AJ254" s="47"/>
      <c r="AK254" s="47"/>
      <c r="AL254" s="47"/>
      <c r="AM254" s="47"/>
      <c r="AN254" s="47"/>
      <c r="AO254" s="47"/>
      <c r="AP254" s="46"/>
      <c r="AS254"/>
    </row>
    <row r="255" spans="1:45" s="10" customFormat="1" x14ac:dyDescent="0.2"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24"/>
      <c r="T255" s="44"/>
      <c r="U255" s="44"/>
      <c r="V255" s="28"/>
      <c r="W255" s="44"/>
      <c r="X255" s="44"/>
      <c r="Y255" s="44"/>
      <c r="Z255" s="44"/>
      <c r="AA255" s="44"/>
      <c r="AB255" s="44"/>
      <c r="AC255" s="44"/>
      <c r="AD255" s="44"/>
      <c r="AE255" s="44"/>
      <c r="AF255" s="45"/>
      <c r="AG255" s="47"/>
      <c r="AH255" s="47"/>
      <c r="AI255" s="47"/>
      <c r="AJ255" s="47"/>
      <c r="AK255" s="47"/>
      <c r="AL255" s="47"/>
      <c r="AM255" s="47"/>
      <c r="AN255" s="47"/>
      <c r="AO255" s="47"/>
      <c r="AP255" s="46"/>
      <c r="AS255"/>
    </row>
    <row r="256" spans="1:45" s="10" customFormat="1" x14ac:dyDescent="0.2"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24"/>
      <c r="T256" s="44"/>
      <c r="U256" s="44"/>
      <c r="V256" s="28"/>
      <c r="W256" s="44"/>
      <c r="X256" s="44"/>
      <c r="Y256" s="44"/>
      <c r="Z256" s="44"/>
      <c r="AA256" s="44"/>
      <c r="AB256" s="44"/>
      <c r="AC256" s="44"/>
      <c r="AD256" s="44"/>
      <c r="AE256" s="44"/>
      <c r="AF256" s="45"/>
      <c r="AG256" s="47"/>
      <c r="AH256" s="47"/>
      <c r="AI256" s="47"/>
      <c r="AJ256" s="47"/>
      <c r="AK256" s="47"/>
      <c r="AL256" s="47"/>
      <c r="AM256" s="47"/>
      <c r="AN256" s="47"/>
      <c r="AO256" s="47"/>
      <c r="AP256" s="46"/>
      <c r="AS256"/>
    </row>
    <row r="257" spans="2:45" s="10" customFormat="1" x14ac:dyDescent="0.2"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24"/>
      <c r="T257" s="44"/>
      <c r="U257" s="44"/>
      <c r="V257" s="28"/>
      <c r="W257" s="44"/>
      <c r="X257" s="44"/>
      <c r="Y257" s="44"/>
      <c r="Z257" s="44"/>
      <c r="AA257" s="44"/>
      <c r="AB257" s="44"/>
      <c r="AC257" s="44"/>
      <c r="AD257" s="44"/>
      <c r="AE257" s="44"/>
      <c r="AF257" s="45"/>
      <c r="AG257" s="47"/>
      <c r="AH257" s="47"/>
      <c r="AI257" s="47"/>
      <c r="AJ257" s="47"/>
      <c r="AK257" s="47"/>
      <c r="AL257" s="47"/>
      <c r="AM257" s="47"/>
      <c r="AN257" s="47"/>
      <c r="AO257" s="47"/>
      <c r="AP257" s="46"/>
      <c r="AS257"/>
    </row>
    <row r="258" spans="2:45" s="10" customFormat="1" x14ac:dyDescent="0.2"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24"/>
      <c r="T258" s="44"/>
      <c r="U258" s="44"/>
      <c r="V258" s="28"/>
      <c r="W258" s="44"/>
      <c r="X258" s="44"/>
      <c r="Y258" s="44"/>
      <c r="Z258" s="44"/>
      <c r="AA258" s="44"/>
      <c r="AB258" s="44"/>
      <c r="AC258" s="44"/>
      <c r="AD258" s="44"/>
      <c r="AE258" s="44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6"/>
      <c r="AS258"/>
    </row>
    <row r="259" spans="2:45" s="10" customFormat="1" x14ac:dyDescent="0.2"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24"/>
      <c r="T259" s="44"/>
      <c r="U259" s="44"/>
      <c r="V259" s="28"/>
      <c r="W259" s="44"/>
      <c r="X259" s="44"/>
      <c r="Y259" s="44"/>
      <c r="Z259" s="44"/>
      <c r="AA259" s="44"/>
      <c r="AB259" s="44"/>
      <c r="AC259" s="44"/>
      <c r="AD259" s="44"/>
      <c r="AE259" s="44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6"/>
      <c r="AS259" t="s">
        <v>1506</v>
      </c>
    </row>
    <row r="260" spans="2:45" s="10" customFormat="1" x14ac:dyDescent="0.2"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24"/>
      <c r="T260" s="44"/>
      <c r="U260" s="44"/>
      <c r="V260" s="28"/>
      <c r="W260" s="44"/>
      <c r="X260" s="44"/>
      <c r="Y260" s="44"/>
      <c r="Z260" s="44"/>
      <c r="AA260" s="44"/>
      <c r="AB260" s="44"/>
      <c r="AC260" s="44"/>
      <c r="AD260" s="44"/>
      <c r="AE260" s="44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6"/>
      <c r="AS260"/>
    </row>
    <row r="261" spans="2:45" s="10" customFormat="1" x14ac:dyDescent="0.2"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24"/>
      <c r="T261" s="44"/>
      <c r="U261" s="44"/>
      <c r="V261" s="28"/>
      <c r="W261" s="44"/>
      <c r="X261" s="44"/>
      <c r="Y261" s="44"/>
      <c r="Z261" s="44"/>
      <c r="AA261" s="44"/>
      <c r="AB261" s="44"/>
      <c r="AC261" s="44"/>
      <c r="AD261" s="44"/>
      <c r="AE261" s="44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6"/>
      <c r="AS261"/>
    </row>
    <row r="262" spans="2:45" s="10" customFormat="1" x14ac:dyDescent="0.2"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24"/>
      <c r="T262" s="44"/>
      <c r="U262" s="44"/>
      <c r="V262" s="28"/>
      <c r="W262" s="44"/>
      <c r="X262" s="44"/>
      <c r="Y262" s="44"/>
      <c r="Z262" s="44"/>
      <c r="AA262" s="44"/>
      <c r="AB262" s="44"/>
      <c r="AC262" s="44"/>
      <c r="AD262" s="44"/>
      <c r="AE262" s="44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6"/>
      <c r="AS262"/>
    </row>
    <row r="263" spans="2:45" s="10" customFormat="1" x14ac:dyDescent="0.2"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24"/>
      <c r="T263" s="44"/>
      <c r="U263" s="44"/>
      <c r="V263" s="28"/>
      <c r="W263" s="44"/>
      <c r="X263" s="44"/>
      <c r="Y263" s="44"/>
      <c r="Z263" s="44"/>
      <c r="AA263" s="44"/>
      <c r="AB263" s="44"/>
      <c r="AC263" s="44"/>
      <c r="AD263" s="44"/>
      <c r="AE263" s="44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6"/>
      <c r="AS263"/>
    </row>
    <row r="264" spans="2:45" s="10" customFormat="1" x14ac:dyDescent="0.2"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24"/>
      <c r="T264" s="44"/>
      <c r="U264" s="44"/>
      <c r="V264" s="28"/>
      <c r="W264" s="44"/>
      <c r="X264" s="44"/>
      <c r="Y264" s="44"/>
      <c r="Z264" s="44"/>
      <c r="AA264" s="44"/>
      <c r="AB264" s="44"/>
      <c r="AC264" s="44"/>
      <c r="AD264" s="44"/>
      <c r="AE264" s="44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6"/>
      <c r="AS264"/>
    </row>
    <row r="265" spans="2:45" s="10" customFormat="1" x14ac:dyDescent="0.2"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24"/>
      <c r="T265" s="44"/>
      <c r="U265" s="44"/>
      <c r="V265" s="28"/>
      <c r="W265" s="44"/>
      <c r="X265" s="44"/>
      <c r="Y265" s="44"/>
      <c r="Z265" s="44"/>
      <c r="AA265" s="44"/>
      <c r="AB265" s="44"/>
      <c r="AC265" s="44"/>
      <c r="AD265" s="44"/>
      <c r="AE265" s="44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6"/>
      <c r="AS265"/>
    </row>
    <row r="266" spans="2:45" s="10" customFormat="1" x14ac:dyDescent="0.2"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24"/>
      <c r="T266" s="44"/>
      <c r="U266" s="44"/>
      <c r="V266" s="28"/>
      <c r="W266" s="44"/>
      <c r="X266" s="44"/>
      <c r="Y266" s="44"/>
      <c r="Z266" s="44"/>
      <c r="AA266" s="44"/>
      <c r="AB266" s="44"/>
      <c r="AC266" s="44"/>
      <c r="AD266" s="44"/>
      <c r="AE266" s="44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6"/>
      <c r="AS266" t="s">
        <v>1479</v>
      </c>
    </row>
    <row r="267" spans="2:45" s="10" customFormat="1" x14ac:dyDescent="0.2"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24"/>
      <c r="T267" s="44"/>
      <c r="U267" s="44"/>
      <c r="V267" s="28"/>
      <c r="W267" s="44"/>
      <c r="X267" s="44"/>
      <c r="Y267" s="44"/>
      <c r="Z267" s="44"/>
      <c r="AA267" s="44"/>
      <c r="AB267" s="44"/>
      <c r="AC267" s="44"/>
      <c r="AD267" s="44"/>
      <c r="AE267" s="44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6"/>
      <c r="AS267"/>
    </row>
    <row r="268" spans="2:45" s="10" customFormat="1" x14ac:dyDescent="0.2"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24"/>
      <c r="T268" s="44"/>
      <c r="U268" s="44"/>
      <c r="V268" s="28"/>
      <c r="W268" s="44"/>
      <c r="X268" s="44"/>
      <c r="Y268" s="44"/>
      <c r="Z268" s="44"/>
      <c r="AA268" s="44"/>
      <c r="AB268" s="44"/>
      <c r="AC268" s="44"/>
      <c r="AD268" s="44"/>
      <c r="AE268" s="44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6"/>
      <c r="AS268"/>
    </row>
    <row r="269" spans="2:45" s="10" customFormat="1" x14ac:dyDescent="0.2"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24"/>
      <c r="T269" s="44"/>
      <c r="U269" s="44"/>
      <c r="V269" s="28"/>
      <c r="W269" s="44"/>
      <c r="X269" s="44"/>
      <c r="Y269" s="44"/>
      <c r="Z269" s="44"/>
      <c r="AA269" s="44"/>
      <c r="AB269" s="44"/>
      <c r="AC269" s="44"/>
      <c r="AD269" s="44"/>
      <c r="AE269" s="44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6"/>
      <c r="AS269"/>
    </row>
    <row r="270" spans="2:45" s="10" customFormat="1" x14ac:dyDescent="0.2"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24"/>
      <c r="T270" s="44"/>
      <c r="U270" s="44"/>
      <c r="V270" s="28"/>
      <c r="W270" s="44"/>
      <c r="X270" s="44"/>
      <c r="Y270" s="44"/>
      <c r="Z270" s="44"/>
      <c r="AA270" s="44"/>
      <c r="AB270" s="44"/>
      <c r="AC270" s="44"/>
      <c r="AD270" s="44"/>
      <c r="AE270" s="44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6"/>
      <c r="AS270"/>
    </row>
    <row r="271" spans="2:45" s="10" customFormat="1" x14ac:dyDescent="0.2"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24"/>
      <c r="T271" s="44"/>
      <c r="U271" s="44"/>
      <c r="V271" s="28"/>
      <c r="W271" s="44"/>
      <c r="X271" s="44"/>
      <c r="Y271" s="44"/>
      <c r="Z271" s="44"/>
      <c r="AA271" s="44"/>
      <c r="AB271" s="44"/>
      <c r="AC271" s="44"/>
      <c r="AD271" s="44"/>
      <c r="AE271" s="44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6"/>
      <c r="AS271"/>
    </row>
    <row r="272" spans="2:45" s="10" customFormat="1" x14ac:dyDescent="0.2"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24"/>
      <c r="T272" s="44"/>
      <c r="U272" s="44"/>
      <c r="V272" s="28"/>
      <c r="W272" s="44"/>
      <c r="X272" s="44"/>
      <c r="Y272" s="44"/>
      <c r="Z272" s="44"/>
      <c r="AA272" s="44"/>
      <c r="AB272" s="44"/>
      <c r="AC272" s="44"/>
      <c r="AD272" s="44"/>
      <c r="AE272" s="44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6"/>
      <c r="AS272" t="s">
        <v>1534</v>
      </c>
    </row>
    <row r="273" spans="2:45" s="10" customFormat="1" x14ac:dyDescent="0.2"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24"/>
      <c r="T273" s="44"/>
      <c r="U273" s="44"/>
      <c r="V273" s="28"/>
      <c r="W273" s="44"/>
      <c r="X273" s="44"/>
      <c r="Y273" s="44"/>
      <c r="Z273" s="44"/>
      <c r="AA273" s="44"/>
      <c r="AB273" s="44"/>
      <c r="AC273" s="44"/>
      <c r="AD273" s="44"/>
      <c r="AE273" s="44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6"/>
      <c r="AS273"/>
    </row>
    <row r="274" spans="2:45" s="10" customFormat="1" x14ac:dyDescent="0.2"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24"/>
      <c r="T274" s="44"/>
      <c r="U274" s="44"/>
      <c r="V274" s="28"/>
      <c r="W274" s="44"/>
      <c r="X274" s="44"/>
      <c r="Y274" s="44"/>
      <c r="Z274" s="44"/>
      <c r="AA274" s="44"/>
      <c r="AB274" s="44"/>
      <c r="AC274" s="44"/>
      <c r="AD274" s="44"/>
      <c r="AE274" s="44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6"/>
      <c r="AS274" t="s">
        <v>1554</v>
      </c>
    </row>
    <row r="275" spans="2:45" s="10" customFormat="1" x14ac:dyDescent="0.2"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24"/>
      <c r="T275" s="44"/>
      <c r="U275" s="44"/>
      <c r="V275" s="28"/>
      <c r="W275" s="44"/>
      <c r="X275" s="44"/>
      <c r="Y275" s="44"/>
      <c r="Z275" s="44"/>
      <c r="AA275" s="44"/>
      <c r="AB275" s="44"/>
      <c r="AC275" s="44"/>
      <c r="AD275" s="44"/>
      <c r="AE275" s="44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6"/>
      <c r="AS275" t="s">
        <v>1532</v>
      </c>
    </row>
    <row r="276" spans="2:45" s="10" customFormat="1" x14ac:dyDescent="0.2"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24"/>
      <c r="T276" s="44"/>
      <c r="U276" s="44"/>
      <c r="V276" s="28"/>
      <c r="W276" s="44"/>
      <c r="X276" s="44"/>
      <c r="Y276" s="44"/>
      <c r="Z276" s="44"/>
      <c r="AA276" s="44"/>
      <c r="AB276" s="44"/>
      <c r="AC276" s="44"/>
      <c r="AD276" s="44"/>
      <c r="AE276" s="44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6"/>
      <c r="AS276"/>
    </row>
    <row r="277" spans="2:45" s="10" customFormat="1" x14ac:dyDescent="0.2"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24"/>
      <c r="T277" s="44"/>
      <c r="U277" s="44"/>
      <c r="V277" s="28"/>
      <c r="W277" s="44"/>
      <c r="X277" s="44"/>
      <c r="Y277" s="44"/>
      <c r="Z277" s="44"/>
      <c r="AA277" s="44"/>
      <c r="AB277" s="44"/>
      <c r="AC277" s="44"/>
      <c r="AD277" s="44"/>
      <c r="AE277" s="44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6"/>
      <c r="AS277"/>
    </row>
    <row r="278" spans="2:45" s="10" customFormat="1" x14ac:dyDescent="0.2"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24"/>
      <c r="T278" s="44"/>
      <c r="U278" s="44"/>
      <c r="V278" s="28"/>
      <c r="W278" s="44"/>
      <c r="X278" s="44"/>
      <c r="Y278" s="44"/>
      <c r="Z278" s="44"/>
      <c r="AA278" s="44"/>
      <c r="AB278" s="44"/>
      <c r="AC278" s="44"/>
      <c r="AD278" s="44"/>
      <c r="AE278" s="44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6"/>
      <c r="AS278"/>
    </row>
    <row r="279" spans="2:45" s="10" customFormat="1" x14ac:dyDescent="0.2"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24"/>
      <c r="T279" s="44"/>
      <c r="U279" s="44"/>
      <c r="V279" s="28"/>
      <c r="W279" s="44"/>
      <c r="X279" s="44"/>
      <c r="Y279" s="44"/>
      <c r="Z279" s="44"/>
      <c r="AA279" s="44"/>
      <c r="AB279" s="44"/>
      <c r="AC279" s="44"/>
      <c r="AD279" s="44"/>
      <c r="AE279" s="44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6"/>
      <c r="AS279"/>
    </row>
    <row r="280" spans="2:45" s="10" customFormat="1" x14ac:dyDescent="0.2"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24"/>
      <c r="T280" s="44"/>
      <c r="U280" s="44"/>
      <c r="V280" s="28"/>
      <c r="W280" s="44"/>
      <c r="X280" s="44"/>
      <c r="Y280" s="44"/>
      <c r="Z280" s="44"/>
      <c r="AA280" s="44"/>
      <c r="AB280" s="44"/>
      <c r="AC280" s="44"/>
      <c r="AD280" s="44"/>
      <c r="AE280" s="44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6"/>
      <c r="AS280"/>
    </row>
    <row r="281" spans="2:45" s="10" customFormat="1" x14ac:dyDescent="0.2"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24"/>
      <c r="T281" s="44"/>
      <c r="U281" s="44"/>
      <c r="V281" s="28"/>
      <c r="W281" s="44"/>
      <c r="X281" s="44"/>
      <c r="Y281" s="44"/>
      <c r="Z281" s="44"/>
      <c r="AA281" s="44"/>
      <c r="AB281" s="44"/>
      <c r="AC281" s="44"/>
      <c r="AD281" s="44"/>
      <c r="AE281" s="44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6"/>
      <c r="AS281"/>
    </row>
    <row r="282" spans="2:45" s="10" customFormat="1" x14ac:dyDescent="0.2"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24"/>
      <c r="T282" s="44"/>
      <c r="U282" s="44"/>
      <c r="V282" s="28"/>
      <c r="W282" s="44"/>
      <c r="X282" s="44"/>
      <c r="Y282" s="44"/>
      <c r="Z282" s="44"/>
      <c r="AA282" s="44"/>
      <c r="AB282" s="44"/>
      <c r="AC282" s="44"/>
      <c r="AD282" s="44"/>
      <c r="AE282" s="44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6"/>
      <c r="AS282" t="s">
        <v>1576</v>
      </c>
    </row>
    <row r="283" spans="2:45" s="10" customFormat="1" x14ac:dyDescent="0.2"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24"/>
      <c r="T283" s="44"/>
      <c r="U283" s="44"/>
      <c r="V283" s="28"/>
      <c r="W283" s="44"/>
      <c r="X283" s="44"/>
      <c r="Y283" s="44"/>
      <c r="Z283" s="44"/>
      <c r="AA283" s="44"/>
      <c r="AB283" s="44"/>
      <c r="AC283" s="44"/>
      <c r="AD283" s="44"/>
      <c r="AE283" s="44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6"/>
      <c r="AS283"/>
    </row>
    <row r="284" spans="2:45" s="10" customFormat="1" x14ac:dyDescent="0.2"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24"/>
      <c r="T284" s="44"/>
      <c r="U284" s="44"/>
      <c r="V284" s="28"/>
      <c r="W284" s="44"/>
      <c r="X284" s="44"/>
      <c r="Y284" s="44"/>
      <c r="Z284" s="44"/>
      <c r="AA284" s="44"/>
      <c r="AB284" s="44"/>
      <c r="AC284" s="44"/>
      <c r="AD284" s="44"/>
      <c r="AE284" s="44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6"/>
      <c r="AS284" t="s">
        <v>1595</v>
      </c>
    </row>
    <row r="285" spans="2:45" s="10" customFormat="1" x14ac:dyDescent="0.2"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24"/>
      <c r="T285" s="44"/>
      <c r="U285" s="44"/>
      <c r="V285" s="28"/>
      <c r="W285" s="44"/>
      <c r="X285" s="44"/>
      <c r="Y285" s="44"/>
      <c r="Z285" s="44"/>
      <c r="AA285" s="44"/>
      <c r="AB285" s="44"/>
      <c r="AC285" s="44"/>
      <c r="AD285" s="44"/>
      <c r="AE285" s="44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6"/>
      <c r="AS285" t="s">
        <v>1570</v>
      </c>
    </row>
    <row r="286" spans="2:45" s="10" customFormat="1" x14ac:dyDescent="0.2"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24"/>
      <c r="T286" s="44"/>
      <c r="U286" s="44"/>
      <c r="V286" s="28"/>
      <c r="W286" s="44"/>
      <c r="X286" s="44"/>
      <c r="Y286" s="44"/>
      <c r="Z286" s="44"/>
      <c r="AA286" s="44"/>
      <c r="AB286" s="44"/>
      <c r="AC286" s="44"/>
      <c r="AD286" s="44"/>
      <c r="AE286" s="44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6"/>
      <c r="AS286" t="s">
        <v>1597</v>
      </c>
    </row>
    <row r="287" spans="2:45" s="10" customFormat="1" x14ac:dyDescent="0.2"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24"/>
      <c r="T287" s="44"/>
      <c r="U287" s="44"/>
      <c r="V287" s="28"/>
      <c r="W287" s="44"/>
      <c r="X287" s="44"/>
      <c r="Y287" s="44"/>
      <c r="Z287" s="44"/>
      <c r="AA287" s="44"/>
      <c r="AB287" s="44"/>
      <c r="AC287" s="44"/>
      <c r="AD287" s="44"/>
      <c r="AE287" s="44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6"/>
      <c r="AS287"/>
    </row>
    <row r="288" spans="2:45" s="10" customFormat="1" x14ac:dyDescent="0.2"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24"/>
      <c r="T288" s="44"/>
      <c r="U288" s="44"/>
      <c r="V288" s="28"/>
      <c r="W288" s="44"/>
      <c r="X288" s="44"/>
      <c r="Y288" s="44"/>
      <c r="Z288" s="44"/>
      <c r="AA288" s="44"/>
      <c r="AB288" s="44"/>
      <c r="AC288" s="44"/>
      <c r="AD288" s="44"/>
      <c r="AE288" s="44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6"/>
      <c r="AS288"/>
    </row>
    <row r="289" spans="2:45" s="10" customFormat="1" x14ac:dyDescent="0.2"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24"/>
      <c r="T289" s="44"/>
      <c r="U289" s="44"/>
      <c r="V289" s="28"/>
      <c r="W289" s="44"/>
      <c r="X289" s="44"/>
      <c r="Y289" s="44"/>
      <c r="Z289" s="44"/>
      <c r="AA289" s="44"/>
      <c r="AB289" s="44"/>
      <c r="AC289" s="44"/>
      <c r="AD289" s="44"/>
      <c r="AE289" s="44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6"/>
      <c r="AS289"/>
    </row>
    <row r="290" spans="2:45" s="10" customFormat="1" x14ac:dyDescent="0.2"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24"/>
      <c r="T290" s="44"/>
      <c r="U290" s="44"/>
      <c r="V290" s="28"/>
      <c r="W290" s="44"/>
      <c r="X290" s="44"/>
      <c r="Y290" s="44"/>
      <c r="Z290" s="44"/>
      <c r="AA290" s="44"/>
      <c r="AB290" s="44"/>
      <c r="AC290" s="44"/>
      <c r="AD290" s="44"/>
      <c r="AE290" s="44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6"/>
      <c r="AS290"/>
    </row>
    <row r="291" spans="2:45" s="10" customFormat="1" x14ac:dyDescent="0.2"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24"/>
      <c r="T291" s="44"/>
      <c r="U291" s="44"/>
      <c r="V291" s="28"/>
      <c r="W291" s="44"/>
      <c r="X291" s="44"/>
      <c r="Y291" s="44"/>
      <c r="Z291" s="44"/>
      <c r="AA291" s="44"/>
      <c r="AB291" s="44"/>
      <c r="AC291" s="44"/>
      <c r="AD291" s="44"/>
      <c r="AE291" s="44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6"/>
      <c r="AS291"/>
    </row>
    <row r="292" spans="2:45" s="10" customFormat="1" x14ac:dyDescent="0.2"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24"/>
      <c r="T292" s="44"/>
      <c r="U292" s="44"/>
      <c r="V292" s="28"/>
      <c r="W292" s="44"/>
      <c r="X292" s="44"/>
      <c r="Y292" s="44"/>
      <c r="Z292" s="44"/>
      <c r="AA292" s="44"/>
      <c r="AB292" s="44"/>
      <c r="AC292" s="44"/>
      <c r="AD292" s="44"/>
      <c r="AE292" s="44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6"/>
      <c r="AS292"/>
    </row>
    <row r="293" spans="2:45" s="10" customFormat="1" x14ac:dyDescent="0.2"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24"/>
      <c r="T293" s="44"/>
      <c r="U293" s="44"/>
      <c r="V293" s="28"/>
      <c r="W293" s="44"/>
      <c r="X293" s="44"/>
      <c r="Y293" s="44"/>
      <c r="Z293" s="44"/>
      <c r="AA293" s="44"/>
      <c r="AB293" s="44"/>
      <c r="AC293" s="44"/>
      <c r="AD293" s="44"/>
      <c r="AE293" s="44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6"/>
      <c r="AS293"/>
    </row>
    <row r="294" spans="2:45" s="10" customFormat="1" x14ac:dyDescent="0.2"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24"/>
      <c r="T294" s="44"/>
      <c r="U294" s="44"/>
      <c r="V294" s="28"/>
      <c r="W294" s="44"/>
      <c r="X294" s="44"/>
      <c r="Y294" s="44"/>
      <c r="Z294" s="44"/>
      <c r="AA294" s="44"/>
      <c r="AB294" s="44"/>
      <c r="AC294" s="44"/>
      <c r="AD294" s="44"/>
      <c r="AE294" s="44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6"/>
      <c r="AS294"/>
    </row>
    <row r="295" spans="2:45" s="10" customFormat="1" x14ac:dyDescent="0.2"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24"/>
      <c r="T295" s="44"/>
      <c r="U295" s="44"/>
      <c r="V295" s="28"/>
      <c r="W295" s="44"/>
      <c r="X295" s="44"/>
      <c r="Y295" s="44"/>
      <c r="Z295" s="44"/>
      <c r="AA295" s="44"/>
      <c r="AB295" s="44"/>
      <c r="AC295" s="44"/>
      <c r="AD295" s="44"/>
      <c r="AE295" s="44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6"/>
      <c r="AS295"/>
    </row>
    <row r="296" spans="2:45" s="10" customFormat="1" x14ac:dyDescent="0.2"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24"/>
      <c r="T296" s="44"/>
      <c r="U296" s="44"/>
      <c r="V296" s="28"/>
      <c r="W296" s="44"/>
      <c r="X296" s="44"/>
      <c r="Y296" s="44"/>
      <c r="Z296" s="44"/>
      <c r="AA296" s="44"/>
      <c r="AB296" s="44"/>
      <c r="AC296" s="44"/>
      <c r="AD296" s="44"/>
      <c r="AE296" s="44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6"/>
      <c r="AS296"/>
    </row>
    <row r="297" spans="2:45" s="10" customFormat="1" x14ac:dyDescent="0.2"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24"/>
      <c r="T297" s="44"/>
      <c r="U297" s="44"/>
      <c r="V297" s="28"/>
      <c r="W297" s="44"/>
      <c r="X297" s="44"/>
      <c r="Y297" s="44"/>
      <c r="Z297" s="44"/>
      <c r="AA297" s="44"/>
      <c r="AB297" s="44"/>
      <c r="AC297" s="44"/>
      <c r="AD297" s="44"/>
      <c r="AE297" s="44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6"/>
      <c r="AS297" t="s">
        <v>1636</v>
      </c>
    </row>
    <row r="298" spans="2:45" s="10" customFormat="1" x14ac:dyDescent="0.2"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24"/>
      <c r="T298" s="44"/>
      <c r="U298" s="44"/>
      <c r="V298" s="28"/>
      <c r="W298" s="44"/>
      <c r="X298" s="44"/>
      <c r="Y298" s="44"/>
      <c r="Z298" s="44"/>
      <c r="AA298" s="44"/>
      <c r="AB298" s="44"/>
      <c r="AC298" s="44"/>
      <c r="AD298" s="44"/>
      <c r="AE298" s="44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6"/>
      <c r="AS298"/>
    </row>
    <row r="299" spans="2:45" s="10" customFormat="1" x14ac:dyDescent="0.2"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24"/>
      <c r="T299" s="44"/>
      <c r="U299" s="44"/>
      <c r="V299" s="28"/>
      <c r="W299" s="44"/>
      <c r="X299" s="44"/>
      <c r="Y299" s="44"/>
      <c r="Z299" s="44"/>
      <c r="AA299" s="44"/>
      <c r="AB299" s="44"/>
      <c r="AC299" s="44"/>
      <c r="AD299" s="44"/>
      <c r="AE299" s="44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6"/>
      <c r="AS299"/>
    </row>
    <row r="300" spans="2:45" s="10" customFormat="1" x14ac:dyDescent="0.2"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24"/>
      <c r="T300" s="44"/>
      <c r="U300" s="44"/>
      <c r="V300" s="28"/>
      <c r="W300" s="44"/>
      <c r="X300" s="44"/>
      <c r="Y300" s="44"/>
      <c r="Z300" s="44"/>
      <c r="AA300" s="44"/>
      <c r="AB300" s="44"/>
      <c r="AC300" s="44"/>
      <c r="AD300" s="44"/>
      <c r="AE300" s="44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6"/>
      <c r="AS300"/>
    </row>
    <row r="301" spans="2:45" s="10" customFormat="1" x14ac:dyDescent="0.2"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24"/>
      <c r="T301" s="44"/>
      <c r="U301" s="44"/>
      <c r="V301" s="28"/>
      <c r="W301" s="44"/>
      <c r="X301" s="44"/>
      <c r="Y301" s="44"/>
      <c r="Z301" s="44"/>
      <c r="AA301" s="44"/>
      <c r="AB301" s="44"/>
      <c r="AC301" s="44"/>
      <c r="AD301" s="44"/>
      <c r="AE301" s="44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6"/>
      <c r="AS301" t="s">
        <v>1643</v>
      </c>
    </row>
    <row r="302" spans="2:45" s="10" customFormat="1" x14ac:dyDescent="0.2"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24"/>
      <c r="T302" s="44"/>
      <c r="U302" s="44"/>
      <c r="V302" s="28"/>
      <c r="W302" s="44"/>
      <c r="X302" s="44"/>
      <c r="Y302" s="44"/>
      <c r="Z302" s="44"/>
      <c r="AA302" s="44"/>
      <c r="AB302" s="44"/>
      <c r="AC302" s="44"/>
      <c r="AD302" s="44"/>
      <c r="AE302" s="44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6"/>
      <c r="AS302" t="s">
        <v>1621</v>
      </c>
    </row>
    <row r="303" spans="2:45" s="10" customFormat="1" x14ac:dyDescent="0.2"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24"/>
      <c r="T303" s="44"/>
      <c r="U303" s="44"/>
      <c r="V303" s="28"/>
      <c r="W303" s="44"/>
      <c r="X303" s="44"/>
      <c r="Y303" s="44"/>
      <c r="Z303" s="44"/>
      <c r="AA303" s="44"/>
      <c r="AB303" s="44"/>
      <c r="AC303" s="44"/>
      <c r="AD303" s="44"/>
      <c r="AE303" s="44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6"/>
      <c r="AS303"/>
    </row>
    <row r="304" spans="2:45" s="10" customFormat="1" x14ac:dyDescent="0.2"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24"/>
      <c r="T304" s="44"/>
      <c r="U304" s="44"/>
      <c r="V304" s="28"/>
      <c r="W304" s="44"/>
      <c r="X304" s="44"/>
      <c r="Y304" s="44"/>
      <c r="Z304" s="44"/>
      <c r="AA304" s="44"/>
      <c r="AB304" s="44"/>
      <c r="AC304" s="44"/>
      <c r="AD304" s="44"/>
      <c r="AE304" s="44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6"/>
      <c r="AS304"/>
    </row>
    <row r="305" spans="2:45" s="10" customFormat="1" x14ac:dyDescent="0.2"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24"/>
      <c r="T305" s="44"/>
      <c r="U305" s="44"/>
      <c r="V305" s="28"/>
      <c r="W305" s="44"/>
      <c r="X305" s="44"/>
      <c r="Y305" s="44"/>
      <c r="Z305" s="44"/>
      <c r="AA305" s="44"/>
      <c r="AB305" s="44"/>
      <c r="AC305" s="44"/>
      <c r="AD305" s="44"/>
      <c r="AE305" s="44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6"/>
      <c r="AS305"/>
    </row>
    <row r="306" spans="2:45" s="10" customFormat="1" x14ac:dyDescent="0.2"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24"/>
      <c r="T306" s="44"/>
      <c r="U306" s="44"/>
      <c r="V306" s="28"/>
      <c r="W306" s="44"/>
      <c r="X306" s="44"/>
      <c r="Y306" s="44"/>
      <c r="Z306" s="44"/>
      <c r="AA306" s="44"/>
      <c r="AB306" s="44"/>
      <c r="AC306" s="44"/>
      <c r="AD306" s="44"/>
      <c r="AE306" s="44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6"/>
      <c r="AS306" t="s">
        <v>1670</v>
      </c>
    </row>
    <row r="307" spans="2:45" s="10" customFormat="1" x14ac:dyDescent="0.2"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24"/>
      <c r="T307" s="44"/>
      <c r="U307" s="44"/>
      <c r="V307" s="28"/>
      <c r="W307" s="44"/>
      <c r="X307" s="44"/>
      <c r="Y307" s="44"/>
      <c r="Z307" s="44"/>
      <c r="AA307" s="44"/>
      <c r="AB307" s="44"/>
      <c r="AC307" s="44"/>
      <c r="AD307" s="44"/>
      <c r="AE307" s="44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6"/>
      <c r="AS307"/>
    </row>
    <row r="308" spans="2:45" s="10" customFormat="1" x14ac:dyDescent="0.2"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24"/>
      <c r="T308" s="44"/>
      <c r="U308" s="44"/>
      <c r="V308" s="28"/>
      <c r="W308" s="44"/>
      <c r="X308" s="44"/>
      <c r="Y308" s="44"/>
      <c r="Z308" s="44"/>
      <c r="AA308" s="44"/>
      <c r="AB308" s="44"/>
      <c r="AC308" s="44"/>
      <c r="AD308" s="44"/>
      <c r="AE308" s="44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6"/>
      <c r="AS308" t="s">
        <v>1660</v>
      </c>
    </row>
    <row r="309" spans="2:45" s="10" customFormat="1" x14ac:dyDescent="0.2"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24"/>
      <c r="T309" s="44"/>
      <c r="U309" s="44"/>
      <c r="V309" s="28"/>
      <c r="W309" s="44"/>
      <c r="X309" s="44"/>
      <c r="Y309" s="44"/>
      <c r="Z309" s="44"/>
      <c r="AA309" s="44"/>
      <c r="AB309" s="44"/>
      <c r="AC309" s="44"/>
      <c r="AD309" s="44"/>
      <c r="AE309" s="44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6"/>
      <c r="AS309"/>
    </row>
    <row r="310" spans="2:45" s="10" customFormat="1" x14ac:dyDescent="0.2"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24"/>
      <c r="T310" s="44"/>
      <c r="U310" s="44"/>
      <c r="V310" s="28"/>
      <c r="W310" s="44"/>
      <c r="X310" s="44"/>
      <c r="Y310" s="44"/>
      <c r="Z310" s="44"/>
      <c r="AA310" s="44"/>
      <c r="AB310" s="44"/>
      <c r="AC310" s="44"/>
      <c r="AD310" s="44"/>
      <c r="AE310" s="44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6"/>
      <c r="AS310"/>
    </row>
    <row r="311" spans="2:45" s="10" customFormat="1" x14ac:dyDescent="0.2"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24"/>
      <c r="T311" s="44"/>
      <c r="U311" s="44"/>
      <c r="V311" s="28"/>
      <c r="W311" s="44"/>
      <c r="X311" s="44"/>
      <c r="Y311" s="44"/>
      <c r="Z311" s="44"/>
      <c r="AA311" s="44"/>
      <c r="AB311" s="44"/>
      <c r="AC311" s="44"/>
      <c r="AD311" s="44"/>
      <c r="AE311" s="44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6"/>
      <c r="AS311" t="s">
        <v>1742</v>
      </c>
    </row>
    <row r="312" spans="2:45" s="10" customFormat="1" x14ac:dyDescent="0.2"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24"/>
      <c r="T312" s="44"/>
      <c r="U312" s="44"/>
      <c r="V312" s="28"/>
      <c r="W312" s="44"/>
      <c r="X312" s="44"/>
      <c r="Y312" s="44"/>
      <c r="Z312" s="44"/>
      <c r="AA312" s="44"/>
      <c r="AB312" s="44"/>
      <c r="AC312" s="44"/>
      <c r="AD312" s="44"/>
      <c r="AE312" s="44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6"/>
      <c r="AS312"/>
    </row>
    <row r="313" spans="2:45" s="10" customFormat="1" x14ac:dyDescent="0.2"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24"/>
      <c r="T313" s="44"/>
      <c r="U313" s="44"/>
      <c r="V313" s="28"/>
      <c r="W313" s="44"/>
      <c r="X313" s="44"/>
      <c r="Y313" s="44"/>
      <c r="Z313" s="44"/>
      <c r="AA313" s="44"/>
      <c r="AB313" s="44"/>
      <c r="AC313" s="44"/>
      <c r="AD313" s="44"/>
      <c r="AE313" s="44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6"/>
      <c r="AS313"/>
    </row>
    <row r="314" spans="2:45" s="10" customFormat="1" x14ac:dyDescent="0.2"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24"/>
      <c r="T314" s="44"/>
      <c r="U314" s="44"/>
      <c r="V314" s="28"/>
      <c r="W314" s="44"/>
      <c r="X314" s="44"/>
      <c r="Y314" s="44"/>
      <c r="Z314" s="44"/>
      <c r="AA314" s="44"/>
      <c r="AB314" s="44"/>
      <c r="AC314" s="44"/>
      <c r="AD314" s="44"/>
      <c r="AE314" s="44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6"/>
      <c r="AS314" t="s">
        <v>1744</v>
      </c>
    </row>
    <row r="315" spans="2:45" s="10" customFormat="1" x14ac:dyDescent="0.2"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24"/>
      <c r="T315" s="44"/>
      <c r="U315" s="44"/>
      <c r="V315" s="28"/>
      <c r="W315" s="44"/>
      <c r="X315" s="44"/>
      <c r="Y315" s="44"/>
      <c r="Z315" s="44"/>
      <c r="AA315" s="44"/>
      <c r="AB315" s="44"/>
      <c r="AC315" s="44"/>
      <c r="AD315" s="44"/>
      <c r="AE315" s="44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6"/>
      <c r="AS315" t="s">
        <v>1736</v>
      </c>
    </row>
    <row r="316" spans="2:45" s="10" customFormat="1" x14ac:dyDescent="0.2"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24"/>
      <c r="T316" s="44"/>
      <c r="U316" s="44"/>
      <c r="V316" s="28"/>
      <c r="W316" s="44"/>
      <c r="X316" s="44"/>
      <c r="Y316" s="44"/>
      <c r="Z316" s="44"/>
      <c r="AA316" s="44"/>
      <c r="AB316" s="44"/>
      <c r="AC316" s="44"/>
      <c r="AD316" s="44"/>
      <c r="AE316" s="44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6"/>
      <c r="AS316" t="s">
        <v>1732</v>
      </c>
    </row>
    <row r="317" spans="2:45" s="10" customFormat="1" x14ac:dyDescent="0.2"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24"/>
      <c r="T317" s="44"/>
      <c r="U317" s="44"/>
      <c r="V317" s="28"/>
      <c r="W317" s="44"/>
      <c r="X317" s="44"/>
      <c r="Y317" s="44"/>
      <c r="Z317" s="44"/>
      <c r="AA317" s="44"/>
      <c r="AB317" s="44"/>
      <c r="AC317" s="44"/>
      <c r="AD317" s="44"/>
      <c r="AE317" s="44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6"/>
      <c r="AS317"/>
    </row>
    <row r="318" spans="2:45" s="10" customFormat="1" x14ac:dyDescent="0.2"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24"/>
      <c r="T318" s="44"/>
      <c r="U318" s="44"/>
      <c r="V318" s="28"/>
      <c r="W318" s="44"/>
      <c r="X318" s="44"/>
      <c r="Y318" s="44"/>
      <c r="Z318" s="44"/>
      <c r="AA318" s="44"/>
      <c r="AB318" s="44"/>
      <c r="AC318" s="44"/>
      <c r="AD318" s="44"/>
      <c r="AE318" s="44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6"/>
      <c r="AS318"/>
    </row>
    <row r="319" spans="2:45" s="10" customFormat="1" x14ac:dyDescent="0.2"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24"/>
      <c r="T319" s="44"/>
      <c r="U319" s="44"/>
      <c r="V319" s="28"/>
      <c r="W319" s="44"/>
      <c r="X319" s="44"/>
      <c r="Y319" s="44"/>
      <c r="Z319" s="44"/>
      <c r="AA319" s="44"/>
      <c r="AB319" s="44"/>
      <c r="AC319" s="44"/>
      <c r="AD319" s="44"/>
      <c r="AE319" s="44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6"/>
      <c r="AS319"/>
    </row>
    <row r="320" spans="2:45" s="10" customFormat="1" x14ac:dyDescent="0.2"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24"/>
      <c r="T320" s="44"/>
      <c r="U320" s="44"/>
      <c r="V320" s="28"/>
      <c r="W320" s="44"/>
      <c r="X320" s="44"/>
      <c r="Y320" s="44"/>
      <c r="Z320" s="44"/>
      <c r="AA320" s="44"/>
      <c r="AB320" s="44"/>
      <c r="AC320" s="44"/>
      <c r="AD320" s="44"/>
      <c r="AE320" s="44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6"/>
      <c r="AS320" t="s">
        <v>1715</v>
      </c>
    </row>
    <row r="321" spans="2:45" s="10" customFormat="1" x14ac:dyDescent="0.2"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24"/>
      <c r="T321" s="44"/>
      <c r="U321" s="44"/>
      <c r="V321" s="28"/>
      <c r="W321" s="44"/>
      <c r="X321" s="44"/>
      <c r="Y321" s="44"/>
      <c r="Z321" s="44"/>
      <c r="AA321" s="44"/>
      <c r="AB321" s="44"/>
      <c r="AC321" s="44"/>
      <c r="AD321" s="44"/>
      <c r="AE321" s="44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6"/>
      <c r="AS321"/>
    </row>
    <row r="322" spans="2:45" s="10" customFormat="1" x14ac:dyDescent="0.2"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24"/>
      <c r="T322" s="44"/>
      <c r="U322" s="44"/>
      <c r="V322" s="28"/>
      <c r="W322" s="44"/>
      <c r="X322" s="44"/>
      <c r="Y322" s="44"/>
      <c r="Z322" s="44"/>
      <c r="AA322" s="44"/>
      <c r="AB322" s="44"/>
      <c r="AC322" s="44"/>
      <c r="AD322" s="44"/>
      <c r="AE322" s="44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6"/>
      <c r="AS322" t="s">
        <v>1734</v>
      </c>
    </row>
    <row r="323" spans="2:45" s="10" customFormat="1" x14ac:dyDescent="0.2"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24"/>
      <c r="T323" s="44"/>
      <c r="U323" s="44"/>
      <c r="V323" s="28"/>
      <c r="W323" s="44"/>
      <c r="X323" s="44"/>
      <c r="Y323" s="44"/>
      <c r="Z323" s="44"/>
      <c r="AA323" s="44"/>
      <c r="AB323" s="44"/>
      <c r="AC323" s="44"/>
      <c r="AD323" s="44"/>
      <c r="AE323" s="44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6"/>
      <c r="AS323"/>
    </row>
    <row r="324" spans="2:45" s="10" customFormat="1" x14ac:dyDescent="0.2"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24"/>
      <c r="T324" s="44"/>
      <c r="U324" s="44"/>
      <c r="V324" s="28"/>
      <c r="W324" s="44"/>
      <c r="X324" s="44"/>
      <c r="Y324" s="44"/>
      <c r="Z324" s="44"/>
      <c r="AA324" s="44"/>
      <c r="AB324" s="44"/>
      <c r="AC324" s="44"/>
      <c r="AD324" s="44"/>
      <c r="AE324" s="44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6"/>
      <c r="AS324"/>
    </row>
    <row r="325" spans="2:45" s="10" customFormat="1" x14ac:dyDescent="0.2"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24"/>
      <c r="T325" s="44"/>
      <c r="U325" s="44"/>
      <c r="V325" s="28"/>
      <c r="W325" s="44"/>
      <c r="X325" s="44"/>
      <c r="Y325" s="44"/>
      <c r="Z325" s="44"/>
      <c r="AA325" s="44"/>
      <c r="AB325" s="44"/>
      <c r="AC325" s="44"/>
      <c r="AD325" s="44"/>
      <c r="AE325" s="44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6"/>
      <c r="AS325"/>
    </row>
    <row r="326" spans="2:45" s="10" customFormat="1" x14ac:dyDescent="0.2"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24"/>
      <c r="T326" s="44"/>
      <c r="U326" s="44"/>
      <c r="V326" s="28"/>
      <c r="W326" s="44"/>
      <c r="X326" s="44"/>
      <c r="Y326" s="44"/>
      <c r="Z326" s="44"/>
      <c r="AA326" s="44"/>
      <c r="AB326" s="44"/>
      <c r="AC326" s="44"/>
      <c r="AD326" s="44"/>
      <c r="AE326" s="44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6"/>
      <c r="AS326"/>
    </row>
    <row r="327" spans="2:45" s="10" customFormat="1" x14ac:dyDescent="0.2"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24"/>
      <c r="T327" s="44"/>
      <c r="U327" s="44"/>
      <c r="V327" s="28"/>
      <c r="W327" s="44"/>
      <c r="X327" s="44"/>
      <c r="Y327" s="44"/>
      <c r="Z327" s="44"/>
      <c r="AA327" s="44"/>
      <c r="AB327" s="44"/>
      <c r="AC327" s="44"/>
      <c r="AD327" s="44"/>
      <c r="AE327" s="44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6"/>
      <c r="AS327"/>
    </row>
    <row r="328" spans="2:45" s="10" customFormat="1" x14ac:dyDescent="0.2"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24"/>
      <c r="T328" s="44"/>
      <c r="U328" s="44"/>
      <c r="V328" s="28"/>
      <c r="W328" s="44"/>
      <c r="X328" s="44"/>
      <c r="Y328" s="44"/>
      <c r="Z328" s="44"/>
      <c r="AA328" s="44"/>
      <c r="AB328" s="44"/>
      <c r="AC328" s="44"/>
      <c r="AD328" s="44"/>
      <c r="AE328" s="44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6"/>
      <c r="AS328"/>
    </row>
    <row r="329" spans="2:45" s="10" customFormat="1" x14ac:dyDescent="0.2"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24"/>
      <c r="T329" s="44"/>
      <c r="U329" s="44"/>
      <c r="V329" s="28"/>
      <c r="W329" s="44"/>
      <c r="X329" s="44"/>
      <c r="Y329" s="44"/>
      <c r="Z329" s="44"/>
      <c r="AA329" s="44"/>
      <c r="AB329" s="44"/>
      <c r="AC329" s="44"/>
      <c r="AD329" s="44"/>
      <c r="AE329" s="44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6"/>
      <c r="AS329"/>
    </row>
    <row r="330" spans="2:45" s="10" customFormat="1" x14ac:dyDescent="0.2"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24"/>
      <c r="T330" s="44"/>
      <c r="U330" s="44"/>
      <c r="V330" s="28"/>
      <c r="W330" s="44"/>
      <c r="X330" s="44"/>
      <c r="Y330" s="44"/>
      <c r="Z330" s="44"/>
      <c r="AA330" s="44"/>
      <c r="AB330" s="44"/>
      <c r="AC330" s="44"/>
      <c r="AD330" s="44"/>
      <c r="AE330" s="44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6"/>
      <c r="AS330"/>
    </row>
    <row r="331" spans="2:45" s="10" customFormat="1" x14ac:dyDescent="0.2"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24"/>
      <c r="T331" s="44"/>
      <c r="U331" s="44"/>
      <c r="V331" s="28"/>
      <c r="W331" s="44"/>
      <c r="X331" s="44"/>
      <c r="Y331" s="44"/>
      <c r="Z331" s="44"/>
      <c r="AA331" s="44"/>
      <c r="AB331" s="44"/>
      <c r="AC331" s="44"/>
      <c r="AD331" s="44"/>
      <c r="AE331" s="44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6"/>
      <c r="AS331"/>
    </row>
    <row r="332" spans="2:45" s="10" customFormat="1" x14ac:dyDescent="0.2"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24"/>
      <c r="T332" s="44"/>
      <c r="U332" s="44"/>
      <c r="V332" s="28"/>
      <c r="W332" s="44"/>
      <c r="X332" s="44"/>
      <c r="Y332" s="44"/>
      <c r="Z332" s="44"/>
      <c r="AA332" s="44"/>
      <c r="AB332" s="44"/>
      <c r="AC332" s="44"/>
      <c r="AD332" s="44"/>
      <c r="AE332" s="44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6"/>
      <c r="AS332"/>
    </row>
    <row r="333" spans="2:45" s="10" customFormat="1" x14ac:dyDescent="0.2"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24"/>
      <c r="T333" s="44"/>
      <c r="U333" s="44"/>
      <c r="V333" s="28"/>
      <c r="W333" s="44"/>
      <c r="X333" s="44"/>
      <c r="Y333" s="44"/>
      <c r="Z333" s="44"/>
      <c r="AA333" s="44"/>
      <c r="AB333" s="44"/>
      <c r="AC333" s="44"/>
      <c r="AD333" s="44"/>
      <c r="AE333" s="44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6"/>
      <c r="AS333"/>
    </row>
    <row r="334" spans="2:45" s="10" customFormat="1" x14ac:dyDescent="0.2"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24"/>
      <c r="T334" s="44"/>
      <c r="U334" s="44"/>
      <c r="V334" s="28"/>
      <c r="W334" s="44"/>
      <c r="X334" s="44"/>
      <c r="Y334" s="44"/>
      <c r="Z334" s="44"/>
      <c r="AA334" s="44"/>
      <c r="AB334" s="44"/>
      <c r="AC334" s="44"/>
      <c r="AD334" s="44"/>
      <c r="AE334" s="44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6"/>
      <c r="AS334"/>
    </row>
    <row r="335" spans="2:45" s="10" customFormat="1" x14ac:dyDescent="0.2"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24"/>
      <c r="T335" s="44"/>
      <c r="U335" s="44"/>
      <c r="V335" s="28"/>
      <c r="W335" s="44"/>
      <c r="X335" s="44"/>
      <c r="Y335" s="44"/>
      <c r="Z335" s="44"/>
      <c r="AA335" s="44"/>
      <c r="AB335" s="44"/>
      <c r="AC335" s="44"/>
      <c r="AD335" s="44"/>
      <c r="AE335" s="44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6"/>
      <c r="AS335"/>
    </row>
    <row r="336" spans="2:45" s="10" customFormat="1" x14ac:dyDescent="0.2"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24"/>
      <c r="T336" s="44"/>
      <c r="U336" s="44"/>
      <c r="V336" s="28"/>
      <c r="W336" s="44"/>
      <c r="X336" s="44"/>
      <c r="Y336" s="44"/>
      <c r="Z336" s="44"/>
      <c r="AA336" s="44"/>
      <c r="AB336" s="44"/>
      <c r="AC336" s="44"/>
      <c r="AD336" s="44"/>
      <c r="AE336" s="44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6"/>
      <c r="AS336"/>
    </row>
    <row r="337" spans="2:45" s="10" customFormat="1" x14ac:dyDescent="0.2"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24"/>
      <c r="T337" s="44"/>
      <c r="U337" s="44"/>
      <c r="V337" s="28"/>
      <c r="W337" s="44"/>
      <c r="X337" s="44"/>
      <c r="Y337" s="44"/>
      <c r="Z337" s="44"/>
      <c r="AA337" s="44"/>
      <c r="AB337" s="44"/>
      <c r="AC337" s="44"/>
      <c r="AD337" s="44"/>
      <c r="AE337" s="44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6"/>
      <c r="AS337"/>
    </row>
    <row r="338" spans="2:45" s="10" customFormat="1" x14ac:dyDescent="0.2"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24"/>
      <c r="T338" s="44"/>
      <c r="U338" s="44"/>
      <c r="V338" s="28"/>
      <c r="W338" s="44"/>
      <c r="X338" s="44"/>
      <c r="Y338" s="44"/>
      <c r="Z338" s="44"/>
      <c r="AA338" s="44"/>
      <c r="AB338" s="44"/>
      <c r="AC338" s="44"/>
      <c r="AD338" s="44"/>
      <c r="AE338" s="44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6"/>
      <c r="AS338"/>
    </row>
    <row r="339" spans="2:45" s="10" customFormat="1" x14ac:dyDescent="0.2"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24"/>
      <c r="T339" s="44"/>
      <c r="U339" s="44"/>
      <c r="V339" s="28"/>
      <c r="W339" s="44"/>
      <c r="X339" s="44"/>
      <c r="Y339" s="44"/>
      <c r="Z339" s="44"/>
      <c r="AA339" s="44"/>
      <c r="AB339" s="44"/>
      <c r="AC339" s="44"/>
      <c r="AD339" s="44"/>
      <c r="AE339" s="44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6"/>
      <c r="AS339"/>
    </row>
    <row r="340" spans="2:45" s="10" customFormat="1" x14ac:dyDescent="0.2"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24"/>
      <c r="T340" s="44"/>
      <c r="U340" s="44"/>
      <c r="V340" s="28"/>
      <c r="W340" s="44"/>
      <c r="X340" s="44"/>
      <c r="Y340" s="44"/>
      <c r="Z340" s="44"/>
      <c r="AA340" s="44"/>
      <c r="AB340" s="44"/>
      <c r="AC340" s="44"/>
      <c r="AD340" s="44"/>
      <c r="AE340" s="44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6"/>
      <c r="AS340"/>
    </row>
    <row r="341" spans="2:45" s="10" customFormat="1" x14ac:dyDescent="0.2"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24"/>
      <c r="T341" s="44"/>
      <c r="U341" s="44"/>
      <c r="V341" s="28"/>
      <c r="W341" s="44"/>
      <c r="X341" s="44"/>
      <c r="Y341" s="44"/>
      <c r="Z341" s="44"/>
      <c r="AA341" s="44"/>
      <c r="AB341" s="44"/>
      <c r="AC341" s="44"/>
      <c r="AD341" s="44"/>
      <c r="AE341" s="44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6"/>
      <c r="AS341"/>
    </row>
    <row r="342" spans="2:45" s="10" customFormat="1" x14ac:dyDescent="0.2"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24"/>
      <c r="T342" s="44"/>
      <c r="U342" s="44"/>
      <c r="V342" s="28"/>
      <c r="W342" s="44"/>
      <c r="X342" s="44"/>
      <c r="Y342" s="44"/>
      <c r="Z342" s="44"/>
      <c r="AA342" s="44"/>
      <c r="AB342" s="44"/>
      <c r="AC342" s="44"/>
      <c r="AD342" s="44"/>
      <c r="AE342" s="44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6"/>
      <c r="AS342"/>
    </row>
    <row r="343" spans="2:45" s="10" customFormat="1" x14ac:dyDescent="0.2"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24"/>
      <c r="T343" s="44"/>
      <c r="U343" s="44"/>
      <c r="V343" s="28"/>
      <c r="W343" s="44"/>
      <c r="X343" s="44"/>
      <c r="Y343" s="44"/>
      <c r="Z343" s="44"/>
      <c r="AA343" s="44"/>
      <c r="AB343" s="44"/>
      <c r="AC343" s="44"/>
      <c r="AD343" s="44"/>
      <c r="AE343" s="44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6"/>
      <c r="AS343"/>
    </row>
    <row r="344" spans="2:45" s="10" customFormat="1" x14ac:dyDescent="0.2"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24"/>
      <c r="T344" s="44"/>
      <c r="U344" s="44"/>
      <c r="V344" s="28"/>
      <c r="W344" s="44"/>
      <c r="X344" s="44"/>
      <c r="Y344" s="44"/>
      <c r="Z344" s="44"/>
      <c r="AA344" s="44"/>
      <c r="AB344" s="44"/>
      <c r="AC344" s="44"/>
      <c r="AD344" s="44"/>
      <c r="AE344" s="44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6"/>
      <c r="AS344"/>
    </row>
    <row r="345" spans="2:45" s="10" customFormat="1" x14ac:dyDescent="0.2"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24"/>
      <c r="T345" s="44"/>
      <c r="U345" s="44"/>
      <c r="V345" s="28"/>
      <c r="W345" s="44"/>
      <c r="X345" s="44"/>
      <c r="Y345" s="44"/>
      <c r="Z345" s="44"/>
      <c r="AA345" s="44"/>
      <c r="AB345" s="44"/>
      <c r="AC345" s="44"/>
      <c r="AD345" s="44"/>
      <c r="AE345" s="44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6"/>
      <c r="AS345"/>
    </row>
    <row r="346" spans="2:45" s="10" customFormat="1" x14ac:dyDescent="0.2"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24"/>
      <c r="T346" s="44"/>
      <c r="U346" s="44"/>
      <c r="V346" s="28"/>
      <c r="W346" s="44"/>
      <c r="X346" s="44"/>
      <c r="Y346" s="44"/>
      <c r="Z346" s="44"/>
      <c r="AA346" s="44"/>
      <c r="AB346" s="44"/>
      <c r="AC346" s="44"/>
      <c r="AD346" s="44"/>
      <c r="AE346" s="44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6"/>
      <c r="AS346"/>
    </row>
    <row r="347" spans="2:45" s="10" customFormat="1" x14ac:dyDescent="0.2"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24"/>
      <c r="T347" s="44"/>
      <c r="U347" s="44"/>
      <c r="V347" s="28"/>
      <c r="W347" s="44"/>
      <c r="X347" s="44"/>
      <c r="Y347" s="44"/>
      <c r="Z347" s="44"/>
      <c r="AA347" s="44"/>
      <c r="AB347" s="44"/>
      <c r="AC347" s="44"/>
      <c r="AD347" s="44"/>
      <c r="AE347" s="44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6"/>
      <c r="AS347"/>
    </row>
    <row r="348" spans="2:45" s="10" customFormat="1" x14ac:dyDescent="0.2"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24"/>
      <c r="T348" s="44"/>
      <c r="U348" s="44"/>
      <c r="V348" s="28"/>
      <c r="W348" s="44"/>
      <c r="X348" s="44"/>
      <c r="Y348" s="44"/>
      <c r="Z348" s="44"/>
      <c r="AA348" s="44"/>
      <c r="AB348" s="44"/>
      <c r="AC348" s="44"/>
      <c r="AD348" s="44"/>
      <c r="AE348" s="44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6"/>
      <c r="AS348"/>
    </row>
    <row r="349" spans="2:45" s="10" customFormat="1" x14ac:dyDescent="0.2"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24"/>
      <c r="T349" s="44"/>
      <c r="U349" s="44"/>
      <c r="V349" s="28"/>
      <c r="W349" s="44"/>
      <c r="X349" s="44"/>
      <c r="Y349" s="44"/>
      <c r="Z349" s="44"/>
      <c r="AA349" s="44"/>
      <c r="AB349" s="44"/>
      <c r="AC349" s="44"/>
      <c r="AD349" s="44"/>
      <c r="AE349" s="44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6"/>
      <c r="AS349"/>
    </row>
    <row r="350" spans="2:45" s="10" customFormat="1" x14ac:dyDescent="0.2"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24"/>
      <c r="T350" s="44"/>
      <c r="U350" s="44"/>
      <c r="V350" s="28"/>
      <c r="W350" s="44"/>
      <c r="X350" s="44"/>
      <c r="Y350" s="44"/>
      <c r="Z350" s="44"/>
      <c r="AA350" s="44"/>
      <c r="AB350" s="44"/>
      <c r="AC350" s="44"/>
      <c r="AD350" s="44"/>
      <c r="AE350" s="44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6"/>
      <c r="AS350"/>
    </row>
    <row r="351" spans="2:45" s="10" customFormat="1" x14ac:dyDescent="0.2"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24"/>
      <c r="T351" s="44"/>
      <c r="U351" s="44"/>
      <c r="V351" s="28"/>
      <c r="W351" s="44"/>
      <c r="X351" s="44"/>
      <c r="Y351" s="44"/>
      <c r="Z351" s="44"/>
      <c r="AA351" s="44"/>
      <c r="AB351" s="44"/>
      <c r="AC351" s="44"/>
      <c r="AD351" s="44"/>
      <c r="AE351" s="44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6"/>
      <c r="AS351"/>
    </row>
    <row r="352" spans="2:45" s="10" customFormat="1" x14ac:dyDescent="0.2"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24"/>
      <c r="T352" s="44"/>
      <c r="U352" s="44"/>
      <c r="V352" s="28"/>
      <c r="W352" s="44"/>
      <c r="X352" s="44"/>
      <c r="Y352" s="44"/>
      <c r="Z352" s="44"/>
      <c r="AA352" s="44"/>
      <c r="AB352" s="44"/>
      <c r="AC352" s="44"/>
      <c r="AD352" s="44"/>
      <c r="AE352" s="44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6"/>
      <c r="AS352"/>
    </row>
    <row r="353" spans="2:45" s="10" customFormat="1" x14ac:dyDescent="0.2"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24"/>
      <c r="T353" s="44"/>
      <c r="U353" s="44"/>
      <c r="V353" s="28"/>
      <c r="W353" s="44"/>
      <c r="X353" s="44"/>
      <c r="Y353" s="44"/>
      <c r="Z353" s="44"/>
      <c r="AA353" s="44"/>
      <c r="AB353" s="44"/>
      <c r="AC353" s="44"/>
      <c r="AD353" s="44"/>
      <c r="AE353" s="44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6"/>
      <c r="AS353"/>
    </row>
    <row r="354" spans="2:45" s="10" customFormat="1" x14ac:dyDescent="0.2"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24"/>
      <c r="T354" s="44"/>
      <c r="U354" s="44"/>
      <c r="V354" s="28"/>
      <c r="W354" s="44"/>
      <c r="X354" s="44"/>
      <c r="Y354" s="44"/>
      <c r="Z354" s="44"/>
      <c r="AA354" s="44"/>
      <c r="AB354" s="44"/>
      <c r="AC354" s="44"/>
      <c r="AD354" s="44"/>
      <c r="AE354" s="44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6"/>
      <c r="AS354"/>
    </row>
    <row r="355" spans="2:45" s="10" customFormat="1" x14ac:dyDescent="0.2"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24"/>
      <c r="T355" s="44"/>
      <c r="U355" s="44"/>
      <c r="V355" s="28"/>
      <c r="W355" s="44"/>
      <c r="X355" s="44"/>
      <c r="Y355" s="44"/>
      <c r="Z355" s="44"/>
      <c r="AA355" s="44"/>
      <c r="AB355" s="44"/>
      <c r="AC355" s="44"/>
      <c r="AD355" s="44"/>
      <c r="AE355" s="44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6"/>
      <c r="AS355"/>
    </row>
    <row r="356" spans="2:45" s="10" customFormat="1" x14ac:dyDescent="0.2"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24"/>
      <c r="T356" s="44"/>
      <c r="U356" s="44"/>
      <c r="V356" s="28"/>
      <c r="W356" s="44"/>
      <c r="X356" s="44"/>
      <c r="Y356" s="44"/>
      <c r="Z356" s="44"/>
      <c r="AA356" s="44"/>
      <c r="AB356" s="44"/>
      <c r="AC356" s="44"/>
      <c r="AD356" s="44"/>
      <c r="AE356" s="44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6"/>
      <c r="AS356"/>
    </row>
    <row r="357" spans="2:45" s="10" customFormat="1" x14ac:dyDescent="0.2"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24"/>
      <c r="T357" s="44"/>
      <c r="U357" s="44"/>
      <c r="V357" s="28"/>
      <c r="W357" s="44"/>
      <c r="X357" s="44"/>
      <c r="Y357" s="44"/>
      <c r="Z357" s="44"/>
      <c r="AA357" s="44"/>
      <c r="AB357" s="44"/>
      <c r="AC357" s="44"/>
      <c r="AD357" s="44"/>
      <c r="AE357" s="44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6"/>
      <c r="AS357"/>
    </row>
    <row r="358" spans="2:45" s="10" customFormat="1" x14ac:dyDescent="0.2"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24"/>
      <c r="T358" s="44"/>
      <c r="U358" s="44"/>
      <c r="V358" s="28"/>
      <c r="W358" s="44"/>
      <c r="X358" s="44"/>
      <c r="Y358" s="44"/>
      <c r="Z358" s="44"/>
      <c r="AA358" s="44"/>
      <c r="AB358" s="44"/>
      <c r="AC358" s="44"/>
      <c r="AD358" s="44"/>
      <c r="AE358" s="44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6"/>
      <c r="AS358"/>
    </row>
    <row r="359" spans="2:45" s="10" customFormat="1" x14ac:dyDescent="0.2"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24"/>
      <c r="T359" s="44"/>
      <c r="U359" s="44"/>
      <c r="V359" s="28"/>
      <c r="W359" s="44"/>
      <c r="X359" s="44"/>
      <c r="Y359" s="44"/>
      <c r="Z359" s="44"/>
      <c r="AA359" s="44"/>
      <c r="AB359" s="44"/>
      <c r="AC359" s="44"/>
      <c r="AD359" s="44"/>
      <c r="AE359" s="44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6"/>
      <c r="AS359"/>
    </row>
    <row r="360" spans="2:45" s="10" customFormat="1" x14ac:dyDescent="0.2"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24"/>
      <c r="T360" s="44"/>
      <c r="U360" s="44"/>
      <c r="V360" s="28"/>
      <c r="W360" s="44"/>
      <c r="X360" s="44"/>
      <c r="Y360" s="44"/>
      <c r="Z360" s="44"/>
      <c r="AA360" s="44"/>
      <c r="AB360" s="44"/>
      <c r="AC360" s="44"/>
      <c r="AD360" s="44"/>
      <c r="AE360" s="44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6"/>
      <c r="AS360"/>
    </row>
    <row r="361" spans="2:45" s="10" customFormat="1" x14ac:dyDescent="0.2"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24"/>
      <c r="T361" s="44"/>
      <c r="U361" s="44"/>
      <c r="V361" s="28"/>
      <c r="W361" s="44"/>
      <c r="X361" s="44"/>
      <c r="Y361" s="44"/>
      <c r="Z361" s="44"/>
      <c r="AA361" s="44"/>
      <c r="AB361" s="44"/>
      <c r="AC361" s="44"/>
      <c r="AD361" s="44"/>
      <c r="AE361" s="44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6"/>
      <c r="AS361"/>
    </row>
    <row r="362" spans="2:45" s="10" customFormat="1" x14ac:dyDescent="0.2"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24"/>
      <c r="T362" s="44"/>
      <c r="U362" s="44"/>
      <c r="V362" s="28"/>
      <c r="W362" s="44"/>
      <c r="X362" s="44"/>
      <c r="Y362" s="44"/>
      <c r="Z362" s="44"/>
      <c r="AA362" s="44"/>
      <c r="AB362" s="44"/>
      <c r="AC362" s="44"/>
      <c r="AD362" s="44"/>
      <c r="AE362" s="44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6"/>
      <c r="AS362"/>
    </row>
    <row r="363" spans="2:45" s="10" customFormat="1" x14ac:dyDescent="0.2"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24"/>
      <c r="T363" s="44"/>
      <c r="U363" s="44"/>
      <c r="V363" s="28"/>
      <c r="W363" s="44"/>
      <c r="X363" s="44"/>
      <c r="Y363" s="44"/>
      <c r="Z363" s="44"/>
      <c r="AA363" s="44"/>
      <c r="AB363" s="44"/>
      <c r="AC363" s="44"/>
      <c r="AD363" s="44"/>
      <c r="AE363" s="44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6"/>
      <c r="AS363"/>
    </row>
    <row r="364" spans="2:45" s="10" customFormat="1" x14ac:dyDescent="0.2"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24"/>
      <c r="T364" s="44"/>
      <c r="U364" s="44"/>
      <c r="V364" s="28"/>
      <c r="W364" s="44"/>
      <c r="X364" s="44"/>
      <c r="Y364" s="44"/>
      <c r="Z364" s="44"/>
      <c r="AA364" s="44"/>
      <c r="AB364" s="44"/>
      <c r="AC364" s="44"/>
      <c r="AD364" s="44"/>
      <c r="AE364" s="44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6"/>
      <c r="AS364"/>
    </row>
    <row r="365" spans="2:45" s="10" customFormat="1" x14ac:dyDescent="0.2"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24"/>
      <c r="T365" s="44"/>
      <c r="U365" s="44"/>
      <c r="V365" s="28"/>
      <c r="W365" s="44"/>
      <c r="X365" s="44"/>
      <c r="Y365" s="44"/>
      <c r="Z365" s="44"/>
      <c r="AA365" s="44"/>
      <c r="AB365" s="44"/>
      <c r="AC365" s="44"/>
      <c r="AD365" s="44"/>
      <c r="AE365" s="44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6"/>
      <c r="AS365"/>
    </row>
    <row r="366" spans="2:45" s="10" customFormat="1" x14ac:dyDescent="0.2"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24"/>
      <c r="T366" s="44"/>
      <c r="U366" s="44"/>
      <c r="V366" s="28"/>
      <c r="W366" s="44"/>
      <c r="X366" s="44"/>
      <c r="Y366" s="44"/>
      <c r="Z366" s="44"/>
      <c r="AA366" s="44"/>
      <c r="AB366" s="44"/>
      <c r="AC366" s="44"/>
      <c r="AD366" s="44"/>
      <c r="AE366" s="44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6"/>
      <c r="AS366"/>
    </row>
    <row r="367" spans="2:45" s="10" customFormat="1" x14ac:dyDescent="0.2"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24"/>
      <c r="T367" s="44"/>
      <c r="U367" s="44"/>
      <c r="V367" s="28"/>
      <c r="W367" s="44"/>
      <c r="X367" s="44"/>
      <c r="Y367" s="44"/>
      <c r="Z367" s="44"/>
      <c r="AA367" s="44"/>
      <c r="AB367" s="44"/>
      <c r="AC367" s="44"/>
      <c r="AD367" s="44"/>
      <c r="AE367" s="44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6"/>
      <c r="AS367"/>
    </row>
    <row r="368" spans="2:45" s="10" customFormat="1" x14ac:dyDescent="0.2"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24"/>
      <c r="T368" s="44"/>
      <c r="U368" s="44"/>
      <c r="V368" s="28"/>
      <c r="W368" s="44"/>
      <c r="X368" s="44"/>
      <c r="Y368" s="44"/>
      <c r="Z368" s="44"/>
      <c r="AA368" s="44"/>
      <c r="AB368" s="44"/>
      <c r="AC368" s="44"/>
      <c r="AD368" s="44"/>
      <c r="AE368" s="44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6"/>
      <c r="AS368"/>
    </row>
    <row r="369" spans="2:45" s="10" customFormat="1" x14ac:dyDescent="0.2"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24"/>
      <c r="T369" s="44"/>
      <c r="U369" s="44"/>
      <c r="V369" s="28"/>
      <c r="W369" s="44"/>
      <c r="X369" s="44"/>
      <c r="Y369" s="44"/>
      <c r="Z369" s="44"/>
      <c r="AA369" s="44"/>
      <c r="AB369" s="44"/>
      <c r="AC369" s="44"/>
      <c r="AD369" s="44"/>
      <c r="AE369" s="44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6"/>
      <c r="AS369"/>
    </row>
    <row r="370" spans="2:45" s="10" customFormat="1" x14ac:dyDescent="0.2"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24"/>
      <c r="T370" s="44"/>
      <c r="U370" s="44"/>
      <c r="V370" s="28"/>
      <c r="W370" s="44"/>
      <c r="X370" s="44"/>
      <c r="Y370" s="44"/>
      <c r="Z370" s="44"/>
      <c r="AA370" s="44"/>
      <c r="AB370" s="44"/>
      <c r="AC370" s="44"/>
      <c r="AD370" s="44"/>
      <c r="AE370" s="44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6"/>
      <c r="AS370"/>
    </row>
    <row r="371" spans="2:45" s="10" customFormat="1" x14ac:dyDescent="0.2"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24"/>
      <c r="T371" s="44"/>
      <c r="U371" s="44"/>
      <c r="V371" s="28"/>
      <c r="W371" s="44"/>
      <c r="X371" s="44"/>
      <c r="Y371" s="44"/>
      <c r="Z371" s="44"/>
      <c r="AA371" s="44"/>
      <c r="AB371" s="44"/>
      <c r="AC371" s="44"/>
      <c r="AD371" s="44"/>
      <c r="AE371" s="44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6"/>
      <c r="AS371"/>
    </row>
    <row r="372" spans="2:45" s="10" customFormat="1" x14ac:dyDescent="0.2"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24"/>
      <c r="T372" s="44"/>
      <c r="U372" s="44"/>
      <c r="V372" s="28"/>
      <c r="W372" s="44"/>
      <c r="X372" s="44"/>
      <c r="Y372" s="44"/>
      <c r="Z372" s="44"/>
      <c r="AA372" s="44"/>
      <c r="AB372" s="44"/>
      <c r="AC372" s="44"/>
      <c r="AD372" s="44"/>
      <c r="AE372" s="44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6"/>
      <c r="AS372"/>
    </row>
    <row r="373" spans="2:45" s="10" customFormat="1" x14ac:dyDescent="0.2"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24"/>
      <c r="T373" s="44"/>
      <c r="U373" s="44"/>
      <c r="V373" s="28"/>
      <c r="W373" s="44"/>
      <c r="X373" s="44"/>
      <c r="Y373" s="44"/>
      <c r="Z373" s="44"/>
      <c r="AA373" s="44"/>
      <c r="AB373" s="44"/>
      <c r="AC373" s="44"/>
      <c r="AD373" s="44"/>
      <c r="AE373" s="44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6"/>
      <c r="AS373"/>
    </row>
    <row r="374" spans="2:45" s="10" customFormat="1" x14ac:dyDescent="0.2"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24"/>
      <c r="T374" s="44"/>
      <c r="U374" s="44"/>
      <c r="V374" s="28"/>
      <c r="W374" s="44"/>
      <c r="X374" s="44"/>
      <c r="Y374" s="44"/>
      <c r="Z374" s="44"/>
      <c r="AA374" s="44"/>
      <c r="AB374" s="44"/>
      <c r="AC374" s="44"/>
      <c r="AD374" s="44"/>
      <c r="AE374" s="44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6"/>
      <c r="AS374"/>
    </row>
    <row r="375" spans="2:45" s="10" customFormat="1" x14ac:dyDescent="0.2"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24"/>
      <c r="T375" s="44"/>
      <c r="U375" s="44"/>
      <c r="V375" s="28"/>
      <c r="W375" s="44"/>
      <c r="X375" s="44"/>
      <c r="Y375" s="44"/>
      <c r="Z375" s="44"/>
      <c r="AA375" s="44"/>
      <c r="AB375" s="44"/>
      <c r="AC375" s="44"/>
      <c r="AD375" s="44"/>
      <c r="AE375" s="44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6"/>
      <c r="AS375"/>
    </row>
    <row r="376" spans="2:45" s="10" customFormat="1" x14ac:dyDescent="0.2"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24"/>
      <c r="T376" s="44"/>
      <c r="U376" s="44"/>
      <c r="V376" s="28"/>
      <c r="W376" s="44"/>
      <c r="X376" s="44"/>
      <c r="Y376" s="44"/>
      <c r="Z376" s="44"/>
      <c r="AA376" s="44"/>
      <c r="AB376" s="44"/>
      <c r="AC376" s="44"/>
      <c r="AD376" s="44"/>
      <c r="AE376" s="44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6"/>
      <c r="AS376"/>
    </row>
    <row r="377" spans="2:45" s="10" customFormat="1" x14ac:dyDescent="0.2"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24"/>
      <c r="T377" s="44"/>
      <c r="U377" s="44"/>
      <c r="V377" s="28"/>
      <c r="W377" s="44"/>
      <c r="X377" s="44"/>
      <c r="Y377" s="44"/>
      <c r="Z377" s="44"/>
      <c r="AA377" s="44"/>
      <c r="AB377" s="44"/>
      <c r="AC377" s="44"/>
      <c r="AD377" s="44"/>
      <c r="AE377" s="44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6"/>
      <c r="AS377"/>
    </row>
    <row r="378" spans="2:45" s="10" customFormat="1" x14ac:dyDescent="0.2"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24"/>
      <c r="T378" s="44"/>
      <c r="U378" s="44"/>
      <c r="V378" s="28"/>
      <c r="W378" s="44"/>
      <c r="X378" s="44"/>
      <c r="Y378" s="44"/>
      <c r="Z378" s="44"/>
      <c r="AA378" s="44"/>
      <c r="AB378" s="44"/>
      <c r="AC378" s="44"/>
      <c r="AD378" s="44"/>
      <c r="AE378" s="44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6"/>
      <c r="AS378"/>
    </row>
    <row r="379" spans="2:45" s="10" customFormat="1" x14ac:dyDescent="0.2"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24"/>
      <c r="T379" s="44"/>
      <c r="U379" s="44"/>
      <c r="V379" s="28"/>
      <c r="W379" s="44"/>
      <c r="X379" s="44"/>
      <c r="Y379" s="44"/>
      <c r="Z379" s="44"/>
      <c r="AA379" s="44"/>
      <c r="AB379" s="44"/>
      <c r="AC379" s="44"/>
      <c r="AD379" s="44"/>
      <c r="AE379" s="44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6"/>
      <c r="AS379"/>
    </row>
    <row r="380" spans="2:45" s="10" customFormat="1" x14ac:dyDescent="0.2"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24"/>
      <c r="T380" s="44"/>
      <c r="U380" s="44"/>
      <c r="V380" s="28"/>
      <c r="W380" s="44"/>
      <c r="X380" s="44"/>
      <c r="Y380" s="44"/>
      <c r="Z380" s="44"/>
      <c r="AA380" s="44"/>
      <c r="AB380" s="44"/>
      <c r="AC380" s="44"/>
      <c r="AD380" s="44"/>
      <c r="AE380" s="44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6"/>
      <c r="AS380"/>
    </row>
    <row r="381" spans="2:45" s="10" customFormat="1" x14ac:dyDescent="0.2"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24"/>
      <c r="T381" s="44"/>
      <c r="U381" s="44"/>
      <c r="V381" s="28"/>
      <c r="W381" s="44"/>
      <c r="X381" s="44"/>
      <c r="Y381" s="44"/>
      <c r="Z381" s="44"/>
      <c r="AA381" s="44"/>
      <c r="AB381" s="44"/>
      <c r="AC381" s="44"/>
      <c r="AD381" s="44"/>
      <c r="AE381" s="44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6"/>
      <c r="AS381"/>
    </row>
    <row r="382" spans="2:45" s="10" customFormat="1" x14ac:dyDescent="0.2"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24"/>
      <c r="T382" s="44"/>
      <c r="U382" s="44"/>
      <c r="V382" s="28"/>
      <c r="W382" s="44"/>
      <c r="X382" s="44"/>
      <c r="Y382" s="44"/>
      <c r="Z382" s="44"/>
      <c r="AA382" s="44"/>
      <c r="AB382" s="44"/>
      <c r="AC382" s="44"/>
      <c r="AD382" s="44"/>
      <c r="AE382" s="44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6"/>
      <c r="AS382"/>
    </row>
    <row r="383" spans="2:45" s="10" customFormat="1" x14ac:dyDescent="0.2"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24"/>
      <c r="T383" s="44"/>
      <c r="U383" s="44"/>
      <c r="V383" s="28"/>
      <c r="W383" s="44"/>
      <c r="X383" s="44"/>
      <c r="Y383" s="44"/>
      <c r="Z383" s="44"/>
      <c r="AA383" s="44"/>
      <c r="AB383" s="44"/>
      <c r="AC383" s="44"/>
      <c r="AD383" s="44"/>
      <c r="AE383" s="44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6"/>
      <c r="AS383"/>
    </row>
    <row r="384" spans="2:45" s="10" customFormat="1" x14ac:dyDescent="0.2"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24"/>
      <c r="T384" s="44"/>
      <c r="U384" s="44"/>
      <c r="V384" s="28"/>
      <c r="W384" s="44"/>
      <c r="X384" s="44"/>
      <c r="Y384" s="44"/>
      <c r="Z384" s="44"/>
      <c r="AA384" s="44"/>
      <c r="AB384" s="44"/>
      <c r="AC384" s="44"/>
      <c r="AD384" s="44"/>
      <c r="AE384" s="44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6"/>
      <c r="AS384"/>
    </row>
    <row r="385" spans="2:45" s="10" customFormat="1" x14ac:dyDescent="0.2"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24"/>
      <c r="T385" s="44"/>
      <c r="U385" s="44"/>
      <c r="V385" s="28"/>
      <c r="W385" s="44"/>
      <c r="X385" s="44"/>
      <c r="Y385" s="44"/>
      <c r="Z385" s="44"/>
      <c r="AA385" s="44"/>
      <c r="AB385" s="44"/>
      <c r="AC385" s="44"/>
      <c r="AD385" s="44"/>
      <c r="AE385" s="44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6"/>
      <c r="AS385"/>
    </row>
    <row r="386" spans="2:45" s="10" customFormat="1" x14ac:dyDescent="0.2"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24"/>
      <c r="T386" s="44"/>
      <c r="U386" s="44"/>
      <c r="V386" s="28"/>
      <c r="W386" s="44"/>
      <c r="X386" s="44"/>
      <c r="Y386" s="44"/>
      <c r="Z386" s="44"/>
      <c r="AA386" s="44"/>
      <c r="AB386" s="44"/>
      <c r="AC386" s="44"/>
      <c r="AD386" s="44"/>
      <c r="AE386" s="44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6"/>
      <c r="AS386"/>
    </row>
    <row r="387" spans="2:45" s="10" customFormat="1" x14ac:dyDescent="0.2"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24"/>
      <c r="T387" s="44"/>
      <c r="U387" s="44"/>
      <c r="V387" s="28"/>
      <c r="W387" s="44"/>
      <c r="X387" s="44"/>
      <c r="Y387" s="44"/>
      <c r="Z387" s="44"/>
      <c r="AA387" s="44"/>
      <c r="AB387" s="44"/>
      <c r="AC387" s="44"/>
      <c r="AD387" s="44"/>
      <c r="AE387" s="44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6"/>
      <c r="AS387"/>
    </row>
    <row r="388" spans="2:45" s="10" customFormat="1" x14ac:dyDescent="0.2"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24"/>
      <c r="T388" s="44"/>
      <c r="U388" s="44"/>
      <c r="V388" s="28"/>
      <c r="W388" s="44"/>
      <c r="X388" s="44"/>
      <c r="Y388" s="44"/>
      <c r="Z388" s="44"/>
      <c r="AA388" s="44"/>
      <c r="AB388" s="44"/>
      <c r="AC388" s="44"/>
      <c r="AD388" s="44"/>
      <c r="AE388" s="44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6"/>
      <c r="AS388"/>
    </row>
    <row r="389" spans="2:45" s="10" customFormat="1" x14ac:dyDescent="0.2"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24"/>
      <c r="T389" s="44"/>
      <c r="U389" s="44"/>
      <c r="V389" s="28"/>
      <c r="W389" s="44"/>
      <c r="X389" s="44"/>
      <c r="Y389" s="44"/>
      <c r="Z389" s="44"/>
      <c r="AA389" s="44"/>
      <c r="AB389" s="44"/>
      <c r="AC389" s="44"/>
      <c r="AD389" s="44"/>
      <c r="AE389" s="44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6"/>
      <c r="AS389"/>
    </row>
    <row r="390" spans="2:45" s="10" customFormat="1" x14ac:dyDescent="0.2"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24"/>
      <c r="T390" s="44"/>
      <c r="U390" s="44"/>
      <c r="V390" s="28"/>
      <c r="W390" s="44"/>
      <c r="X390" s="44"/>
      <c r="Y390" s="44"/>
      <c r="Z390" s="44"/>
      <c r="AA390" s="44"/>
      <c r="AB390" s="44"/>
      <c r="AC390" s="44"/>
      <c r="AD390" s="44"/>
      <c r="AE390" s="44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6"/>
      <c r="AS390"/>
    </row>
    <row r="391" spans="2:45" s="10" customFormat="1" x14ac:dyDescent="0.2"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24"/>
      <c r="T391" s="44"/>
      <c r="U391" s="44"/>
      <c r="V391" s="28"/>
      <c r="W391" s="44"/>
      <c r="X391" s="44"/>
      <c r="Y391" s="44"/>
      <c r="Z391" s="44"/>
      <c r="AA391" s="44"/>
      <c r="AB391" s="44"/>
      <c r="AC391" s="44"/>
      <c r="AD391" s="44"/>
      <c r="AE391" s="44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6"/>
      <c r="AS391"/>
    </row>
    <row r="392" spans="2:45" s="10" customFormat="1" x14ac:dyDescent="0.2"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24"/>
      <c r="T392" s="44"/>
      <c r="U392" s="44"/>
      <c r="V392" s="28"/>
      <c r="W392" s="44"/>
      <c r="X392" s="44"/>
      <c r="Y392" s="44"/>
      <c r="Z392" s="44"/>
      <c r="AA392" s="44"/>
      <c r="AB392" s="44"/>
      <c r="AC392" s="44"/>
      <c r="AD392" s="44"/>
      <c r="AE392" s="44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6"/>
      <c r="AS392"/>
    </row>
    <row r="393" spans="2:45" s="10" customFormat="1" x14ac:dyDescent="0.2"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24"/>
      <c r="T393" s="44"/>
      <c r="U393" s="44"/>
      <c r="V393" s="28"/>
      <c r="W393" s="44"/>
      <c r="X393" s="44"/>
      <c r="Y393" s="44"/>
      <c r="Z393" s="44"/>
      <c r="AA393" s="44"/>
      <c r="AB393" s="44"/>
      <c r="AC393" s="44"/>
      <c r="AD393" s="44"/>
      <c r="AE393" s="44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6"/>
      <c r="AS393"/>
    </row>
    <row r="394" spans="2:45" s="10" customFormat="1" x14ac:dyDescent="0.2"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24"/>
      <c r="T394" s="44"/>
      <c r="U394" s="44"/>
      <c r="V394" s="28"/>
      <c r="W394" s="44"/>
      <c r="X394" s="44"/>
      <c r="Y394" s="44"/>
      <c r="Z394" s="44"/>
      <c r="AA394" s="44"/>
      <c r="AB394" s="44"/>
      <c r="AC394" s="44"/>
      <c r="AD394" s="44"/>
      <c r="AE394" s="44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6"/>
      <c r="AS394"/>
    </row>
    <row r="395" spans="2:45" s="10" customFormat="1" x14ac:dyDescent="0.2"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24"/>
      <c r="T395" s="44"/>
      <c r="U395" s="44"/>
      <c r="V395" s="28"/>
      <c r="W395" s="44"/>
      <c r="X395" s="44"/>
      <c r="Y395" s="44"/>
      <c r="Z395" s="44"/>
      <c r="AA395" s="44"/>
      <c r="AB395" s="44"/>
      <c r="AC395" s="44"/>
      <c r="AD395" s="44"/>
      <c r="AE395" s="44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6"/>
      <c r="AS395"/>
    </row>
    <row r="396" spans="2:45" s="10" customFormat="1" x14ac:dyDescent="0.2"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24"/>
      <c r="T396" s="44"/>
      <c r="U396" s="44"/>
      <c r="V396" s="28"/>
      <c r="W396" s="44"/>
      <c r="X396" s="44"/>
      <c r="Y396" s="44"/>
      <c r="Z396" s="44"/>
      <c r="AA396" s="44"/>
      <c r="AB396" s="44"/>
      <c r="AC396" s="44"/>
      <c r="AD396" s="44"/>
      <c r="AE396" s="44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6"/>
      <c r="AS396"/>
    </row>
    <row r="397" spans="2:45" s="10" customFormat="1" x14ac:dyDescent="0.2"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24"/>
      <c r="T397" s="44"/>
      <c r="U397" s="44"/>
      <c r="V397" s="28"/>
      <c r="W397" s="44"/>
      <c r="X397" s="44"/>
      <c r="Y397" s="44"/>
      <c r="Z397" s="44"/>
      <c r="AA397" s="44"/>
      <c r="AB397" s="44"/>
      <c r="AC397" s="44"/>
      <c r="AD397" s="44"/>
      <c r="AE397" s="44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6"/>
      <c r="AS397"/>
    </row>
    <row r="398" spans="2:45" s="10" customFormat="1" x14ac:dyDescent="0.2"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24"/>
      <c r="T398" s="44"/>
      <c r="U398" s="44"/>
      <c r="V398" s="28"/>
      <c r="W398" s="44"/>
      <c r="X398" s="44"/>
      <c r="Y398" s="44"/>
      <c r="Z398" s="44"/>
      <c r="AA398" s="44"/>
      <c r="AB398" s="44"/>
      <c r="AC398" s="44"/>
      <c r="AD398" s="44"/>
      <c r="AE398" s="44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6"/>
      <c r="AS398"/>
    </row>
    <row r="399" spans="2:45" s="10" customFormat="1" x14ac:dyDescent="0.2"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24"/>
      <c r="T399" s="44"/>
      <c r="U399" s="44"/>
      <c r="V399" s="28"/>
      <c r="W399" s="44"/>
      <c r="X399" s="44"/>
      <c r="Y399" s="44"/>
      <c r="Z399" s="44"/>
      <c r="AA399" s="44"/>
      <c r="AB399" s="44"/>
      <c r="AC399" s="44"/>
      <c r="AD399" s="44"/>
      <c r="AE399" s="44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6"/>
      <c r="AS399"/>
    </row>
    <row r="400" spans="2:45" s="10" customFormat="1" x14ac:dyDescent="0.2"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24"/>
      <c r="T400" s="44"/>
      <c r="U400" s="44"/>
      <c r="V400" s="28"/>
      <c r="W400" s="44"/>
      <c r="X400" s="44"/>
      <c r="Y400" s="44"/>
      <c r="Z400" s="44"/>
      <c r="AA400" s="44"/>
      <c r="AB400" s="44"/>
      <c r="AC400" s="44"/>
      <c r="AD400" s="44"/>
      <c r="AE400" s="44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6"/>
      <c r="AS400"/>
    </row>
    <row r="401" spans="2:45" s="10" customFormat="1" x14ac:dyDescent="0.2"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24"/>
      <c r="T401" s="44"/>
      <c r="U401" s="44"/>
      <c r="V401" s="28"/>
      <c r="W401" s="44"/>
      <c r="X401" s="44"/>
      <c r="Y401" s="44"/>
      <c r="Z401" s="44"/>
      <c r="AA401" s="44"/>
      <c r="AB401" s="44"/>
      <c r="AC401" s="44"/>
      <c r="AD401" s="44"/>
      <c r="AE401" s="44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6"/>
      <c r="AS401"/>
    </row>
    <row r="402" spans="2:45" s="10" customFormat="1" x14ac:dyDescent="0.2"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24"/>
      <c r="T402" s="44"/>
      <c r="U402" s="44"/>
      <c r="V402" s="28"/>
      <c r="W402" s="44"/>
      <c r="X402" s="44"/>
      <c r="Y402" s="44"/>
      <c r="Z402" s="44"/>
      <c r="AA402" s="44"/>
      <c r="AB402" s="44"/>
      <c r="AC402" s="44"/>
      <c r="AD402" s="44"/>
      <c r="AE402" s="44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6"/>
      <c r="AS402"/>
    </row>
    <row r="403" spans="2:45" s="10" customFormat="1" x14ac:dyDescent="0.2"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24"/>
      <c r="T403" s="44"/>
      <c r="U403" s="44"/>
      <c r="V403" s="28"/>
      <c r="W403" s="44"/>
      <c r="X403" s="44"/>
      <c r="Y403" s="44"/>
      <c r="Z403" s="44"/>
      <c r="AA403" s="44"/>
      <c r="AB403" s="44"/>
      <c r="AC403" s="44"/>
      <c r="AD403" s="44"/>
      <c r="AE403" s="44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6"/>
      <c r="AS403"/>
    </row>
    <row r="404" spans="2:45" s="10" customFormat="1" x14ac:dyDescent="0.2"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24"/>
      <c r="T404" s="44"/>
      <c r="U404" s="44"/>
      <c r="V404" s="28"/>
      <c r="W404" s="44"/>
      <c r="X404" s="44"/>
      <c r="Y404" s="44"/>
      <c r="Z404" s="44"/>
      <c r="AA404" s="44"/>
      <c r="AB404" s="44"/>
      <c r="AC404" s="44"/>
      <c r="AD404" s="44"/>
      <c r="AE404" s="44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6"/>
      <c r="AS404"/>
    </row>
    <row r="405" spans="2:45" s="10" customFormat="1" x14ac:dyDescent="0.2"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24"/>
      <c r="T405" s="44"/>
      <c r="U405" s="44"/>
      <c r="V405" s="28"/>
      <c r="W405" s="44"/>
      <c r="X405" s="44"/>
      <c r="Y405" s="44"/>
      <c r="Z405" s="44"/>
      <c r="AA405" s="44"/>
      <c r="AB405" s="44"/>
      <c r="AC405" s="44"/>
      <c r="AD405" s="44"/>
      <c r="AE405" s="44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6"/>
      <c r="AS405"/>
    </row>
    <row r="406" spans="2:45" s="10" customFormat="1" x14ac:dyDescent="0.2"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24"/>
      <c r="T406" s="44"/>
      <c r="U406" s="44"/>
      <c r="V406" s="28"/>
      <c r="W406" s="44"/>
      <c r="X406" s="44"/>
      <c r="Y406" s="44"/>
      <c r="Z406" s="44"/>
      <c r="AA406" s="44"/>
      <c r="AB406" s="44"/>
      <c r="AC406" s="44"/>
      <c r="AD406" s="44"/>
      <c r="AE406" s="44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6"/>
      <c r="AS406"/>
    </row>
    <row r="407" spans="2:45" s="10" customFormat="1" x14ac:dyDescent="0.2"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24"/>
      <c r="T407" s="44"/>
      <c r="U407" s="44"/>
      <c r="V407" s="28"/>
      <c r="W407" s="44"/>
      <c r="X407" s="44"/>
      <c r="Y407" s="44"/>
      <c r="Z407" s="44"/>
      <c r="AA407" s="44"/>
      <c r="AB407" s="44"/>
      <c r="AC407" s="44"/>
      <c r="AD407" s="44"/>
      <c r="AE407" s="44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6"/>
      <c r="AS407"/>
    </row>
    <row r="408" spans="2:45" s="10" customFormat="1" x14ac:dyDescent="0.2"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24"/>
      <c r="T408" s="44"/>
      <c r="U408" s="44"/>
      <c r="V408" s="28"/>
      <c r="W408" s="44"/>
      <c r="X408" s="44"/>
      <c r="Y408" s="44"/>
      <c r="Z408" s="44"/>
      <c r="AA408" s="44"/>
      <c r="AB408" s="44"/>
      <c r="AC408" s="44"/>
      <c r="AD408" s="44"/>
      <c r="AE408" s="44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6"/>
      <c r="AS408"/>
    </row>
    <row r="409" spans="2:45" s="10" customFormat="1" x14ac:dyDescent="0.2"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24"/>
      <c r="T409" s="44"/>
      <c r="U409" s="44"/>
      <c r="V409" s="28"/>
      <c r="W409" s="44"/>
      <c r="X409" s="44"/>
      <c r="Y409" s="44"/>
      <c r="Z409" s="44"/>
      <c r="AA409" s="44"/>
      <c r="AB409" s="44"/>
      <c r="AC409" s="44"/>
      <c r="AD409" s="44"/>
      <c r="AE409" s="44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6"/>
      <c r="AS409"/>
    </row>
    <row r="410" spans="2:45" s="10" customFormat="1" x14ac:dyDescent="0.2"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24"/>
      <c r="T410" s="44"/>
      <c r="U410" s="44"/>
      <c r="V410" s="28"/>
      <c r="W410" s="44"/>
      <c r="X410" s="44"/>
      <c r="Y410" s="44"/>
      <c r="Z410" s="44"/>
      <c r="AA410" s="44"/>
      <c r="AB410" s="44"/>
      <c r="AC410" s="44"/>
      <c r="AD410" s="44"/>
      <c r="AE410" s="44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6"/>
      <c r="AS410"/>
    </row>
    <row r="411" spans="2:45" s="10" customFormat="1" x14ac:dyDescent="0.2"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24"/>
      <c r="T411" s="44"/>
      <c r="U411" s="44"/>
      <c r="V411" s="28"/>
      <c r="W411" s="44"/>
      <c r="X411" s="44"/>
      <c r="Y411" s="44"/>
      <c r="Z411" s="44"/>
      <c r="AA411" s="44"/>
      <c r="AB411" s="44"/>
      <c r="AC411" s="44"/>
      <c r="AD411" s="44"/>
      <c r="AE411" s="44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6"/>
      <c r="AS411"/>
    </row>
    <row r="412" spans="2:45" s="10" customFormat="1" x14ac:dyDescent="0.2"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24"/>
      <c r="T412" s="44"/>
      <c r="U412" s="44"/>
      <c r="V412" s="28"/>
      <c r="W412" s="44"/>
      <c r="X412" s="44"/>
      <c r="Y412" s="44"/>
      <c r="Z412" s="44"/>
      <c r="AA412" s="44"/>
      <c r="AB412" s="44"/>
      <c r="AC412" s="44"/>
      <c r="AD412" s="44"/>
      <c r="AE412" s="44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6"/>
      <c r="AS412"/>
    </row>
    <row r="413" spans="2:45" s="10" customFormat="1" x14ac:dyDescent="0.2"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24"/>
      <c r="T413" s="44"/>
      <c r="U413" s="44"/>
      <c r="V413" s="28"/>
      <c r="W413" s="44"/>
      <c r="X413" s="44"/>
      <c r="Y413" s="44"/>
      <c r="Z413" s="44"/>
      <c r="AA413" s="44"/>
      <c r="AB413" s="44"/>
      <c r="AC413" s="44"/>
      <c r="AD413" s="44"/>
      <c r="AE413" s="44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6"/>
      <c r="AS413"/>
    </row>
    <row r="414" spans="2:45" s="10" customFormat="1" x14ac:dyDescent="0.2"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24"/>
      <c r="T414" s="44"/>
      <c r="U414" s="44"/>
      <c r="V414" s="28"/>
      <c r="W414" s="44"/>
      <c r="X414" s="44"/>
      <c r="Y414" s="44"/>
      <c r="Z414" s="44"/>
      <c r="AA414" s="44"/>
      <c r="AB414" s="44"/>
      <c r="AC414" s="44"/>
      <c r="AD414" s="44"/>
      <c r="AE414" s="44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6"/>
      <c r="AS414"/>
    </row>
    <row r="415" spans="2:45" s="10" customFormat="1" x14ac:dyDescent="0.2"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24"/>
      <c r="T415" s="44"/>
      <c r="U415" s="44"/>
      <c r="V415" s="28"/>
      <c r="W415" s="44"/>
      <c r="X415" s="44"/>
      <c r="Y415" s="44"/>
      <c r="Z415" s="44"/>
      <c r="AA415" s="44"/>
      <c r="AB415" s="44"/>
      <c r="AC415" s="44"/>
      <c r="AD415" s="44"/>
      <c r="AE415" s="44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6"/>
      <c r="AS415"/>
    </row>
    <row r="416" spans="2:45" s="10" customFormat="1" x14ac:dyDescent="0.2"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24"/>
      <c r="T416" s="44"/>
      <c r="U416" s="44"/>
      <c r="V416" s="28"/>
      <c r="W416" s="44"/>
      <c r="X416" s="44"/>
      <c r="Y416" s="44"/>
      <c r="Z416" s="44"/>
      <c r="AA416" s="44"/>
      <c r="AB416" s="44"/>
      <c r="AC416" s="44"/>
      <c r="AD416" s="44"/>
      <c r="AE416" s="44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6"/>
      <c r="AS416"/>
    </row>
    <row r="417" spans="2:45" s="10" customFormat="1" x14ac:dyDescent="0.2"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24"/>
      <c r="T417" s="44"/>
      <c r="U417" s="44"/>
      <c r="V417" s="28"/>
      <c r="W417" s="44"/>
      <c r="X417" s="44"/>
      <c r="Y417" s="44"/>
      <c r="Z417" s="44"/>
      <c r="AA417" s="44"/>
      <c r="AB417" s="44"/>
      <c r="AC417" s="44"/>
      <c r="AD417" s="44"/>
      <c r="AE417" s="44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6"/>
      <c r="AS417"/>
    </row>
    <row r="418" spans="2:45" s="10" customFormat="1" x14ac:dyDescent="0.2"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24"/>
      <c r="T418" s="44"/>
      <c r="U418" s="44"/>
      <c r="V418" s="28"/>
      <c r="W418" s="44"/>
      <c r="X418" s="44"/>
      <c r="Y418" s="44"/>
      <c r="Z418" s="44"/>
      <c r="AA418" s="44"/>
      <c r="AB418" s="44"/>
      <c r="AC418" s="44"/>
      <c r="AD418" s="44"/>
      <c r="AE418" s="44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6"/>
      <c r="AS418"/>
    </row>
    <row r="419" spans="2:45" s="10" customFormat="1" x14ac:dyDescent="0.2"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24"/>
      <c r="T419" s="44"/>
      <c r="U419" s="44"/>
      <c r="V419" s="28"/>
      <c r="W419" s="44"/>
      <c r="X419" s="44"/>
      <c r="Y419" s="44"/>
      <c r="Z419" s="44"/>
      <c r="AA419" s="44"/>
      <c r="AB419" s="44"/>
      <c r="AC419" s="44"/>
      <c r="AD419" s="44"/>
      <c r="AE419" s="44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6"/>
      <c r="AS419"/>
    </row>
    <row r="420" spans="2:45" s="10" customFormat="1" x14ac:dyDescent="0.2"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24"/>
      <c r="T420" s="44"/>
      <c r="U420" s="44"/>
      <c r="V420" s="28"/>
      <c r="W420" s="44"/>
      <c r="X420" s="44"/>
      <c r="Y420" s="44"/>
      <c r="Z420" s="44"/>
      <c r="AA420" s="44"/>
      <c r="AB420" s="44"/>
      <c r="AC420" s="44"/>
      <c r="AD420" s="44"/>
      <c r="AE420" s="44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6"/>
      <c r="AS420"/>
    </row>
    <row r="421" spans="2:45" s="10" customFormat="1" x14ac:dyDescent="0.2"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24"/>
      <c r="T421" s="44"/>
      <c r="U421" s="44"/>
      <c r="V421" s="28"/>
      <c r="W421" s="44"/>
      <c r="X421" s="44"/>
      <c r="Y421" s="44"/>
      <c r="Z421" s="44"/>
      <c r="AA421" s="44"/>
      <c r="AB421" s="44"/>
      <c r="AC421" s="44"/>
      <c r="AD421" s="44"/>
      <c r="AE421" s="44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6"/>
      <c r="AS421"/>
    </row>
    <row r="422" spans="2:45" s="10" customFormat="1" x14ac:dyDescent="0.2"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24"/>
      <c r="T422" s="44"/>
      <c r="U422" s="44"/>
      <c r="V422" s="28"/>
      <c r="W422" s="44"/>
      <c r="X422" s="44"/>
      <c r="Y422" s="44"/>
      <c r="Z422" s="44"/>
      <c r="AA422" s="44"/>
      <c r="AB422" s="44"/>
      <c r="AC422" s="44"/>
      <c r="AD422" s="44"/>
      <c r="AE422" s="44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6"/>
      <c r="AS422"/>
    </row>
    <row r="423" spans="2:45" s="10" customFormat="1" x14ac:dyDescent="0.2"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24"/>
      <c r="T423" s="44"/>
      <c r="U423" s="44"/>
      <c r="V423" s="28"/>
      <c r="W423" s="44"/>
      <c r="X423" s="44"/>
      <c r="Y423" s="44"/>
      <c r="Z423" s="44"/>
      <c r="AA423" s="44"/>
      <c r="AB423" s="44"/>
      <c r="AC423" s="44"/>
      <c r="AD423" s="44"/>
      <c r="AE423" s="44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6"/>
      <c r="AS423"/>
    </row>
    <row r="424" spans="2:45" s="10" customFormat="1" x14ac:dyDescent="0.2"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24"/>
      <c r="T424" s="44"/>
      <c r="U424" s="44"/>
      <c r="V424" s="28"/>
      <c r="W424" s="44"/>
      <c r="X424" s="44"/>
      <c r="Y424" s="44"/>
      <c r="Z424" s="44"/>
      <c r="AA424" s="44"/>
      <c r="AB424" s="44"/>
      <c r="AC424" s="44"/>
      <c r="AD424" s="44"/>
      <c r="AE424" s="44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6"/>
      <c r="AS424"/>
    </row>
    <row r="425" spans="2:45" s="10" customFormat="1" x14ac:dyDescent="0.2"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24"/>
      <c r="T425" s="44"/>
      <c r="U425" s="44"/>
      <c r="V425" s="28"/>
      <c r="W425" s="44"/>
      <c r="X425" s="44"/>
      <c r="Y425" s="44"/>
      <c r="Z425" s="44"/>
      <c r="AA425" s="44"/>
      <c r="AB425" s="44"/>
      <c r="AC425" s="44"/>
      <c r="AD425" s="44"/>
      <c r="AE425" s="44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6"/>
      <c r="AS425"/>
    </row>
    <row r="426" spans="2:45" s="10" customFormat="1" x14ac:dyDescent="0.2"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24"/>
      <c r="T426" s="44"/>
      <c r="U426" s="44"/>
      <c r="V426" s="28"/>
      <c r="W426" s="44"/>
      <c r="X426" s="44"/>
      <c r="Y426" s="44"/>
      <c r="Z426" s="44"/>
      <c r="AA426" s="44"/>
      <c r="AB426" s="44"/>
      <c r="AC426" s="44"/>
      <c r="AD426" s="44"/>
      <c r="AE426" s="44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6"/>
      <c r="AS426"/>
    </row>
    <row r="427" spans="2:45" s="10" customFormat="1" x14ac:dyDescent="0.2"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24"/>
      <c r="T427" s="44"/>
      <c r="U427" s="44"/>
      <c r="V427" s="28"/>
      <c r="W427" s="44"/>
      <c r="X427" s="44"/>
      <c r="Y427" s="44"/>
      <c r="Z427" s="44"/>
      <c r="AA427" s="44"/>
      <c r="AB427" s="44"/>
      <c r="AC427" s="44"/>
      <c r="AD427" s="44"/>
      <c r="AE427" s="44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6"/>
      <c r="AS427"/>
    </row>
    <row r="428" spans="2:45" s="10" customFormat="1" x14ac:dyDescent="0.2"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24"/>
      <c r="T428" s="44"/>
      <c r="U428" s="44"/>
      <c r="V428" s="28"/>
      <c r="W428" s="44"/>
      <c r="X428" s="44"/>
      <c r="Y428" s="44"/>
      <c r="Z428" s="44"/>
      <c r="AA428" s="44"/>
      <c r="AB428" s="44"/>
      <c r="AC428" s="44"/>
      <c r="AD428" s="44"/>
      <c r="AE428" s="44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6"/>
      <c r="AS428"/>
    </row>
    <row r="429" spans="2:45" s="10" customFormat="1" x14ac:dyDescent="0.2"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24"/>
      <c r="T429" s="44"/>
      <c r="U429" s="44"/>
      <c r="V429" s="28"/>
      <c r="W429" s="44"/>
      <c r="X429" s="44"/>
      <c r="Y429" s="44"/>
      <c r="Z429" s="44"/>
      <c r="AA429" s="44"/>
      <c r="AB429" s="44"/>
      <c r="AC429" s="44"/>
      <c r="AD429" s="44"/>
      <c r="AE429" s="44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6"/>
      <c r="AS429"/>
    </row>
    <row r="430" spans="2:45" s="10" customFormat="1" x14ac:dyDescent="0.2"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24"/>
      <c r="T430" s="44"/>
      <c r="U430" s="44"/>
      <c r="V430" s="28"/>
      <c r="W430" s="44"/>
      <c r="X430" s="44"/>
      <c r="Y430" s="44"/>
      <c r="Z430" s="44"/>
      <c r="AA430" s="44"/>
      <c r="AB430" s="44"/>
      <c r="AC430" s="44"/>
      <c r="AD430" s="44"/>
      <c r="AE430" s="44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6"/>
      <c r="AS430"/>
    </row>
    <row r="431" spans="2:45" s="10" customFormat="1" x14ac:dyDescent="0.2"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24"/>
      <c r="T431" s="44"/>
      <c r="U431" s="44"/>
      <c r="V431" s="28"/>
      <c r="W431" s="44"/>
      <c r="X431" s="44"/>
      <c r="Y431" s="44"/>
      <c r="Z431" s="44"/>
      <c r="AA431" s="44"/>
      <c r="AB431" s="44"/>
      <c r="AC431" s="44"/>
      <c r="AD431" s="44"/>
      <c r="AE431" s="44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6"/>
      <c r="AS431"/>
    </row>
    <row r="432" spans="2:45" s="10" customFormat="1" x14ac:dyDescent="0.2"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24"/>
      <c r="T432" s="44"/>
      <c r="U432" s="44"/>
      <c r="V432" s="28"/>
      <c r="W432" s="44"/>
      <c r="X432" s="44"/>
      <c r="Y432" s="44"/>
      <c r="Z432" s="44"/>
      <c r="AA432" s="44"/>
      <c r="AB432" s="44"/>
      <c r="AC432" s="44"/>
      <c r="AD432" s="44"/>
      <c r="AE432" s="44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6"/>
      <c r="AS432"/>
    </row>
    <row r="433" spans="2:45" s="10" customFormat="1" x14ac:dyDescent="0.2"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24"/>
      <c r="T433" s="44"/>
      <c r="U433" s="44"/>
      <c r="V433" s="28"/>
      <c r="W433" s="44"/>
      <c r="X433" s="44"/>
      <c r="Y433" s="44"/>
      <c r="Z433" s="44"/>
      <c r="AA433" s="44"/>
      <c r="AB433" s="44"/>
      <c r="AC433" s="44"/>
      <c r="AD433" s="44"/>
      <c r="AE433" s="44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6"/>
      <c r="AS433"/>
    </row>
    <row r="434" spans="2:45" s="10" customFormat="1" x14ac:dyDescent="0.2"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24"/>
      <c r="T434" s="44"/>
      <c r="U434" s="44"/>
      <c r="V434" s="28"/>
      <c r="W434" s="44"/>
      <c r="X434" s="44"/>
      <c r="Y434" s="44"/>
      <c r="Z434" s="44"/>
      <c r="AA434" s="44"/>
      <c r="AB434" s="44"/>
      <c r="AC434" s="44"/>
      <c r="AD434" s="44"/>
      <c r="AE434" s="44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6"/>
      <c r="AS434"/>
    </row>
    <row r="435" spans="2:45" s="10" customFormat="1" x14ac:dyDescent="0.2"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24"/>
      <c r="T435" s="44"/>
      <c r="U435" s="44"/>
      <c r="V435" s="28"/>
      <c r="W435" s="44"/>
      <c r="X435" s="44"/>
      <c r="Y435" s="44"/>
      <c r="Z435" s="44"/>
      <c r="AA435" s="44"/>
      <c r="AB435" s="44"/>
      <c r="AC435" s="44"/>
      <c r="AD435" s="44"/>
      <c r="AE435" s="44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6"/>
      <c r="AS435"/>
    </row>
    <row r="436" spans="2:45" s="10" customFormat="1" x14ac:dyDescent="0.2"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24"/>
      <c r="T436" s="44"/>
      <c r="U436" s="44"/>
      <c r="V436" s="28"/>
      <c r="W436" s="44"/>
      <c r="X436" s="44"/>
      <c r="Y436" s="44"/>
      <c r="Z436" s="44"/>
      <c r="AA436" s="44"/>
      <c r="AB436" s="44"/>
      <c r="AC436" s="44"/>
      <c r="AD436" s="44"/>
      <c r="AE436" s="44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6"/>
      <c r="AS436"/>
    </row>
    <row r="437" spans="2:45" s="10" customFormat="1" x14ac:dyDescent="0.2"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24"/>
      <c r="T437" s="44"/>
      <c r="U437" s="44"/>
      <c r="V437" s="28"/>
      <c r="W437" s="44"/>
      <c r="X437" s="44"/>
      <c r="Y437" s="44"/>
      <c r="Z437" s="44"/>
      <c r="AA437" s="44"/>
      <c r="AB437" s="44"/>
      <c r="AC437" s="44"/>
      <c r="AD437" s="44"/>
      <c r="AE437" s="44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6"/>
      <c r="AS437"/>
    </row>
    <row r="438" spans="2:45" s="10" customFormat="1" x14ac:dyDescent="0.2"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24"/>
      <c r="T438" s="44"/>
      <c r="U438" s="44"/>
      <c r="V438" s="28"/>
      <c r="W438" s="44"/>
      <c r="X438" s="44"/>
      <c r="Y438" s="44"/>
      <c r="Z438" s="44"/>
      <c r="AA438" s="44"/>
      <c r="AB438" s="44"/>
      <c r="AC438" s="44"/>
      <c r="AD438" s="44"/>
      <c r="AE438" s="44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6"/>
      <c r="AS438"/>
    </row>
    <row r="439" spans="2:45" s="10" customFormat="1" x14ac:dyDescent="0.2"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24"/>
      <c r="T439" s="44"/>
      <c r="U439" s="44"/>
      <c r="V439" s="28"/>
      <c r="W439" s="44"/>
      <c r="X439" s="44"/>
      <c r="Y439" s="44"/>
      <c r="Z439" s="44"/>
      <c r="AA439" s="44"/>
      <c r="AB439" s="44"/>
      <c r="AC439" s="44"/>
      <c r="AD439" s="44"/>
      <c r="AE439" s="44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6"/>
      <c r="AS439"/>
    </row>
    <row r="440" spans="2:45" s="10" customFormat="1" x14ac:dyDescent="0.2"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24"/>
      <c r="T440" s="44"/>
      <c r="U440" s="44"/>
      <c r="V440" s="28"/>
      <c r="W440" s="44"/>
      <c r="X440" s="44"/>
      <c r="Y440" s="44"/>
      <c r="Z440" s="44"/>
      <c r="AA440" s="44"/>
      <c r="AB440" s="44"/>
      <c r="AC440" s="44"/>
      <c r="AD440" s="44"/>
      <c r="AE440" s="44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6"/>
      <c r="AS440"/>
    </row>
    <row r="441" spans="2:45" s="10" customFormat="1" x14ac:dyDescent="0.2"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24"/>
      <c r="T441" s="44"/>
      <c r="U441" s="44"/>
      <c r="V441" s="28"/>
      <c r="W441" s="44"/>
      <c r="X441" s="44"/>
      <c r="Y441" s="44"/>
      <c r="Z441" s="44"/>
      <c r="AA441" s="44"/>
      <c r="AB441" s="44"/>
      <c r="AC441" s="44"/>
      <c r="AD441" s="44"/>
      <c r="AE441" s="44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6"/>
      <c r="AS441"/>
    </row>
    <row r="442" spans="2:45" s="10" customFormat="1" x14ac:dyDescent="0.2"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24"/>
      <c r="T442" s="44"/>
      <c r="U442" s="44"/>
      <c r="V442" s="28"/>
      <c r="W442" s="44"/>
      <c r="X442" s="44"/>
      <c r="Y442" s="44"/>
      <c r="Z442" s="44"/>
      <c r="AA442" s="44"/>
      <c r="AB442" s="44"/>
      <c r="AC442" s="44"/>
      <c r="AD442" s="44"/>
      <c r="AE442" s="44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6"/>
      <c r="AS442"/>
    </row>
    <row r="443" spans="2:45" s="10" customFormat="1" x14ac:dyDescent="0.2"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24"/>
      <c r="T443" s="44"/>
      <c r="U443" s="44"/>
      <c r="V443" s="28"/>
      <c r="W443" s="44"/>
      <c r="X443" s="44"/>
      <c r="Y443" s="44"/>
      <c r="Z443" s="44"/>
      <c r="AA443" s="44"/>
      <c r="AB443" s="44"/>
      <c r="AC443" s="44"/>
      <c r="AD443" s="44"/>
      <c r="AE443" s="44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6"/>
      <c r="AS443"/>
    </row>
    <row r="444" spans="2:45" s="10" customFormat="1" x14ac:dyDescent="0.2"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24"/>
      <c r="T444" s="44"/>
      <c r="U444" s="44"/>
      <c r="V444" s="28"/>
      <c r="W444" s="44"/>
      <c r="X444" s="44"/>
      <c r="Y444" s="44"/>
      <c r="Z444" s="44"/>
      <c r="AA444" s="44"/>
      <c r="AB444" s="44"/>
      <c r="AC444" s="44"/>
      <c r="AD444" s="44"/>
      <c r="AE444" s="44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6"/>
      <c r="AS444"/>
    </row>
    <row r="445" spans="2:45" s="10" customFormat="1" x14ac:dyDescent="0.2"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24"/>
      <c r="T445" s="44"/>
      <c r="U445" s="44"/>
      <c r="V445" s="28"/>
      <c r="W445" s="44"/>
      <c r="X445" s="44"/>
      <c r="Y445" s="44"/>
      <c r="Z445" s="44"/>
      <c r="AA445" s="44"/>
      <c r="AB445" s="44"/>
      <c r="AC445" s="44"/>
      <c r="AD445" s="44"/>
      <c r="AE445" s="44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6"/>
      <c r="AS445"/>
    </row>
    <row r="446" spans="2:45" s="10" customFormat="1" x14ac:dyDescent="0.2"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24"/>
      <c r="T446" s="44"/>
      <c r="U446" s="44"/>
      <c r="V446" s="28"/>
      <c r="W446" s="44"/>
      <c r="X446" s="44"/>
      <c r="Y446" s="44"/>
      <c r="Z446" s="44"/>
      <c r="AA446" s="44"/>
      <c r="AB446" s="44"/>
      <c r="AC446" s="44"/>
      <c r="AD446" s="44"/>
      <c r="AE446" s="44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6"/>
      <c r="AS446"/>
    </row>
    <row r="447" spans="2:45" s="10" customFormat="1" x14ac:dyDescent="0.2"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24"/>
      <c r="T447" s="44"/>
      <c r="U447" s="44"/>
      <c r="V447" s="28"/>
      <c r="W447" s="44"/>
      <c r="X447" s="44"/>
      <c r="Y447" s="44"/>
      <c r="Z447" s="44"/>
      <c r="AA447" s="44"/>
      <c r="AB447" s="44"/>
      <c r="AC447" s="44"/>
      <c r="AD447" s="44"/>
      <c r="AE447" s="44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6"/>
      <c r="AS447"/>
    </row>
    <row r="448" spans="2:45" s="10" customFormat="1" x14ac:dyDescent="0.2"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24"/>
      <c r="T448" s="44"/>
      <c r="U448" s="44"/>
      <c r="V448" s="28"/>
      <c r="W448" s="44"/>
      <c r="X448" s="44"/>
      <c r="Y448" s="44"/>
      <c r="Z448" s="44"/>
      <c r="AA448" s="44"/>
      <c r="AB448" s="44"/>
      <c r="AC448" s="44"/>
      <c r="AD448" s="44"/>
      <c r="AE448" s="44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6"/>
      <c r="AS448"/>
    </row>
    <row r="449" spans="2:45" s="10" customFormat="1" x14ac:dyDescent="0.2"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24"/>
      <c r="T449" s="44"/>
      <c r="U449" s="44"/>
      <c r="V449" s="28"/>
      <c r="W449" s="44"/>
      <c r="X449" s="44"/>
      <c r="Y449" s="44"/>
      <c r="Z449" s="44"/>
      <c r="AA449" s="44"/>
      <c r="AB449" s="44"/>
      <c r="AC449" s="44"/>
      <c r="AD449" s="44"/>
      <c r="AE449" s="44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6"/>
      <c r="AS449"/>
    </row>
    <row r="450" spans="2:45" s="10" customFormat="1" x14ac:dyDescent="0.2"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24"/>
      <c r="T450" s="44"/>
      <c r="U450" s="44"/>
      <c r="V450" s="28"/>
      <c r="W450" s="44"/>
      <c r="X450" s="44"/>
      <c r="Y450" s="44"/>
      <c r="Z450" s="44"/>
      <c r="AA450" s="44"/>
      <c r="AB450" s="44"/>
      <c r="AC450" s="44"/>
      <c r="AD450" s="44"/>
      <c r="AE450" s="44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6"/>
      <c r="AS450"/>
    </row>
    <row r="451" spans="2:45" s="10" customFormat="1" x14ac:dyDescent="0.2"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24"/>
      <c r="T451" s="44"/>
      <c r="U451" s="44"/>
      <c r="V451" s="28"/>
      <c r="W451" s="44"/>
      <c r="X451" s="44"/>
      <c r="Y451" s="44"/>
      <c r="Z451" s="44"/>
      <c r="AA451" s="44"/>
      <c r="AB451" s="44"/>
      <c r="AC451" s="44"/>
      <c r="AD451" s="44"/>
      <c r="AE451" s="44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6"/>
      <c r="AS451"/>
    </row>
    <row r="452" spans="2:45" s="10" customFormat="1" x14ac:dyDescent="0.2"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24"/>
      <c r="T452" s="44"/>
      <c r="U452" s="44"/>
      <c r="V452" s="28"/>
      <c r="W452" s="44"/>
      <c r="X452" s="44"/>
      <c r="Y452" s="44"/>
      <c r="Z452" s="44"/>
      <c r="AA452" s="44"/>
      <c r="AB452" s="44"/>
      <c r="AC452" s="44"/>
      <c r="AD452" s="44"/>
      <c r="AE452" s="44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6"/>
      <c r="AS452"/>
    </row>
    <row r="453" spans="2:45" s="10" customFormat="1" x14ac:dyDescent="0.2"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24"/>
      <c r="T453" s="44"/>
      <c r="U453" s="44"/>
      <c r="V453" s="28"/>
      <c r="W453" s="44"/>
      <c r="X453" s="44"/>
      <c r="Y453" s="44"/>
      <c r="Z453" s="44"/>
      <c r="AA453" s="44"/>
      <c r="AB453" s="44"/>
      <c r="AC453" s="44"/>
      <c r="AD453" s="44"/>
      <c r="AE453" s="44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6"/>
      <c r="AS453"/>
    </row>
    <row r="454" spans="2:45" s="10" customFormat="1" x14ac:dyDescent="0.2"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24"/>
      <c r="T454" s="44"/>
      <c r="U454" s="44"/>
      <c r="V454" s="28"/>
      <c r="W454" s="44"/>
      <c r="X454" s="44"/>
      <c r="Y454" s="44"/>
      <c r="Z454" s="44"/>
      <c r="AA454" s="44"/>
      <c r="AB454" s="44"/>
      <c r="AC454" s="44"/>
      <c r="AD454" s="44"/>
      <c r="AE454" s="44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6"/>
      <c r="AS454"/>
    </row>
    <row r="455" spans="2:45" s="10" customFormat="1" x14ac:dyDescent="0.2"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24"/>
      <c r="T455" s="44"/>
      <c r="U455" s="44"/>
      <c r="V455" s="28"/>
      <c r="W455" s="44"/>
      <c r="X455" s="44"/>
      <c r="Y455" s="44"/>
      <c r="Z455" s="44"/>
      <c r="AA455" s="44"/>
      <c r="AB455" s="44"/>
      <c r="AC455" s="44"/>
      <c r="AD455" s="44"/>
      <c r="AE455" s="44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6"/>
      <c r="AS455"/>
    </row>
    <row r="456" spans="2:45" s="10" customFormat="1" x14ac:dyDescent="0.2"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24"/>
      <c r="T456" s="44"/>
      <c r="U456" s="44"/>
      <c r="V456" s="28"/>
      <c r="W456" s="44"/>
      <c r="X456" s="44"/>
      <c r="Y456" s="44"/>
      <c r="Z456" s="44"/>
      <c r="AA456" s="44"/>
      <c r="AB456" s="44"/>
      <c r="AC456" s="44"/>
      <c r="AD456" s="44"/>
      <c r="AE456" s="44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6"/>
      <c r="AS456"/>
    </row>
    <row r="457" spans="2:45" s="10" customFormat="1" x14ac:dyDescent="0.2"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24"/>
      <c r="T457" s="44"/>
      <c r="U457" s="44"/>
      <c r="V457" s="28"/>
      <c r="W457" s="44"/>
      <c r="X457" s="44"/>
      <c r="Y457" s="44"/>
      <c r="Z457" s="44"/>
      <c r="AA457" s="44"/>
      <c r="AB457" s="44"/>
      <c r="AC457" s="44"/>
      <c r="AD457" s="44"/>
      <c r="AE457" s="44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6"/>
      <c r="AS457"/>
    </row>
    <row r="458" spans="2:45" s="10" customFormat="1" x14ac:dyDescent="0.2"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24"/>
      <c r="T458" s="44"/>
      <c r="U458" s="44"/>
      <c r="V458" s="28"/>
      <c r="W458" s="44"/>
      <c r="X458" s="44"/>
      <c r="Y458" s="44"/>
      <c r="Z458" s="44"/>
      <c r="AA458" s="44"/>
      <c r="AB458" s="44"/>
      <c r="AC458" s="44"/>
      <c r="AD458" s="44"/>
      <c r="AE458" s="44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6"/>
      <c r="AS458"/>
    </row>
    <row r="459" spans="2:45" s="10" customFormat="1" x14ac:dyDescent="0.2"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24"/>
      <c r="T459" s="44"/>
      <c r="U459" s="44"/>
      <c r="V459" s="28"/>
      <c r="W459" s="44"/>
      <c r="X459" s="44"/>
      <c r="Y459" s="44"/>
      <c r="Z459" s="44"/>
      <c r="AA459" s="44"/>
      <c r="AB459" s="44"/>
      <c r="AC459" s="44"/>
      <c r="AD459" s="44"/>
      <c r="AE459" s="44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6"/>
      <c r="AS459"/>
    </row>
    <row r="460" spans="2:45" s="10" customFormat="1" x14ac:dyDescent="0.2"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24"/>
      <c r="T460" s="44"/>
      <c r="U460" s="44"/>
      <c r="V460" s="28"/>
      <c r="W460" s="44"/>
      <c r="X460" s="44"/>
      <c r="Y460" s="44"/>
      <c r="Z460" s="44"/>
      <c r="AA460" s="44"/>
      <c r="AB460" s="44"/>
      <c r="AC460" s="44"/>
      <c r="AD460" s="44"/>
      <c r="AE460" s="44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6"/>
      <c r="AS460"/>
    </row>
    <row r="461" spans="2:45" s="10" customFormat="1" x14ac:dyDescent="0.2"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24"/>
      <c r="T461" s="44"/>
      <c r="U461" s="44"/>
      <c r="V461" s="28"/>
      <c r="W461" s="44"/>
      <c r="X461" s="44"/>
      <c r="Y461" s="44"/>
      <c r="Z461" s="44"/>
      <c r="AA461" s="44"/>
      <c r="AB461" s="44"/>
      <c r="AC461" s="44"/>
      <c r="AD461" s="44"/>
      <c r="AE461" s="44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6"/>
      <c r="AS461"/>
    </row>
    <row r="462" spans="2:45" s="10" customFormat="1" x14ac:dyDescent="0.2"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24"/>
      <c r="T462" s="44"/>
      <c r="U462" s="44"/>
      <c r="V462" s="28"/>
      <c r="W462" s="44"/>
      <c r="X462" s="44"/>
      <c r="Y462" s="44"/>
      <c r="Z462" s="44"/>
      <c r="AA462" s="44"/>
      <c r="AB462" s="44"/>
      <c r="AC462" s="44"/>
      <c r="AD462" s="44"/>
      <c r="AE462" s="44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6"/>
      <c r="AS462"/>
    </row>
    <row r="463" spans="2:45" s="10" customFormat="1" x14ac:dyDescent="0.2"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24"/>
      <c r="T463" s="44"/>
      <c r="U463" s="44"/>
      <c r="V463" s="28"/>
      <c r="W463" s="44"/>
      <c r="X463" s="44"/>
      <c r="Y463" s="44"/>
      <c r="Z463" s="44"/>
      <c r="AA463" s="44"/>
      <c r="AB463" s="44"/>
      <c r="AC463" s="44"/>
      <c r="AD463" s="44"/>
      <c r="AE463" s="44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6"/>
      <c r="AS463"/>
    </row>
    <row r="464" spans="2:45" s="10" customFormat="1" x14ac:dyDescent="0.2"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24"/>
      <c r="T464" s="44"/>
      <c r="U464" s="44"/>
      <c r="V464" s="28"/>
      <c r="W464" s="44"/>
      <c r="X464" s="44"/>
      <c r="Y464" s="44"/>
      <c r="Z464" s="44"/>
      <c r="AA464" s="44"/>
      <c r="AB464" s="44"/>
      <c r="AC464" s="44"/>
      <c r="AD464" s="44"/>
      <c r="AE464" s="44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6"/>
      <c r="AS464"/>
    </row>
    <row r="465" spans="2:45" s="10" customFormat="1" x14ac:dyDescent="0.2"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24"/>
      <c r="T465" s="44"/>
      <c r="U465" s="44"/>
      <c r="V465" s="28"/>
      <c r="W465" s="44"/>
      <c r="X465" s="44"/>
      <c r="Y465" s="44"/>
      <c r="Z465" s="44"/>
      <c r="AA465" s="44"/>
      <c r="AB465" s="44"/>
      <c r="AC465" s="44"/>
      <c r="AD465" s="44"/>
      <c r="AE465" s="44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6"/>
      <c r="AS465"/>
    </row>
    <row r="466" spans="2:45" s="10" customFormat="1" x14ac:dyDescent="0.2"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24"/>
      <c r="T466" s="44"/>
      <c r="U466" s="44"/>
      <c r="V466" s="28"/>
      <c r="W466" s="44"/>
      <c r="X466" s="44"/>
      <c r="Y466" s="44"/>
      <c r="Z466" s="44"/>
      <c r="AA466" s="44"/>
      <c r="AB466" s="44"/>
      <c r="AC466" s="44"/>
      <c r="AD466" s="44"/>
      <c r="AE466" s="44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6"/>
      <c r="AS466"/>
    </row>
    <row r="467" spans="2:45" s="10" customFormat="1" x14ac:dyDescent="0.2"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24"/>
      <c r="T467" s="44"/>
      <c r="U467" s="44"/>
      <c r="V467" s="28"/>
      <c r="W467" s="44"/>
      <c r="X467" s="44"/>
      <c r="Y467" s="44"/>
      <c r="Z467" s="44"/>
      <c r="AA467" s="44"/>
      <c r="AB467" s="44"/>
      <c r="AC467" s="44"/>
      <c r="AD467" s="44"/>
      <c r="AE467" s="44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6"/>
      <c r="AS467"/>
    </row>
    <row r="468" spans="2:45" s="10" customFormat="1" x14ac:dyDescent="0.2"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24"/>
      <c r="T468" s="44"/>
      <c r="U468" s="44"/>
      <c r="V468" s="28"/>
      <c r="W468" s="44"/>
      <c r="X468" s="44"/>
      <c r="Y468" s="44"/>
      <c r="Z468" s="44"/>
      <c r="AA468" s="44"/>
      <c r="AB468" s="44"/>
      <c r="AC468" s="44"/>
      <c r="AD468" s="44"/>
      <c r="AE468" s="44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6"/>
      <c r="AS468"/>
    </row>
    <row r="469" spans="2:45" s="10" customFormat="1" x14ac:dyDescent="0.2"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24"/>
      <c r="T469" s="44"/>
      <c r="U469" s="44"/>
      <c r="V469" s="28"/>
      <c r="W469" s="44"/>
      <c r="X469" s="44"/>
      <c r="Y469" s="44"/>
      <c r="Z469" s="44"/>
      <c r="AA469" s="44"/>
      <c r="AB469" s="44"/>
      <c r="AC469" s="44"/>
      <c r="AD469" s="44"/>
      <c r="AE469" s="44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6"/>
      <c r="AS469"/>
    </row>
    <row r="470" spans="2:45" s="10" customFormat="1" x14ac:dyDescent="0.2"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24"/>
      <c r="T470" s="44"/>
      <c r="U470" s="44"/>
      <c r="V470" s="28"/>
      <c r="W470" s="44"/>
      <c r="X470" s="44"/>
      <c r="Y470" s="44"/>
      <c r="Z470" s="44"/>
      <c r="AA470" s="44"/>
      <c r="AB470" s="44"/>
      <c r="AC470" s="44"/>
      <c r="AD470" s="44"/>
      <c r="AE470" s="44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6"/>
      <c r="AS470"/>
    </row>
    <row r="471" spans="2:45" s="10" customFormat="1" x14ac:dyDescent="0.2"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24"/>
      <c r="T471" s="44"/>
      <c r="U471" s="44"/>
      <c r="V471" s="28"/>
      <c r="W471" s="44"/>
      <c r="X471" s="44"/>
      <c r="Y471" s="44"/>
      <c r="Z471" s="44"/>
      <c r="AA471" s="44"/>
      <c r="AB471" s="44"/>
      <c r="AC471" s="44"/>
      <c r="AD471" s="44"/>
      <c r="AE471" s="44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6"/>
      <c r="AS471"/>
    </row>
    <row r="472" spans="2:45" s="10" customFormat="1" x14ac:dyDescent="0.2"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24"/>
      <c r="T472" s="44"/>
      <c r="U472" s="44"/>
      <c r="V472" s="28"/>
      <c r="W472" s="44"/>
      <c r="X472" s="44"/>
      <c r="Y472" s="44"/>
      <c r="Z472" s="44"/>
      <c r="AA472" s="44"/>
      <c r="AB472" s="44"/>
      <c r="AC472" s="44"/>
      <c r="AD472" s="44"/>
      <c r="AE472" s="44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6"/>
      <c r="AS472"/>
    </row>
    <row r="473" spans="2:45" s="10" customFormat="1" x14ac:dyDescent="0.2"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24"/>
      <c r="T473" s="44"/>
      <c r="U473" s="44"/>
      <c r="V473" s="28"/>
      <c r="W473" s="44"/>
      <c r="X473" s="44"/>
      <c r="Y473" s="44"/>
      <c r="Z473" s="44"/>
      <c r="AA473" s="44"/>
      <c r="AB473" s="44"/>
      <c r="AC473" s="44"/>
      <c r="AD473" s="44"/>
      <c r="AE473" s="44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6"/>
      <c r="AS473"/>
    </row>
    <row r="474" spans="2:45" s="10" customFormat="1" x14ac:dyDescent="0.2"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24"/>
      <c r="T474" s="44"/>
      <c r="U474" s="44"/>
      <c r="V474" s="28"/>
      <c r="W474" s="44"/>
      <c r="X474" s="44"/>
      <c r="Y474" s="44"/>
      <c r="Z474" s="44"/>
      <c r="AA474" s="44"/>
      <c r="AB474" s="44"/>
      <c r="AC474" s="44"/>
      <c r="AD474" s="44"/>
      <c r="AE474" s="44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6"/>
      <c r="AS474"/>
    </row>
    <row r="475" spans="2:45" s="10" customFormat="1" x14ac:dyDescent="0.2"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24"/>
      <c r="T475" s="44"/>
      <c r="U475" s="44"/>
      <c r="V475" s="28"/>
      <c r="W475" s="44"/>
      <c r="X475" s="44"/>
      <c r="Y475" s="44"/>
      <c r="Z475" s="44"/>
      <c r="AA475" s="44"/>
      <c r="AB475" s="44"/>
      <c r="AC475" s="44"/>
      <c r="AD475" s="44"/>
      <c r="AE475" s="44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6"/>
      <c r="AS475"/>
    </row>
    <row r="476" spans="2:45" s="10" customFormat="1" x14ac:dyDescent="0.2"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24"/>
      <c r="T476" s="44"/>
      <c r="U476" s="44"/>
      <c r="V476" s="28"/>
      <c r="W476" s="44"/>
      <c r="X476" s="44"/>
      <c r="Y476" s="44"/>
      <c r="Z476" s="44"/>
      <c r="AA476" s="44"/>
      <c r="AB476" s="44"/>
      <c r="AC476" s="44"/>
      <c r="AD476" s="44"/>
      <c r="AE476" s="44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6"/>
      <c r="AS476"/>
    </row>
    <row r="477" spans="2:45" s="10" customFormat="1" x14ac:dyDescent="0.2"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24"/>
      <c r="T477" s="44"/>
      <c r="U477" s="44"/>
      <c r="V477" s="28"/>
      <c r="W477" s="44"/>
      <c r="X477" s="44"/>
      <c r="Y477" s="44"/>
      <c r="Z477" s="44"/>
      <c r="AA477" s="44"/>
      <c r="AB477" s="44"/>
      <c r="AC477" s="44"/>
      <c r="AD477" s="44"/>
      <c r="AE477" s="44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6"/>
      <c r="AS477"/>
    </row>
    <row r="478" spans="2:45" s="10" customFormat="1" x14ac:dyDescent="0.2"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24"/>
      <c r="T478" s="44"/>
      <c r="U478" s="44"/>
      <c r="V478" s="28"/>
      <c r="W478" s="44"/>
      <c r="X478" s="44"/>
      <c r="Y478" s="44"/>
      <c r="Z478" s="44"/>
      <c r="AA478" s="44"/>
      <c r="AB478" s="44"/>
      <c r="AC478" s="44"/>
      <c r="AD478" s="44"/>
      <c r="AE478" s="44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6"/>
      <c r="AS478"/>
    </row>
    <row r="479" spans="2:45" s="10" customFormat="1" x14ac:dyDescent="0.2"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24"/>
      <c r="T479" s="44"/>
      <c r="U479" s="44"/>
      <c r="V479" s="28"/>
      <c r="W479" s="44"/>
      <c r="X479" s="44"/>
      <c r="Y479" s="44"/>
      <c r="Z479" s="44"/>
      <c r="AA479" s="44"/>
      <c r="AB479" s="44"/>
      <c r="AC479" s="44"/>
      <c r="AD479" s="44"/>
      <c r="AE479" s="44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6"/>
      <c r="AS479"/>
    </row>
    <row r="480" spans="2:45" s="10" customFormat="1" x14ac:dyDescent="0.2"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24"/>
      <c r="T480" s="44"/>
      <c r="U480" s="44"/>
      <c r="V480" s="28"/>
      <c r="W480" s="44"/>
      <c r="X480" s="44"/>
      <c r="Y480" s="44"/>
      <c r="Z480" s="44"/>
      <c r="AA480" s="44"/>
      <c r="AB480" s="44"/>
      <c r="AC480" s="44"/>
      <c r="AD480" s="44"/>
      <c r="AE480" s="44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6"/>
      <c r="AS480"/>
    </row>
    <row r="481" spans="2:45" s="10" customFormat="1" x14ac:dyDescent="0.2"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24"/>
      <c r="T481" s="44"/>
      <c r="U481" s="44"/>
      <c r="V481" s="28"/>
      <c r="W481" s="44"/>
      <c r="X481" s="44"/>
      <c r="Y481" s="44"/>
      <c r="Z481" s="44"/>
      <c r="AA481" s="44"/>
      <c r="AB481" s="44"/>
      <c r="AC481" s="44"/>
      <c r="AD481" s="44"/>
      <c r="AE481" s="44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6"/>
      <c r="AS481"/>
    </row>
    <row r="482" spans="2:45" s="10" customFormat="1" x14ac:dyDescent="0.2"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24"/>
      <c r="T482" s="44"/>
      <c r="U482" s="44"/>
      <c r="V482" s="28"/>
      <c r="W482" s="44"/>
      <c r="X482" s="44"/>
      <c r="Y482" s="44"/>
      <c r="Z482" s="44"/>
      <c r="AA482" s="44"/>
      <c r="AB482" s="44"/>
      <c r="AC482" s="44"/>
      <c r="AD482" s="44"/>
      <c r="AE482" s="44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6"/>
      <c r="AS482"/>
    </row>
    <row r="483" spans="2:45" s="10" customFormat="1" x14ac:dyDescent="0.2"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24"/>
      <c r="T483" s="44"/>
      <c r="U483" s="44"/>
      <c r="V483" s="28"/>
      <c r="W483" s="44"/>
      <c r="X483" s="44"/>
      <c r="Y483" s="44"/>
      <c r="Z483" s="44"/>
      <c r="AA483" s="44"/>
      <c r="AB483" s="44"/>
      <c r="AC483" s="44"/>
      <c r="AD483" s="44"/>
      <c r="AE483" s="44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6"/>
      <c r="AS483"/>
    </row>
    <row r="484" spans="2:45" s="10" customFormat="1" x14ac:dyDescent="0.2"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24"/>
      <c r="T484" s="44"/>
      <c r="U484" s="44"/>
      <c r="V484" s="28"/>
      <c r="W484" s="44"/>
      <c r="X484" s="44"/>
      <c r="Y484" s="44"/>
      <c r="Z484" s="44"/>
      <c r="AA484" s="44"/>
      <c r="AB484" s="44"/>
      <c r="AC484" s="44"/>
      <c r="AD484" s="44"/>
      <c r="AE484" s="44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6"/>
      <c r="AS484"/>
    </row>
    <row r="485" spans="2:45" s="10" customFormat="1" x14ac:dyDescent="0.2"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24"/>
      <c r="T485" s="44"/>
      <c r="U485" s="44"/>
      <c r="V485" s="28"/>
      <c r="W485" s="44"/>
      <c r="X485" s="44"/>
      <c r="Y485" s="44"/>
      <c r="Z485" s="44"/>
      <c r="AA485" s="44"/>
      <c r="AB485" s="44"/>
      <c r="AC485" s="44"/>
      <c r="AD485" s="44"/>
      <c r="AE485" s="44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6"/>
      <c r="AS485"/>
    </row>
    <row r="486" spans="2:45" s="10" customFormat="1" x14ac:dyDescent="0.2"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24"/>
      <c r="T486" s="44"/>
      <c r="U486" s="44"/>
      <c r="V486" s="28"/>
      <c r="W486" s="44"/>
      <c r="X486" s="44"/>
      <c r="Y486" s="44"/>
      <c r="Z486" s="44"/>
      <c r="AA486" s="44"/>
      <c r="AB486" s="44"/>
      <c r="AC486" s="44"/>
      <c r="AD486" s="44"/>
      <c r="AE486" s="44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6"/>
      <c r="AS486"/>
    </row>
    <row r="487" spans="2:45" s="10" customFormat="1" x14ac:dyDescent="0.2"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24"/>
      <c r="T487" s="44"/>
      <c r="U487" s="44"/>
      <c r="V487" s="28"/>
      <c r="W487" s="44"/>
      <c r="X487" s="44"/>
      <c r="Y487" s="44"/>
      <c r="Z487" s="44"/>
      <c r="AA487" s="44"/>
      <c r="AB487" s="44"/>
      <c r="AC487" s="44"/>
      <c r="AD487" s="44"/>
      <c r="AE487" s="44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6"/>
      <c r="AS487"/>
    </row>
    <row r="488" spans="2:45" s="10" customFormat="1" x14ac:dyDescent="0.2"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24"/>
      <c r="T488" s="44"/>
      <c r="U488" s="44"/>
      <c r="V488" s="28"/>
      <c r="W488" s="44"/>
      <c r="X488" s="44"/>
      <c r="Y488" s="44"/>
      <c r="Z488" s="44"/>
      <c r="AA488" s="44"/>
      <c r="AB488" s="44"/>
      <c r="AC488" s="44"/>
      <c r="AD488" s="44"/>
      <c r="AE488" s="44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6"/>
      <c r="AS488"/>
    </row>
    <row r="489" spans="2:45" s="10" customFormat="1" x14ac:dyDescent="0.2"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24"/>
      <c r="T489" s="44"/>
      <c r="U489" s="44"/>
      <c r="V489" s="28"/>
      <c r="W489" s="44"/>
      <c r="X489" s="44"/>
      <c r="Y489" s="44"/>
      <c r="Z489" s="44"/>
      <c r="AA489" s="44"/>
      <c r="AB489" s="44"/>
      <c r="AC489" s="44"/>
      <c r="AD489" s="44"/>
      <c r="AE489" s="44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6"/>
      <c r="AS489"/>
    </row>
    <row r="490" spans="2:45" s="10" customFormat="1" x14ac:dyDescent="0.2"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24"/>
      <c r="T490" s="44"/>
      <c r="U490" s="44"/>
      <c r="V490" s="28"/>
      <c r="W490" s="44"/>
      <c r="X490" s="44"/>
      <c r="Y490" s="44"/>
      <c r="Z490" s="44"/>
      <c r="AA490" s="44"/>
      <c r="AB490" s="44"/>
      <c r="AC490" s="44"/>
      <c r="AD490" s="44"/>
      <c r="AE490" s="44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6"/>
      <c r="AS490"/>
    </row>
    <row r="491" spans="2:45" s="10" customFormat="1" x14ac:dyDescent="0.2"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24"/>
      <c r="T491" s="44"/>
      <c r="U491" s="44"/>
      <c r="V491" s="28"/>
      <c r="W491" s="44"/>
      <c r="X491" s="44"/>
      <c r="Y491" s="44"/>
      <c r="Z491" s="44"/>
      <c r="AA491" s="44"/>
      <c r="AB491" s="44"/>
      <c r="AC491" s="44"/>
      <c r="AD491" s="44"/>
      <c r="AE491" s="44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6"/>
      <c r="AS491"/>
    </row>
    <row r="492" spans="2:45" s="10" customFormat="1" x14ac:dyDescent="0.2"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24"/>
      <c r="T492" s="44"/>
      <c r="U492" s="44"/>
      <c r="V492" s="28"/>
      <c r="W492" s="44"/>
      <c r="X492" s="44"/>
      <c r="Y492" s="44"/>
      <c r="Z492" s="44"/>
      <c r="AA492" s="44"/>
      <c r="AB492" s="44"/>
      <c r="AC492" s="44"/>
      <c r="AD492" s="44"/>
      <c r="AE492" s="44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6"/>
      <c r="AS492"/>
    </row>
    <row r="493" spans="2:45" s="10" customFormat="1" x14ac:dyDescent="0.2"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24"/>
      <c r="T493" s="44"/>
      <c r="U493" s="44"/>
      <c r="V493" s="28"/>
      <c r="W493" s="44"/>
      <c r="X493" s="44"/>
      <c r="Y493" s="44"/>
      <c r="Z493" s="44"/>
      <c r="AA493" s="44"/>
      <c r="AB493" s="44"/>
      <c r="AC493" s="44"/>
      <c r="AD493" s="44"/>
      <c r="AE493" s="44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6"/>
      <c r="AS493"/>
    </row>
    <row r="494" spans="2:45" s="10" customFormat="1" x14ac:dyDescent="0.2"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24"/>
      <c r="T494" s="44"/>
      <c r="U494" s="44"/>
      <c r="V494" s="28"/>
      <c r="W494" s="44"/>
      <c r="X494" s="44"/>
      <c r="Y494" s="44"/>
      <c r="Z494" s="44"/>
      <c r="AA494" s="44"/>
      <c r="AB494" s="44"/>
      <c r="AC494" s="44"/>
      <c r="AD494" s="44"/>
      <c r="AE494" s="44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6"/>
      <c r="AS494"/>
    </row>
    <row r="495" spans="2:45" s="10" customFormat="1" x14ac:dyDescent="0.2"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24"/>
      <c r="T495" s="44"/>
      <c r="U495" s="44"/>
      <c r="V495" s="28"/>
      <c r="W495" s="44"/>
      <c r="X495" s="44"/>
      <c r="Y495" s="44"/>
      <c r="Z495" s="44"/>
      <c r="AA495" s="44"/>
      <c r="AB495" s="44"/>
      <c r="AC495" s="44"/>
      <c r="AD495" s="44"/>
      <c r="AE495" s="44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6"/>
      <c r="AS495"/>
    </row>
    <row r="496" spans="2:45" s="10" customFormat="1" x14ac:dyDescent="0.2"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24"/>
      <c r="T496" s="44"/>
      <c r="U496" s="44"/>
      <c r="V496" s="28"/>
      <c r="W496" s="44"/>
      <c r="X496" s="44"/>
      <c r="Y496" s="44"/>
      <c r="Z496" s="44"/>
      <c r="AA496" s="44"/>
      <c r="AB496" s="44"/>
      <c r="AC496" s="44"/>
      <c r="AD496" s="44"/>
      <c r="AE496" s="44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6"/>
      <c r="AS496"/>
    </row>
    <row r="497" spans="2:45" s="10" customFormat="1" x14ac:dyDescent="0.2"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24"/>
      <c r="T497" s="44"/>
      <c r="U497" s="44"/>
      <c r="V497" s="28"/>
      <c r="W497" s="44"/>
      <c r="X497" s="44"/>
      <c r="Y497" s="44"/>
      <c r="Z497" s="44"/>
      <c r="AA497" s="44"/>
      <c r="AB497" s="44"/>
      <c r="AC497" s="44"/>
      <c r="AD497" s="44"/>
      <c r="AE497" s="44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6"/>
      <c r="AS497"/>
    </row>
    <row r="498" spans="2:45" s="10" customFormat="1" x14ac:dyDescent="0.2"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24"/>
      <c r="T498" s="44"/>
      <c r="U498" s="44"/>
      <c r="V498" s="28"/>
      <c r="W498" s="44"/>
      <c r="X498" s="44"/>
      <c r="Y498" s="44"/>
      <c r="Z498" s="44"/>
      <c r="AA498" s="44"/>
      <c r="AB498" s="44"/>
      <c r="AC498" s="44"/>
      <c r="AD498" s="44"/>
      <c r="AE498" s="44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6"/>
      <c r="AS498"/>
    </row>
    <row r="499" spans="2:45" s="10" customFormat="1" x14ac:dyDescent="0.2"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24"/>
      <c r="T499" s="44"/>
      <c r="U499" s="44"/>
      <c r="V499" s="28"/>
      <c r="W499" s="44"/>
      <c r="X499" s="44"/>
      <c r="Y499" s="44"/>
      <c r="Z499" s="44"/>
      <c r="AA499" s="44"/>
      <c r="AB499" s="44"/>
      <c r="AC499" s="44"/>
      <c r="AD499" s="44"/>
      <c r="AE499" s="44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6"/>
      <c r="AS499"/>
    </row>
    <row r="500" spans="2:45" s="10" customFormat="1" x14ac:dyDescent="0.2"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24"/>
      <c r="T500" s="44"/>
      <c r="U500" s="44"/>
      <c r="V500" s="28"/>
      <c r="W500" s="44"/>
      <c r="X500" s="44"/>
      <c r="Y500" s="44"/>
      <c r="Z500" s="44"/>
      <c r="AA500" s="44"/>
      <c r="AB500" s="44"/>
      <c r="AC500" s="44"/>
      <c r="AD500" s="44"/>
      <c r="AE500" s="44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6"/>
      <c r="AS500"/>
    </row>
    <row r="501" spans="2:45" s="10" customFormat="1" x14ac:dyDescent="0.2"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24"/>
      <c r="T501" s="44"/>
      <c r="U501" s="44"/>
      <c r="V501" s="28"/>
      <c r="W501" s="44"/>
      <c r="X501" s="44"/>
      <c r="Y501" s="44"/>
      <c r="Z501" s="44"/>
      <c r="AA501" s="44"/>
      <c r="AB501" s="44"/>
      <c r="AC501" s="44"/>
      <c r="AD501" s="44"/>
      <c r="AE501" s="44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6"/>
      <c r="AS501"/>
    </row>
    <row r="502" spans="2:45" s="10" customFormat="1" x14ac:dyDescent="0.2"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24"/>
      <c r="T502" s="44"/>
      <c r="U502" s="44"/>
      <c r="V502" s="28"/>
      <c r="W502" s="44"/>
      <c r="X502" s="44"/>
      <c r="Y502" s="44"/>
      <c r="Z502" s="44"/>
      <c r="AA502" s="44"/>
      <c r="AB502" s="44"/>
      <c r="AC502" s="44"/>
      <c r="AD502" s="44"/>
      <c r="AE502" s="44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6"/>
      <c r="AS502"/>
    </row>
    <row r="503" spans="2:45" s="10" customFormat="1" x14ac:dyDescent="0.2"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24"/>
      <c r="T503" s="44"/>
      <c r="U503" s="44"/>
      <c r="V503" s="28"/>
      <c r="W503" s="44"/>
      <c r="X503" s="44"/>
      <c r="Y503" s="44"/>
      <c r="Z503" s="44"/>
      <c r="AA503" s="44"/>
      <c r="AB503" s="44"/>
      <c r="AC503" s="44"/>
      <c r="AD503" s="44"/>
      <c r="AE503" s="44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6"/>
      <c r="AS503"/>
    </row>
    <row r="504" spans="2:45" s="10" customFormat="1" x14ac:dyDescent="0.2"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24"/>
      <c r="T504" s="44"/>
      <c r="U504" s="44"/>
      <c r="V504" s="28"/>
      <c r="W504" s="44"/>
      <c r="X504" s="44"/>
      <c r="Y504" s="44"/>
      <c r="Z504" s="44"/>
      <c r="AA504" s="44"/>
      <c r="AB504" s="44"/>
      <c r="AC504" s="44"/>
      <c r="AD504" s="44"/>
      <c r="AE504" s="44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6"/>
      <c r="AS504"/>
    </row>
    <row r="505" spans="2:45" s="10" customFormat="1" x14ac:dyDescent="0.2"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24"/>
      <c r="T505" s="44"/>
      <c r="U505" s="44"/>
      <c r="V505" s="28"/>
      <c r="W505" s="44"/>
      <c r="X505" s="44"/>
      <c r="Y505" s="44"/>
      <c r="Z505" s="44"/>
      <c r="AA505" s="44"/>
      <c r="AB505" s="44"/>
      <c r="AC505" s="44"/>
      <c r="AD505" s="44"/>
      <c r="AE505" s="44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6"/>
      <c r="AS505"/>
    </row>
    <row r="506" spans="2:45" s="10" customFormat="1" x14ac:dyDescent="0.2"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24"/>
      <c r="T506" s="44"/>
      <c r="U506" s="44"/>
      <c r="V506" s="28"/>
      <c r="W506" s="44"/>
      <c r="X506" s="44"/>
      <c r="Y506" s="44"/>
      <c r="Z506" s="44"/>
      <c r="AA506" s="44"/>
      <c r="AB506" s="44"/>
      <c r="AC506" s="44"/>
      <c r="AD506" s="44"/>
      <c r="AE506" s="44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6"/>
      <c r="AS506"/>
    </row>
    <row r="507" spans="2:45" s="10" customFormat="1" x14ac:dyDescent="0.2"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24"/>
      <c r="T507" s="44"/>
      <c r="U507" s="44"/>
      <c r="V507" s="28"/>
      <c r="W507" s="44"/>
      <c r="X507" s="44"/>
      <c r="Y507" s="44"/>
      <c r="Z507" s="44"/>
      <c r="AA507" s="44"/>
      <c r="AB507" s="44"/>
      <c r="AC507" s="44"/>
      <c r="AD507" s="44"/>
      <c r="AE507" s="44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6"/>
      <c r="AS507"/>
    </row>
    <row r="508" spans="2:45" s="10" customFormat="1" x14ac:dyDescent="0.2"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24"/>
      <c r="T508" s="44"/>
      <c r="U508" s="44"/>
      <c r="V508" s="28"/>
      <c r="W508" s="44"/>
      <c r="X508" s="44"/>
      <c r="Y508" s="44"/>
      <c r="Z508" s="44"/>
      <c r="AA508" s="44"/>
      <c r="AB508" s="44"/>
      <c r="AC508" s="44"/>
      <c r="AD508" s="44"/>
      <c r="AE508" s="44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6"/>
      <c r="AS508"/>
    </row>
    <row r="509" spans="2:45" s="10" customFormat="1" x14ac:dyDescent="0.2"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24"/>
      <c r="T509" s="44"/>
      <c r="U509" s="44"/>
      <c r="V509" s="28"/>
      <c r="W509" s="44"/>
      <c r="X509" s="44"/>
      <c r="Y509" s="44"/>
      <c r="Z509" s="44"/>
      <c r="AA509" s="44"/>
      <c r="AB509" s="44"/>
      <c r="AC509" s="44"/>
      <c r="AD509" s="44"/>
      <c r="AE509" s="44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6"/>
      <c r="AS509"/>
    </row>
    <row r="510" spans="2:45" s="10" customFormat="1" x14ac:dyDescent="0.2"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24"/>
      <c r="T510" s="44"/>
      <c r="U510" s="44"/>
      <c r="V510" s="28"/>
      <c r="W510" s="44"/>
      <c r="X510" s="44"/>
      <c r="Y510" s="44"/>
      <c r="Z510" s="44"/>
      <c r="AA510" s="44"/>
      <c r="AB510" s="44"/>
      <c r="AC510" s="44"/>
      <c r="AD510" s="44"/>
      <c r="AE510" s="44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6"/>
      <c r="AS510"/>
    </row>
    <row r="511" spans="2:45" s="10" customFormat="1" x14ac:dyDescent="0.2"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24"/>
      <c r="T511" s="44"/>
      <c r="U511" s="44"/>
      <c r="V511" s="28"/>
      <c r="W511" s="44"/>
      <c r="X511" s="44"/>
      <c r="Y511" s="44"/>
      <c r="Z511" s="44"/>
      <c r="AA511" s="44"/>
      <c r="AB511" s="44"/>
      <c r="AC511" s="44"/>
      <c r="AD511" s="44"/>
      <c r="AE511" s="44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6"/>
      <c r="AS511"/>
    </row>
    <row r="512" spans="2:45" s="10" customFormat="1" x14ac:dyDescent="0.2"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24"/>
      <c r="T512" s="44"/>
      <c r="U512" s="44"/>
      <c r="V512" s="28"/>
      <c r="W512" s="44"/>
      <c r="X512" s="44"/>
      <c r="Y512" s="44"/>
      <c r="Z512" s="44"/>
      <c r="AA512" s="44"/>
      <c r="AB512" s="44"/>
      <c r="AC512" s="44"/>
      <c r="AD512" s="44"/>
      <c r="AE512" s="44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6"/>
      <c r="AS512"/>
    </row>
    <row r="513" spans="2:45" s="10" customFormat="1" x14ac:dyDescent="0.2"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24"/>
      <c r="T513" s="44"/>
      <c r="U513" s="44"/>
      <c r="V513" s="28"/>
      <c r="W513" s="44"/>
      <c r="X513" s="44"/>
      <c r="Y513" s="44"/>
      <c r="Z513" s="44"/>
      <c r="AA513" s="44"/>
      <c r="AB513" s="44"/>
      <c r="AC513" s="44"/>
      <c r="AD513" s="44"/>
      <c r="AE513" s="44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6"/>
      <c r="AS513"/>
    </row>
    <row r="514" spans="2:45" s="10" customFormat="1" x14ac:dyDescent="0.2"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24"/>
      <c r="T514" s="44"/>
      <c r="U514" s="44"/>
      <c r="V514" s="28"/>
      <c r="W514" s="44"/>
      <c r="X514" s="44"/>
      <c r="Y514" s="44"/>
      <c r="Z514" s="44"/>
      <c r="AA514" s="44"/>
      <c r="AB514" s="44"/>
      <c r="AC514" s="44"/>
      <c r="AD514" s="44"/>
      <c r="AE514" s="44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6"/>
      <c r="AS514"/>
    </row>
    <row r="515" spans="2:45" s="10" customFormat="1" x14ac:dyDescent="0.2"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24"/>
      <c r="T515" s="44"/>
      <c r="U515" s="44"/>
      <c r="V515" s="28"/>
      <c r="W515" s="44"/>
      <c r="X515" s="44"/>
      <c r="Y515" s="44"/>
      <c r="Z515" s="44"/>
      <c r="AA515" s="44"/>
      <c r="AB515" s="44"/>
      <c r="AC515" s="44"/>
      <c r="AD515" s="44"/>
      <c r="AE515" s="44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6"/>
      <c r="AS515"/>
    </row>
    <row r="516" spans="2:45" s="10" customFormat="1" x14ac:dyDescent="0.2"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24"/>
      <c r="T516" s="44"/>
      <c r="U516" s="44"/>
      <c r="V516" s="28"/>
      <c r="W516" s="44"/>
      <c r="X516" s="44"/>
      <c r="Y516" s="44"/>
      <c r="Z516" s="44"/>
      <c r="AA516" s="44"/>
      <c r="AB516" s="44"/>
      <c r="AC516" s="44"/>
      <c r="AD516" s="44"/>
      <c r="AE516" s="44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6"/>
      <c r="AS516"/>
    </row>
    <row r="517" spans="2:45" s="10" customFormat="1" x14ac:dyDescent="0.2"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24"/>
      <c r="T517" s="44"/>
      <c r="U517" s="44"/>
      <c r="V517" s="28"/>
      <c r="W517" s="44"/>
      <c r="X517" s="44"/>
      <c r="Y517" s="44"/>
      <c r="Z517" s="44"/>
      <c r="AA517" s="44"/>
      <c r="AB517" s="44"/>
      <c r="AC517" s="44"/>
      <c r="AD517" s="44"/>
      <c r="AE517" s="44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6"/>
      <c r="AS517"/>
    </row>
    <row r="518" spans="2:45" s="10" customFormat="1" x14ac:dyDescent="0.2"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24"/>
      <c r="T518" s="44"/>
      <c r="U518" s="44"/>
      <c r="V518" s="28"/>
      <c r="W518" s="44"/>
      <c r="X518" s="44"/>
      <c r="Y518" s="44"/>
      <c r="Z518" s="44"/>
      <c r="AA518" s="44"/>
      <c r="AB518" s="44"/>
      <c r="AC518" s="44"/>
      <c r="AD518" s="44"/>
      <c r="AE518" s="44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6"/>
      <c r="AS518"/>
    </row>
    <row r="519" spans="2:45" s="10" customFormat="1" x14ac:dyDescent="0.2"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24"/>
      <c r="T519" s="44"/>
      <c r="U519" s="44"/>
      <c r="V519" s="28"/>
      <c r="W519" s="44"/>
      <c r="X519" s="44"/>
      <c r="Y519" s="44"/>
      <c r="Z519" s="44"/>
      <c r="AA519" s="44"/>
      <c r="AB519" s="44"/>
      <c r="AC519" s="44"/>
      <c r="AD519" s="44"/>
      <c r="AE519" s="44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6"/>
      <c r="AS519"/>
    </row>
    <row r="520" spans="2:45" s="10" customFormat="1" x14ac:dyDescent="0.2"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24"/>
      <c r="T520" s="44"/>
      <c r="U520" s="44"/>
      <c r="V520" s="28"/>
      <c r="W520" s="44"/>
      <c r="X520" s="44"/>
      <c r="Y520" s="44"/>
      <c r="Z520" s="44"/>
      <c r="AA520" s="44"/>
      <c r="AB520" s="44"/>
      <c r="AC520" s="44"/>
      <c r="AD520" s="44"/>
      <c r="AE520" s="44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6"/>
      <c r="AS520"/>
    </row>
    <row r="521" spans="2:45" s="10" customFormat="1" x14ac:dyDescent="0.2"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24"/>
      <c r="T521" s="44"/>
      <c r="U521" s="44"/>
      <c r="V521" s="28"/>
      <c r="W521" s="44"/>
      <c r="X521" s="44"/>
      <c r="Y521" s="44"/>
      <c r="Z521" s="44"/>
      <c r="AA521" s="44"/>
      <c r="AB521" s="44"/>
      <c r="AC521" s="44"/>
      <c r="AD521" s="44"/>
      <c r="AE521" s="44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6"/>
      <c r="AS521"/>
    </row>
    <row r="522" spans="2:45" s="10" customFormat="1" x14ac:dyDescent="0.2"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24"/>
      <c r="T522" s="44"/>
      <c r="U522" s="44"/>
      <c r="V522" s="28"/>
      <c r="W522" s="44"/>
      <c r="X522" s="44"/>
      <c r="Y522" s="44"/>
      <c r="Z522" s="44"/>
      <c r="AA522" s="44"/>
      <c r="AB522" s="44"/>
      <c r="AC522" s="44"/>
      <c r="AD522" s="44"/>
      <c r="AE522" s="44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6"/>
      <c r="AS522"/>
    </row>
    <row r="523" spans="2:45" s="10" customFormat="1" x14ac:dyDescent="0.2"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24"/>
      <c r="T523" s="44"/>
      <c r="U523" s="44"/>
      <c r="V523" s="28"/>
      <c r="W523" s="44"/>
      <c r="X523" s="44"/>
      <c r="Y523" s="44"/>
      <c r="Z523" s="44"/>
      <c r="AA523" s="44"/>
      <c r="AB523" s="44"/>
      <c r="AC523" s="44"/>
      <c r="AD523" s="44"/>
      <c r="AE523" s="44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6"/>
      <c r="AS523"/>
    </row>
    <row r="524" spans="2:45" s="10" customFormat="1" x14ac:dyDescent="0.2"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24"/>
      <c r="T524" s="44"/>
      <c r="U524" s="44"/>
      <c r="V524" s="28"/>
      <c r="W524" s="44"/>
      <c r="X524" s="44"/>
      <c r="Y524" s="44"/>
      <c r="Z524" s="44"/>
      <c r="AA524" s="44"/>
      <c r="AB524" s="44"/>
      <c r="AC524" s="44"/>
      <c r="AD524" s="44"/>
      <c r="AE524" s="44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6"/>
      <c r="AS524"/>
    </row>
    <row r="525" spans="2:45" s="10" customFormat="1" x14ac:dyDescent="0.2"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24"/>
      <c r="T525" s="44"/>
      <c r="U525" s="44"/>
      <c r="V525" s="28"/>
      <c r="W525" s="44"/>
      <c r="X525" s="44"/>
      <c r="Y525" s="44"/>
      <c r="Z525" s="44"/>
      <c r="AA525" s="44"/>
      <c r="AB525" s="44"/>
      <c r="AC525" s="44"/>
      <c r="AD525" s="44"/>
      <c r="AE525" s="44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6"/>
      <c r="AS525"/>
    </row>
    <row r="526" spans="2:45" s="10" customFormat="1" x14ac:dyDescent="0.2"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24"/>
      <c r="T526" s="44"/>
      <c r="U526" s="44"/>
      <c r="V526" s="28"/>
      <c r="W526" s="44"/>
      <c r="X526" s="44"/>
      <c r="Y526" s="44"/>
      <c r="Z526" s="44"/>
      <c r="AA526" s="44"/>
      <c r="AB526" s="44"/>
      <c r="AC526" s="44"/>
      <c r="AD526" s="44"/>
      <c r="AE526" s="44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6"/>
      <c r="AS526"/>
    </row>
    <row r="527" spans="2:45" s="10" customFormat="1" x14ac:dyDescent="0.2"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24"/>
      <c r="T527" s="44"/>
      <c r="U527" s="44"/>
      <c r="V527" s="28"/>
      <c r="W527" s="44"/>
      <c r="X527" s="44"/>
      <c r="Y527" s="44"/>
      <c r="Z527" s="44"/>
      <c r="AA527" s="44"/>
      <c r="AB527" s="44"/>
      <c r="AC527" s="44"/>
      <c r="AD527" s="44"/>
      <c r="AE527" s="44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6"/>
      <c r="AS527"/>
    </row>
    <row r="528" spans="2:45" s="10" customFormat="1" x14ac:dyDescent="0.2"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24"/>
      <c r="T528" s="44"/>
      <c r="U528" s="44"/>
      <c r="V528" s="28"/>
      <c r="W528" s="44"/>
      <c r="X528" s="44"/>
      <c r="Y528" s="44"/>
      <c r="Z528" s="44"/>
      <c r="AA528" s="44"/>
      <c r="AB528" s="44"/>
      <c r="AC528" s="44"/>
      <c r="AD528" s="44"/>
      <c r="AE528" s="44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6"/>
      <c r="AS528"/>
    </row>
    <row r="529" spans="2:45" s="10" customFormat="1" x14ac:dyDescent="0.2"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24"/>
      <c r="T529" s="44"/>
      <c r="U529" s="44"/>
      <c r="V529" s="28"/>
      <c r="W529" s="44"/>
      <c r="X529" s="44"/>
      <c r="Y529" s="44"/>
      <c r="Z529" s="44"/>
      <c r="AA529" s="44"/>
      <c r="AB529" s="44"/>
      <c r="AC529" s="44"/>
      <c r="AD529" s="44"/>
      <c r="AE529" s="44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6"/>
      <c r="AS529"/>
    </row>
    <row r="530" spans="2:45" s="10" customFormat="1" x14ac:dyDescent="0.2"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24"/>
      <c r="T530" s="44"/>
      <c r="U530" s="44"/>
      <c r="V530" s="28"/>
      <c r="W530" s="44"/>
      <c r="X530" s="44"/>
      <c r="Y530" s="44"/>
      <c r="Z530" s="44"/>
      <c r="AA530" s="44"/>
      <c r="AB530" s="44"/>
      <c r="AC530" s="44"/>
      <c r="AD530" s="44"/>
      <c r="AE530" s="44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6"/>
      <c r="AS530"/>
    </row>
    <row r="531" spans="2:45" s="10" customFormat="1" x14ac:dyDescent="0.2"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24"/>
      <c r="T531" s="44"/>
      <c r="U531" s="44"/>
      <c r="V531" s="28"/>
      <c r="W531" s="44"/>
      <c r="X531" s="44"/>
      <c r="Y531" s="44"/>
      <c r="Z531" s="44"/>
      <c r="AA531" s="44"/>
      <c r="AB531" s="44"/>
      <c r="AC531" s="44"/>
      <c r="AD531" s="44"/>
      <c r="AE531" s="44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6"/>
      <c r="AS531"/>
    </row>
    <row r="532" spans="2:45" s="10" customFormat="1" x14ac:dyDescent="0.2"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24"/>
      <c r="T532" s="44"/>
      <c r="U532" s="44"/>
      <c r="V532" s="28"/>
      <c r="W532" s="44"/>
      <c r="X532" s="44"/>
      <c r="Y532" s="44"/>
      <c r="Z532" s="44"/>
      <c r="AA532" s="44"/>
      <c r="AB532" s="44"/>
      <c r="AC532" s="44"/>
      <c r="AD532" s="44"/>
      <c r="AE532" s="44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6"/>
      <c r="AS532"/>
    </row>
    <row r="533" spans="2:45" s="10" customFormat="1" x14ac:dyDescent="0.2"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24"/>
      <c r="T533" s="44"/>
      <c r="U533" s="44"/>
      <c r="V533" s="28"/>
      <c r="W533" s="44"/>
      <c r="X533" s="44"/>
      <c r="Y533" s="44"/>
      <c r="Z533" s="44"/>
      <c r="AA533" s="44"/>
      <c r="AB533" s="44"/>
      <c r="AC533" s="44"/>
      <c r="AD533" s="44"/>
      <c r="AE533" s="44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6"/>
      <c r="AS533"/>
    </row>
    <row r="534" spans="2:45" s="10" customFormat="1" x14ac:dyDescent="0.2"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24"/>
      <c r="T534" s="44"/>
      <c r="U534" s="44"/>
      <c r="V534" s="28"/>
      <c r="W534" s="44"/>
      <c r="X534" s="44"/>
      <c r="Y534" s="44"/>
      <c r="Z534" s="44"/>
      <c r="AA534" s="44"/>
      <c r="AB534" s="44"/>
      <c r="AC534" s="44"/>
      <c r="AD534" s="44"/>
      <c r="AE534" s="44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6"/>
      <c r="AS534"/>
    </row>
    <row r="535" spans="2:45" s="10" customFormat="1" x14ac:dyDescent="0.2"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24"/>
      <c r="T535" s="44"/>
      <c r="U535" s="44"/>
      <c r="V535" s="28"/>
      <c r="W535" s="44"/>
      <c r="X535" s="44"/>
      <c r="Y535" s="44"/>
      <c r="Z535" s="44"/>
      <c r="AA535" s="44"/>
      <c r="AB535" s="44"/>
      <c r="AC535" s="44"/>
      <c r="AD535" s="44"/>
      <c r="AE535" s="44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6"/>
      <c r="AS535"/>
    </row>
    <row r="536" spans="2:45" s="10" customFormat="1" x14ac:dyDescent="0.2"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24"/>
      <c r="T536" s="44"/>
      <c r="U536" s="44"/>
      <c r="V536" s="28"/>
      <c r="W536" s="44"/>
      <c r="X536" s="44"/>
      <c r="Y536" s="44"/>
      <c r="Z536" s="44"/>
      <c r="AA536" s="44"/>
      <c r="AB536" s="44"/>
      <c r="AC536" s="44"/>
      <c r="AD536" s="44"/>
      <c r="AE536" s="44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6"/>
      <c r="AS536"/>
    </row>
    <row r="537" spans="2:45" s="10" customFormat="1" x14ac:dyDescent="0.2"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24"/>
      <c r="T537" s="44"/>
      <c r="U537" s="44"/>
      <c r="V537" s="28"/>
      <c r="W537" s="44"/>
      <c r="X537" s="44"/>
      <c r="Y537" s="44"/>
      <c r="Z537" s="44"/>
      <c r="AA537" s="44"/>
      <c r="AB537" s="44"/>
      <c r="AC537" s="44"/>
      <c r="AD537" s="44"/>
      <c r="AE537" s="44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6"/>
      <c r="AS537"/>
    </row>
    <row r="538" spans="2:45" s="10" customFormat="1" x14ac:dyDescent="0.2"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24"/>
      <c r="T538" s="44"/>
      <c r="U538" s="44"/>
      <c r="V538" s="28"/>
      <c r="W538" s="44"/>
      <c r="X538" s="44"/>
      <c r="Y538" s="44"/>
      <c r="Z538" s="44"/>
      <c r="AA538" s="44"/>
      <c r="AB538" s="44"/>
      <c r="AC538" s="44"/>
      <c r="AD538" s="44"/>
      <c r="AE538" s="44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6"/>
      <c r="AS538"/>
    </row>
    <row r="539" spans="2:45" s="10" customFormat="1" x14ac:dyDescent="0.2"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24"/>
      <c r="T539" s="44"/>
      <c r="U539" s="44"/>
      <c r="V539" s="28"/>
      <c r="W539" s="44"/>
      <c r="X539" s="44"/>
      <c r="Y539" s="44"/>
      <c r="Z539" s="44"/>
      <c r="AA539" s="44"/>
      <c r="AB539" s="44"/>
      <c r="AC539" s="44"/>
      <c r="AD539" s="44"/>
      <c r="AE539" s="44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6"/>
      <c r="AS539"/>
    </row>
    <row r="540" spans="2:45" s="10" customFormat="1" x14ac:dyDescent="0.2"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24"/>
      <c r="T540" s="44"/>
      <c r="U540" s="44"/>
      <c r="V540" s="28"/>
      <c r="W540" s="44"/>
      <c r="X540" s="44"/>
      <c r="Y540" s="44"/>
      <c r="Z540" s="44"/>
      <c r="AA540" s="44"/>
      <c r="AB540" s="44"/>
      <c r="AC540" s="44"/>
      <c r="AD540" s="44"/>
      <c r="AE540" s="44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6"/>
      <c r="AS540"/>
    </row>
    <row r="541" spans="2:45" s="10" customFormat="1" x14ac:dyDescent="0.2"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24"/>
      <c r="T541" s="44"/>
      <c r="U541" s="44"/>
      <c r="V541" s="28"/>
      <c r="W541" s="44"/>
      <c r="X541" s="44"/>
      <c r="Y541" s="44"/>
      <c r="Z541" s="44"/>
      <c r="AA541" s="44"/>
      <c r="AB541" s="44"/>
      <c r="AC541" s="44"/>
      <c r="AD541" s="44"/>
      <c r="AE541" s="44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6"/>
      <c r="AS541"/>
    </row>
    <row r="542" spans="2:45" s="10" customFormat="1" x14ac:dyDescent="0.2"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24"/>
      <c r="T542" s="44"/>
      <c r="U542" s="44"/>
      <c r="V542" s="28"/>
      <c r="W542" s="44"/>
      <c r="X542" s="44"/>
      <c r="Y542" s="44"/>
      <c r="Z542" s="44"/>
      <c r="AA542" s="44"/>
      <c r="AB542" s="44"/>
      <c r="AC542" s="44"/>
      <c r="AD542" s="44"/>
      <c r="AE542" s="44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6"/>
      <c r="AS542"/>
    </row>
    <row r="543" spans="2:45" s="10" customFormat="1" x14ac:dyDescent="0.2"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24"/>
      <c r="T543" s="44"/>
      <c r="U543" s="44"/>
      <c r="V543" s="28"/>
      <c r="W543" s="44"/>
      <c r="X543" s="44"/>
      <c r="Y543" s="44"/>
      <c r="Z543" s="44"/>
      <c r="AA543" s="44"/>
      <c r="AB543" s="44"/>
      <c r="AC543" s="44"/>
      <c r="AD543" s="44"/>
      <c r="AE543" s="44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6"/>
      <c r="AS543"/>
    </row>
    <row r="544" spans="2:45" s="10" customFormat="1" x14ac:dyDescent="0.2"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24"/>
      <c r="T544" s="44"/>
      <c r="U544" s="44"/>
      <c r="V544" s="28"/>
      <c r="W544" s="44"/>
      <c r="X544" s="44"/>
      <c r="Y544" s="44"/>
      <c r="Z544" s="44"/>
      <c r="AA544" s="44"/>
      <c r="AB544" s="44"/>
      <c r="AC544" s="44"/>
      <c r="AD544" s="44"/>
      <c r="AE544" s="44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6"/>
      <c r="AS544"/>
    </row>
    <row r="545" spans="2:45" s="10" customFormat="1" x14ac:dyDescent="0.2"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24"/>
      <c r="T545" s="44"/>
      <c r="U545" s="44"/>
      <c r="V545" s="28"/>
      <c r="W545" s="44"/>
      <c r="X545" s="44"/>
      <c r="Y545" s="44"/>
      <c r="Z545" s="44"/>
      <c r="AA545" s="44"/>
      <c r="AB545" s="44"/>
      <c r="AC545" s="44"/>
      <c r="AD545" s="44"/>
      <c r="AE545" s="44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6"/>
      <c r="AS545"/>
    </row>
    <row r="546" spans="2:45" s="10" customFormat="1" x14ac:dyDescent="0.2"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24"/>
      <c r="T546" s="44"/>
      <c r="U546" s="44"/>
      <c r="V546" s="28"/>
      <c r="W546" s="44"/>
      <c r="X546" s="44"/>
      <c r="Y546" s="44"/>
      <c r="Z546" s="44"/>
      <c r="AA546" s="44"/>
      <c r="AB546" s="44"/>
      <c r="AC546" s="44"/>
      <c r="AD546" s="44"/>
      <c r="AE546" s="44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6"/>
      <c r="AS546"/>
    </row>
    <row r="547" spans="2:45" s="10" customFormat="1" x14ac:dyDescent="0.2"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24"/>
      <c r="T547" s="44"/>
      <c r="U547" s="44"/>
      <c r="V547" s="28"/>
      <c r="W547" s="44"/>
      <c r="X547" s="44"/>
      <c r="Y547" s="44"/>
      <c r="Z547" s="44"/>
      <c r="AA547" s="44"/>
      <c r="AB547" s="44"/>
      <c r="AC547" s="44"/>
      <c r="AD547" s="44"/>
      <c r="AE547" s="44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6"/>
      <c r="AS547"/>
    </row>
    <row r="548" spans="2:45" s="10" customFormat="1" x14ac:dyDescent="0.2"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24"/>
      <c r="T548" s="44"/>
      <c r="U548" s="44"/>
      <c r="V548" s="28"/>
      <c r="W548" s="44"/>
      <c r="X548" s="44"/>
      <c r="Y548" s="44"/>
      <c r="Z548" s="44"/>
      <c r="AA548" s="44"/>
      <c r="AB548" s="44"/>
      <c r="AC548" s="44"/>
      <c r="AD548" s="44"/>
      <c r="AE548" s="44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6"/>
      <c r="AS548"/>
    </row>
    <row r="549" spans="2:45" s="10" customFormat="1" x14ac:dyDescent="0.2"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24"/>
      <c r="T549" s="44"/>
      <c r="U549" s="44"/>
      <c r="V549" s="28"/>
      <c r="W549" s="44"/>
      <c r="X549" s="44"/>
      <c r="Y549" s="44"/>
      <c r="Z549" s="44"/>
      <c r="AA549" s="44"/>
      <c r="AB549" s="44"/>
      <c r="AC549" s="44"/>
      <c r="AD549" s="44"/>
      <c r="AE549" s="44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6"/>
      <c r="AS549"/>
    </row>
    <row r="550" spans="2:45" s="10" customFormat="1" x14ac:dyDescent="0.2"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24"/>
      <c r="T550" s="44"/>
      <c r="U550" s="44"/>
      <c r="V550" s="28"/>
      <c r="W550" s="44"/>
      <c r="X550" s="44"/>
      <c r="Y550" s="44"/>
      <c r="Z550" s="44"/>
      <c r="AA550" s="44"/>
      <c r="AB550" s="44"/>
      <c r="AC550" s="44"/>
      <c r="AD550" s="44"/>
      <c r="AE550" s="44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6"/>
      <c r="AS550"/>
    </row>
    <row r="551" spans="2:45" s="10" customFormat="1" x14ac:dyDescent="0.2"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24"/>
      <c r="T551" s="44"/>
      <c r="U551" s="44"/>
      <c r="V551" s="28"/>
      <c r="W551" s="44"/>
      <c r="X551" s="44"/>
      <c r="Y551" s="44"/>
      <c r="Z551" s="44"/>
      <c r="AA551" s="44"/>
      <c r="AB551" s="44"/>
      <c r="AC551" s="44"/>
      <c r="AD551" s="44"/>
      <c r="AE551" s="44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6"/>
      <c r="AS551"/>
    </row>
    <row r="552" spans="2:45" s="10" customFormat="1" x14ac:dyDescent="0.2"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24"/>
      <c r="T552" s="44"/>
      <c r="U552" s="44"/>
      <c r="V552" s="28"/>
      <c r="W552" s="44"/>
      <c r="X552" s="44"/>
      <c r="Y552" s="44"/>
      <c r="Z552" s="44"/>
      <c r="AA552" s="44"/>
      <c r="AB552" s="44"/>
      <c r="AC552" s="44"/>
      <c r="AD552" s="44"/>
      <c r="AE552" s="44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6"/>
      <c r="AS552"/>
    </row>
    <row r="553" spans="2:45" s="10" customFormat="1" x14ac:dyDescent="0.2"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24"/>
      <c r="T553" s="44"/>
      <c r="U553" s="44"/>
      <c r="V553" s="28"/>
      <c r="W553" s="44"/>
      <c r="X553" s="44"/>
      <c r="Y553" s="44"/>
      <c r="Z553" s="44"/>
      <c r="AA553" s="44"/>
      <c r="AB553" s="44"/>
      <c r="AC553" s="44"/>
      <c r="AD553" s="44"/>
      <c r="AE553" s="44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6"/>
      <c r="AS553"/>
    </row>
    <row r="554" spans="2:45" s="10" customFormat="1" x14ac:dyDescent="0.2"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24"/>
      <c r="T554" s="44"/>
      <c r="U554" s="44"/>
      <c r="V554" s="28"/>
      <c r="W554" s="44"/>
      <c r="X554" s="44"/>
      <c r="Y554" s="44"/>
      <c r="Z554" s="44"/>
      <c r="AA554" s="44"/>
      <c r="AB554" s="44"/>
      <c r="AC554" s="44"/>
      <c r="AD554" s="44"/>
      <c r="AE554" s="44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6"/>
      <c r="AS554"/>
    </row>
    <row r="555" spans="2:45" s="10" customFormat="1" x14ac:dyDescent="0.2"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24"/>
      <c r="T555" s="44"/>
      <c r="U555" s="44"/>
      <c r="V555" s="28"/>
      <c r="W555" s="44"/>
      <c r="X555" s="44"/>
      <c r="Y555" s="44"/>
      <c r="Z555" s="44"/>
      <c r="AA555" s="44"/>
      <c r="AB555" s="44"/>
      <c r="AC555" s="44"/>
      <c r="AD555" s="44"/>
      <c r="AE555" s="44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6"/>
      <c r="AS555"/>
    </row>
    <row r="556" spans="2:45" s="10" customFormat="1" x14ac:dyDescent="0.2"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24"/>
      <c r="T556" s="44"/>
      <c r="U556" s="44"/>
      <c r="V556" s="28"/>
      <c r="W556" s="44"/>
      <c r="X556" s="44"/>
      <c r="Y556" s="44"/>
      <c r="Z556" s="44"/>
      <c r="AA556" s="44"/>
      <c r="AB556" s="44"/>
      <c r="AC556" s="44"/>
      <c r="AD556" s="44"/>
      <c r="AE556" s="44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6"/>
      <c r="AS556"/>
    </row>
    <row r="557" spans="2:45" s="10" customFormat="1" x14ac:dyDescent="0.2"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24"/>
      <c r="T557" s="44"/>
      <c r="U557" s="44"/>
      <c r="V557" s="28"/>
      <c r="W557" s="44"/>
      <c r="X557" s="44"/>
      <c r="Y557" s="44"/>
      <c r="Z557" s="44"/>
      <c r="AA557" s="44"/>
      <c r="AB557" s="44"/>
      <c r="AC557" s="44"/>
      <c r="AD557" s="44"/>
      <c r="AE557" s="44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6"/>
      <c r="AS557"/>
    </row>
    <row r="558" spans="2:45" s="10" customFormat="1" x14ac:dyDescent="0.2"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24"/>
      <c r="T558" s="44"/>
      <c r="U558" s="44"/>
      <c r="V558" s="28"/>
      <c r="W558" s="44"/>
      <c r="X558" s="44"/>
      <c r="Y558" s="44"/>
      <c r="Z558" s="44"/>
      <c r="AA558" s="44"/>
      <c r="AB558" s="44"/>
      <c r="AC558" s="44"/>
      <c r="AD558" s="44"/>
      <c r="AE558" s="44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6"/>
      <c r="AS558"/>
    </row>
    <row r="559" spans="2:45" s="10" customFormat="1" x14ac:dyDescent="0.2"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24"/>
      <c r="T559" s="44"/>
      <c r="U559" s="44"/>
      <c r="V559" s="28"/>
      <c r="W559" s="44"/>
      <c r="X559" s="44"/>
      <c r="Y559" s="44"/>
      <c r="Z559" s="44"/>
      <c r="AA559" s="44"/>
      <c r="AB559" s="44"/>
      <c r="AC559" s="44"/>
      <c r="AD559" s="44"/>
      <c r="AE559" s="44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6"/>
      <c r="AS559"/>
    </row>
    <row r="560" spans="2:45" s="10" customFormat="1" x14ac:dyDescent="0.2"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24"/>
      <c r="T560" s="44"/>
      <c r="U560" s="44"/>
      <c r="V560" s="28"/>
      <c r="W560" s="44"/>
      <c r="X560" s="44"/>
      <c r="Y560" s="44"/>
      <c r="Z560" s="44"/>
      <c r="AA560" s="44"/>
      <c r="AB560" s="44"/>
      <c r="AC560" s="44"/>
      <c r="AD560" s="44"/>
      <c r="AE560" s="44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6"/>
      <c r="AS560"/>
    </row>
    <row r="561" spans="2:45" s="10" customFormat="1" x14ac:dyDescent="0.2"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24"/>
      <c r="T561" s="44"/>
      <c r="U561" s="44"/>
      <c r="V561" s="28"/>
      <c r="W561" s="44"/>
      <c r="X561" s="44"/>
      <c r="Y561" s="44"/>
      <c r="Z561" s="44"/>
      <c r="AA561" s="44"/>
      <c r="AB561" s="44"/>
      <c r="AC561" s="44"/>
      <c r="AD561" s="44"/>
      <c r="AE561" s="44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6"/>
      <c r="AS561"/>
    </row>
    <row r="562" spans="2:45" s="10" customFormat="1" x14ac:dyDescent="0.2"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24"/>
      <c r="T562" s="44"/>
      <c r="U562" s="44"/>
      <c r="V562" s="28"/>
      <c r="W562" s="44"/>
      <c r="X562" s="44"/>
      <c r="Y562" s="44"/>
      <c r="Z562" s="44"/>
      <c r="AA562" s="44"/>
      <c r="AB562" s="44"/>
      <c r="AC562" s="44"/>
      <c r="AD562" s="44"/>
      <c r="AE562" s="44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6"/>
      <c r="AS562"/>
    </row>
    <row r="563" spans="2:45" s="10" customFormat="1" x14ac:dyDescent="0.2"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24"/>
      <c r="T563" s="44"/>
      <c r="U563" s="44"/>
      <c r="V563" s="28"/>
      <c r="W563" s="44"/>
      <c r="X563" s="44"/>
      <c r="Y563" s="44"/>
      <c r="Z563" s="44"/>
      <c r="AA563" s="44"/>
      <c r="AB563" s="44"/>
      <c r="AC563" s="44"/>
      <c r="AD563" s="44"/>
      <c r="AE563" s="44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6"/>
      <c r="AS563"/>
    </row>
    <row r="564" spans="2:45" s="10" customFormat="1" x14ac:dyDescent="0.2"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24"/>
      <c r="T564" s="44"/>
      <c r="U564" s="44"/>
      <c r="V564" s="28"/>
      <c r="W564" s="44"/>
      <c r="X564" s="44"/>
      <c r="Y564" s="44"/>
      <c r="Z564" s="44"/>
      <c r="AA564" s="44"/>
      <c r="AB564" s="44"/>
      <c r="AC564" s="44"/>
      <c r="AD564" s="44"/>
      <c r="AE564" s="44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6"/>
      <c r="AS564"/>
    </row>
    <row r="565" spans="2:45" s="10" customFormat="1" x14ac:dyDescent="0.2"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24"/>
      <c r="T565" s="44"/>
      <c r="U565" s="44"/>
      <c r="V565" s="28"/>
      <c r="W565" s="44"/>
      <c r="X565" s="44"/>
      <c r="Y565" s="44"/>
      <c r="Z565" s="44"/>
      <c r="AA565" s="44"/>
      <c r="AB565" s="44"/>
      <c r="AC565" s="44"/>
      <c r="AD565" s="44"/>
      <c r="AE565" s="44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6"/>
      <c r="AS565"/>
    </row>
    <row r="566" spans="2:45" s="10" customFormat="1" x14ac:dyDescent="0.2"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24"/>
      <c r="T566" s="44"/>
      <c r="U566" s="44"/>
      <c r="V566" s="28"/>
      <c r="W566" s="44"/>
      <c r="X566" s="44"/>
      <c r="Y566" s="44"/>
      <c r="Z566" s="44"/>
      <c r="AA566" s="44"/>
      <c r="AB566" s="44"/>
      <c r="AC566" s="44"/>
      <c r="AD566" s="44"/>
      <c r="AE566" s="44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6"/>
      <c r="AS566"/>
    </row>
  </sheetData>
  <autoFilter ref="AQ1:AQ257"/>
  <sortState ref="A2:AQ566">
    <sortCondition ref="A1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2" width="29.6640625" bestFit="1" customWidth="1"/>
    <col min="3" max="3" width="10.1640625" style="12" bestFit="1" customWidth="1"/>
    <col min="4" max="4" width="14.33203125" style="33" bestFit="1" customWidth="1"/>
    <col min="5" max="10" width="8.83203125" style="33"/>
    <col min="11" max="11" width="6.5" style="35" bestFit="1" customWidth="1"/>
    <col min="12" max="13" width="8.33203125" style="35" bestFit="1" customWidth="1"/>
    <col min="14" max="14" width="6.33203125" style="35" customWidth="1"/>
    <col min="15" max="15" width="9.1640625" style="35" bestFit="1" customWidth="1"/>
    <col min="16" max="16" width="6.33203125" style="35" customWidth="1"/>
    <col min="17" max="17" width="6.83203125" style="35" bestFit="1" customWidth="1"/>
    <col min="18" max="18" width="7.33203125" style="35" bestFit="1" customWidth="1"/>
    <col min="19" max="19" width="6.5" style="35" bestFit="1" customWidth="1"/>
    <col min="20" max="20" width="7.5" style="35" customWidth="1"/>
    <col min="21" max="21" width="11.1640625" style="37" bestFit="1" customWidth="1"/>
    <col min="22" max="22" width="10.83203125" bestFit="1" customWidth="1"/>
    <col min="23" max="23" width="11" bestFit="1" customWidth="1"/>
    <col min="24" max="24" width="12" bestFit="1" customWidth="1"/>
    <col min="25" max="25" width="11.5" bestFit="1" customWidth="1"/>
    <col min="26" max="26" width="8.33203125" bestFit="1" customWidth="1"/>
    <col min="27" max="27" width="14.33203125" bestFit="1" customWidth="1"/>
    <col min="28" max="28" width="16.6640625" bestFit="1" customWidth="1"/>
    <col min="29" max="29" width="8.1640625" bestFit="1" customWidth="1"/>
    <col min="30" max="30" width="12.1640625" bestFit="1" customWidth="1"/>
  </cols>
  <sheetData>
    <row r="1" spans="1:35" s="21" customFormat="1" x14ac:dyDescent="0.2">
      <c r="A1" s="64" t="s">
        <v>3966</v>
      </c>
      <c r="B1" s="64" t="s">
        <v>2637</v>
      </c>
      <c r="C1" s="75" t="s">
        <v>3247</v>
      </c>
      <c r="D1" s="65" t="s">
        <v>2496</v>
      </c>
      <c r="E1" s="65" t="s">
        <v>28</v>
      </c>
      <c r="F1" s="65" t="s">
        <v>29</v>
      </c>
      <c r="G1" s="65" t="s">
        <v>30</v>
      </c>
      <c r="H1" s="65" t="s">
        <v>2497</v>
      </c>
      <c r="I1" s="65" t="s">
        <v>2498</v>
      </c>
      <c r="J1" s="72" t="s">
        <v>4030</v>
      </c>
      <c r="K1" s="66" t="s">
        <v>41</v>
      </c>
      <c r="L1" s="66" t="s">
        <v>44</v>
      </c>
      <c r="M1" s="66" t="s">
        <v>45</v>
      </c>
      <c r="N1" s="66" t="s">
        <v>2508</v>
      </c>
      <c r="O1" s="66" t="s">
        <v>46</v>
      </c>
      <c r="P1" s="66" t="s">
        <v>2509</v>
      </c>
      <c r="Q1" s="66" t="s">
        <v>2510</v>
      </c>
      <c r="R1" s="66" t="s">
        <v>47</v>
      </c>
      <c r="S1" s="66" t="s">
        <v>48</v>
      </c>
      <c r="T1" s="66" t="s">
        <v>2511</v>
      </c>
      <c r="U1" s="67" t="s">
        <v>3699</v>
      </c>
      <c r="V1" s="64" t="s">
        <v>2512</v>
      </c>
      <c r="W1" s="68" t="s">
        <v>3701</v>
      </c>
      <c r="X1" s="68" t="s">
        <v>3702</v>
      </c>
      <c r="Y1" s="68" t="s">
        <v>2641</v>
      </c>
      <c r="Z1" s="68" t="s">
        <v>3703</v>
      </c>
      <c r="AA1" s="68" t="s">
        <v>3704</v>
      </c>
      <c r="AB1" s="68" t="s">
        <v>3705</v>
      </c>
      <c r="AC1" s="68" t="s">
        <v>2522</v>
      </c>
      <c r="AD1" s="69" t="s">
        <v>3700</v>
      </c>
      <c r="AE1" s="69"/>
    </row>
    <row r="2" spans="1:35" x14ac:dyDescent="0.2">
      <c r="A2" s="54" t="s">
        <v>362</v>
      </c>
      <c r="B2" s="54" t="s">
        <v>2842</v>
      </c>
      <c r="C2" s="12" t="s">
        <v>3939</v>
      </c>
      <c r="D2" s="55">
        <v>0</v>
      </c>
      <c r="E2" s="56">
        <v>2014</v>
      </c>
      <c r="F2" s="56">
        <v>5</v>
      </c>
      <c r="G2" s="56">
        <v>164</v>
      </c>
      <c r="H2" s="56">
        <v>23</v>
      </c>
      <c r="I2" s="55" t="s">
        <v>363</v>
      </c>
      <c r="J2" s="55">
        <v>11</v>
      </c>
      <c r="K2" s="58">
        <v>53</v>
      </c>
      <c r="L2" s="58">
        <v>686</v>
      </c>
      <c r="M2" s="58">
        <v>1026</v>
      </c>
      <c r="N2" s="58">
        <v>66.900000000000006</v>
      </c>
      <c r="O2" s="58">
        <v>9019</v>
      </c>
      <c r="P2" s="58">
        <v>8.8000000000000007</v>
      </c>
      <c r="Q2" s="58">
        <v>9.6</v>
      </c>
      <c r="R2" s="58">
        <v>77</v>
      </c>
      <c r="S2" s="58">
        <v>15</v>
      </c>
      <c r="T2" s="58">
        <v>162.5</v>
      </c>
      <c r="U2" s="53">
        <v>2</v>
      </c>
      <c r="V2" s="54" t="s">
        <v>2518</v>
      </c>
      <c r="W2" s="57">
        <v>75.25</v>
      </c>
      <c r="X2" s="57">
        <v>220</v>
      </c>
      <c r="Y2" s="57">
        <v>16</v>
      </c>
      <c r="Z2" s="57">
        <v>4.9400000000000004</v>
      </c>
      <c r="AA2" s="57">
        <v>28</v>
      </c>
      <c r="AB2" s="57">
        <v>99</v>
      </c>
      <c r="AC2" s="57">
        <v>4.34</v>
      </c>
      <c r="AD2" s="54">
        <f t="shared" ref="AD2:AD33" si="0">(X2/(W2^2))*703</f>
        <v>27.312722817628945</v>
      </c>
      <c r="AE2" s="54"/>
    </row>
    <row r="3" spans="1:35" x14ac:dyDescent="0.2">
      <c r="A3" s="54" t="s">
        <v>1220</v>
      </c>
      <c r="B3" s="54" t="s">
        <v>2649</v>
      </c>
      <c r="C3" s="12" t="s">
        <v>3828</v>
      </c>
      <c r="D3" s="55">
        <v>1</v>
      </c>
      <c r="E3" s="56">
        <v>1999</v>
      </c>
      <c r="F3" s="56">
        <v>4</v>
      </c>
      <c r="G3" s="56">
        <v>131</v>
      </c>
      <c r="H3" s="56">
        <v>23</v>
      </c>
      <c r="I3" s="55" t="s">
        <v>288</v>
      </c>
      <c r="J3" s="55">
        <v>10</v>
      </c>
      <c r="K3" s="55">
        <v>34</v>
      </c>
      <c r="L3" s="58">
        <v>357</v>
      </c>
      <c r="M3" s="58">
        <v>651</v>
      </c>
      <c r="N3" s="58">
        <v>54.8</v>
      </c>
      <c r="O3" s="58">
        <v>5118</v>
      </c>
      <c r="P3" s="58">
        <v>7.9</v>
      </c>
      <c r="Q3" s="58">
        <v>7.2</v>
      </c>
      <c r="R3" s="58">
        <v>33</v>
      </c>
      <c r="S3" s="58">
        <v>24</v>
      </c>
      <c r="T3" s="58">
        <v>130</v>
      </c>
      <c r="U3" s="53">
        <v>3</v>
      </c>
      <c r="V3" s="54" t="s">
        <v>2515</v>
      </c>
      <c r="W3" s="57">
        <v>75.5</v>
      </c>
      <c r="X3" s="57">
        <v>203</v>
      </c>
      <c r="Y3" s="57">
        <v>17</v>
      </c>
      <c r="Z3" s="57">
        <v>4.59</v>
      </c>
      <c r="AA3" s="57">
        <v>35.5</v>
      </c>
      <c r="AB3" s="57">
        <v>118</v>
      </c>
      <c r="AC3" s="57">
        <v>4.29</v>
      </c>
      <c r="AD3" s="54">
        <f t="shared" si="0"/>
        <v>25.035568615411606</v>
      </c>
      <c r="AE3" s="54"/>
    </row>
    <row r="4" spans="1:35" x14ac:dyDescent="0.2">
      <c r="A4" s="54" t="s">
        <v>868</v>
      </c>
      <c r="B4" s="54" t="s">
        <v>2967</v>
      </c>
      <c r="C4" s="12" t="s">
        <v>3876</v>
      </c>
      <c r="D4" s="55">
        <v>1</v>
      </c>
      <c r="E4" s="56">
        <v>2005</v>
      </c>
      <c r="F4" s="56">
        <v>1</v>
      </c>
      <c r="G4" s="56">
        <v>24</v>
      </c>
      <c r="H4" s="56">
        <v>21</v>
      </c>
      <c r="I4" s="55" t="s">
        <v>288</v>
      </c>
      <c r="J4" s="55">
        <v>15</v>
      </c>
      <c r="K4" s="55">
        <v>25</v>
      </c>
      <c r="L4" s="58">
        <v>424</v>
      </c>
      <c r="M4" s="58">
        <v>665</v>
      </c>
      <c r="N4" s="58">
        <v>63.8</v>
      </c>
      <c r="O4" s="58">
        <v>5469</v>
      </c>
      <c r="P4" s="58">
        <v>8.1999999999999993</v>
      </c>
      <c r="Q4" s="58">
        <v>8.6</v>
      </c>
      <c r="R4" s="58">
        <v>43</v>
      </c>
      <c r="S4" s="58">
        <v>13</v>
      </c>
      <c r="T4" s="58">
        <v>150.30000000000001</v>
      </c>
      <c r="U4" s="53">
        <v>5</v>
      </c>
      <c r="V4" s="54" t="s">
        <v>2514</v>
      </c>
      <c r="W4" s="57">
        <v>74</v>
      </c>
      <c r="X4" s="57">
        <v>223</v>
      </c>
      <c r="Y4" s="57">
        <v>39</v>
      </c>
      <c r="Z4" s="57">
        <v>4.75</v>
      </c>
      <c r="AA4" s="57">
        <v>34.5</v>
      </c>
      <c r="AB4" s="57">
        <v>110</v>
      </c>
      <c r="AC4" s="54">
        <v>3.2475999999999994</v>
      </c>
      <c r="AD4" s="54">
        <f t="shared" si="0"/>
        <v>28.628378378378379</v>
      </c>
      <c r="AE4" s="54"/>
    </row>
    <row r="5" spans="1:35" x14ac:dyDescent="0.2">
      <c r="A5" s="54" t="s">
        <v>1196</v>
      </c>
      <c r="B5" s="54" t="s">
        <v>2688</v>
      </c>
      <c r="C5" s="12" t="s">
        <v>3829</v>
      </c>
      <c r="D5" s="55">
        <v>0</v>
      </c>
      <c r="E5" s="56">
        <v>1999</v>
      </c>
      <c r="F5" s="56">
        <v>1</v>
      </c>
      <c r="G5" s="56">
        <v>3</v>
      </c>
      <c r="H5" s="56">
        <v>24</v>
      </c>
      <c r="I5" s="55" t="s">
        <v>363</v>
      </c>
      <c r="J5" s="55">
        <v>30</v>
      </c>
      <c r="K5" s="55">
        <v>23</v>
      </c>
      <c r="L5" s="58">
        <v>323</v>
      </c>
      <c r="M5" s="58">
        <v>571</v>
      </c>
      <c r="N5" s="58">
        <v>56.6</v>
      </c>
      <c r="O5" s="58">
        <v>5148</v>
      </c>
      <c r="P5" s="58">
        <v>9</v>
      </c>
      <c r="Q5" s="58">
        <v>9.4</v>
      </c>
      <c r="R5" s="58">
        <v>45</v>
      </c>
      <c r="S5" s="58">
        <v>15</v>
      </c>
      <c r="T5" s="58">
        <v>153.1</v>
      </c>
      <c r="U5" s="53">
        <v>5</v>
      </c>
      <c r="V5" s="54" t="s">
        <v>2514</v>
      </c>
      <c r="W5" s="57">
        <v>74.8</v>
      </c>
      <c r="X5" s="57">
        <v>227</v>
      </c>
      <c r="Y5" s="57">
        <v>26</v>
      </c>
      <c r="Z5" s="57">
        <v>4.7</v>
      </c>
      <c r="AA5" s="57">
        <v>34</v>
      </c>
      <c r="AB5" s="57">
        <v>111</v>
      </c>
      <c r="AC5" s="57">
        <v>4.29</v>
      </c>
      <c r="AD5" s="54">
        <f t="shared" si="0"/>
        <v>28.521869370013441</v>
      </c>
      <c r="AE5" s="54"/>
    </row>
    <row r="6" spans="1:35" x14ac:dyDescent="0.2">
      <c r="A6" s="54" t="s">
        <v>859</v>
      </c>
      <c r="B6" s="54" t="s">
        <v>2755</v>
      </c>
      <c r="C6" s="76" t="s">
        <v>3877</v>
      </c>
      <c r="D6" s="55">
        <v>1</v>
      </c>
      <c r="E6" s="56">
        <v>2005</v>
      </c>
      <c r="F6" s="56">
        <v>1</v>
      </c>
      <c r="G6" s="56">
        <v>1</v>
      </c>
      <c r="H6" s="56">
        <v>21</v>
      </c>
      <c r="I6" s="55" t="s">
        <v>110</v>
      </c>
      <c r="J6" s="55">
        <v>32</v>
      </c>
      <c r="K6" s="55">
        <v>25</v>
      </c>
      <c r="L6" s="58">
        <v>389</v>
      </c>
      <c r="M6" s="58">
        <v>587</v>
      </c>
      <c r="N6" s="58">
        <v>66.3</v>
      </c>
      <c r="O6" s="58">
        <v>5203</v>
      </c>
      <c r="P6" s="58">
        <v>8.9</v>
      </c>
      <c r="Q6" s="58">
        <v>9.9</v>
      </c>
      <c r="R6" s="58">
        <v>47</v>
      </c>
      <c r="S6" s="58">
        <v>8</v>
      </c>
      <c r="T6" s="58">
        <v>164.4</v>
      </c>
      <c r="U6" s="53">
        <v>8</v>
      </c>
      <c r="V6" s="54" t="s">
        <v>3656</v>
      </c>
      <c r="W6" s="57">
        <v>76.13</v>
      </c>
      <c r="X6" s="57">
        <v>217</v>
      </c>
      <c r="Y6" s="57">
        <v>40</v>
      </c>
      <c r="Z6" s="57">
        <v>4.78</v>
      </c>
      <c r="AA6" s="57">
        <v>32</v>
      </c>
      <c r="AB6" s="57">
        <v>113</v>
      </c>
      <c r="AC6" s="57">
        <v>3.96</v>
      </c>
      <c r="AD6" s="54">
        <f t="shared" si="0"/>
        <v>26.321061461147693</v>
      </c>
      <c r="AE6" s="54"/>
    </row>
    <row r="7" spans="1:35" x14ac:dyDescent="0.2">
      <c r="A7" s="54" t="s">
        <v>1457</v>
      </c>
      <c r="B7" s="54" t="s">
        <v>3088</v>
      </c>
      <c r="C7" s="12" t="s">
        <v>3793</v>
      </c>
      <c r="D7" s="55">
        <v>0</v>
      </c>
      <c r="E7" s="56">
        <v>1993</v>
      </c>
      <c r="F7" s="56">
        <v>8</v>
      </c>
      <c r="G7" s="56">
        <v>216</v>
      </c>
      <c r="H7" s="56">
        <v>23</v>
      </c>
      <c r="I7" s="55" t="s">
        <v>120</v>
      </c>
      <c r="J7" s="55">
        <v>9</v>
      </c>
      <c r="K7" s="55">
        <v>45</v>
      </c>
      <c r="L7" s="58">
        <v>845</v>
      </c>
      <c r="M7" s="58">
        <v>1463</v>
      </c>
      <c r="N7" s="58">
        <v>57.8</v>
      </c>
      <c r="O7" s="58">
        <v>10913</v>
      </c>
      <c r="P7" s="58">
        <v>7.5</v>
      </c>
      <c r="Q7" s="58">
        <v>6.5</v>
      </c>
      <c r="R7" s="58">
        <v>64</v>
      </c>
      <c r="S7" s="58">
        <v>59</v>
      </c>
      <c r="T7" s="58">
        <v>126.8</v>
      </c>
      <c r="U7" s="53">
        <v>7</v>
      </c>
      <c r="V7" s="54" t="s">
        <v>2517</v>
      </c>
      <c r="W7" s="57">
        <v>72</v>
      </c>
      <c r="X7" s="57">
        <v>212</v>
      </c>
      <c r="Y7" s="57">
        <v>16</v>
      </c>
      <c r="Z7" s="57">
        <v>4.97</v>
      </c>
      <c r="AA7" s="57">
        <v>30.5</v>
      </c>
      <c r="AB7" s="57">
        <v>85.39</v>
      </c>
      <c r="AC7" s="54">
        <v>3.2475999999999994</v>
      </c>
      <c r="AD7" s="54">
        <f t="shared" si="0"/>
        <v>28.749228395061728</v>
      </c>
      <c r="AE7" s="54"/>
    </row>
    <row r="8" spans="1:35" x14ac:dyDescent="0.2">
      <c r="A8" s="54" t="s">
        <v>447</v>
      </c>
      <c r="B8" s="54" t="s">
        <v>2874</v>
      </c>
      <c r="C8" s="12" t="s">
        <v>3924</v>
      </c>
      <c r="D8" s="55">
        <v>1</v>
      </c>
      <c r="E8" s="56">
        <v>2012</v>
      </c>
      <c r="F8" s="56">
        <v>1</v>
      </c>
      <c r="G8" s="56">
        <v>1</v>
      </c>
      <c r="H8" s="56">
        <v>22</v>
      </c>
      <c r="I8" s="55" t="s">
        <v>448</v>
      </c>
      <c r="J8" s="55">
        <v>32</v>
      </c>
      <c r="K8" s="58">
        <v>38</v>
      </c>
      <c r="L8" s="58">
        <v>713</v>
      </c>
      <c r="M8" s="58">
        <v>1064</v>
      </c>
      <c r="N8" s="58">
        <v>67</v>
      </c>
      <c r="O8" s="58">
        <v>9430</v>
      </c>
      <c r="P8" s="58">
        <v>8.9</v>
      </c>
      <c r="Q8" s="58">
        <v>9.5</v>
      </c>
      <c r="R8" s="58">
        <v>82</v>
      </c>
      <c r="S8" s="58">
        <v>22</v>
      </c>
      <c r="T8" s="58">
        <v>162.80000000000001</v>
      </c>
      <c r="U8" s="53">
        <v>5</v>
      </c>
      <c r="V8" s="54" t="s">
        <v>3189</v>
      </c>
      <c r="W8" s="57">
        <v>76</v>
      </c>
      <c r="X8" s="57">
        <v>234</v>
      </c>
      <c r="Y8" s="57">
        <v>37</v>
      </c>
      <c r="Z8" s="57">
        <v>4.59</v>
      </c>
      <c r="AA8" s="57">
        <v>36</v>
      </c>
      <c r="AB8" s="57">
        <v>124</v>
      </c>
      <c r="AC8" s="57">
        <v>4.28</v>
      </c>
      <c r="AD8" s="54">
        <f t="shared" si="0"/>
        <v>28.48026315789474</v>
      </c>
      <c r="AE8" s="54"/>
    </row>
    <row r="9" spans="1:35" x14ac:dyDescent="0.2">
      <c r="A9" s="54" t="s">
        <v>558</v>
      </c>
      <c r="B9" s="54" t="s">
        <v>2880</v>
      </c>
      <c r="C9" s="12" t="s">
        <v>3913</v>
      </c>
      <c r="D9" s="55">
        <v>1</v>
      </c>
      <c r="E9" s="56">
        <v>2011</v>
      </c>
      <c r="F9" s="56">
        <v>2</v>
      </c>
      <c r="G9" s="56">
        <v>35</v>
      </c>
      <c r="H9" s="56">
        <v>23</v>
      </c>
      <c r="I9" s="55" t="s">
        <v>363</v>
      </c>
      <c r="J9" s="55">
        <v>19</v>
      </c>
      <c r="K9" s="58">
        <v>50</v>
      </c>
      <c r="L9" s="58">
        <v>812</v>
      </c>
      <c r="M9" s="58">
        <v>1317</v>
      </c>
      <c r="N9" s="58">
        <v>61.7</v>
      </c>
      <c r="O9" s="58">
        <v>10314</v>
      </c>
      <c r="P9" s="58">
        <v>7.8</v>
      </c>
      <c r="Q9" s="58">
        <v>7.9</v>
      </c>
      <c r="R9" s="58">
        <v>71</v>
      </c>
      <c r="S9" s="58">
        <v>30</v>
      </c>
      <c r="T9" s="58">
        <v>140.69999999999999</v>
      </c>
      <c r="U9" s="53">
        <v>4</v>
      </c>
      <c r="V9" s="54" t="s">
        <v>3188</v>
      </c>
      <c r="W9" s="57">
        <v>74</v>
      </c>
      <c r="X9" s="57">
        <v>215</v>
      </c>
      <c r="Y9" s="57">
        <v>29</v>
      </c>
      <c r="Z9" s="57">
        <v>4.83</v>
      </c>
      <c r="AA9" s="57">
        <v>35</v>
      </c>
      <c r="AB9" s="57">
        <v>126</v>
      </c>
      <c r="AC9" s="57">
        <v>4.18</v>
      </c>
      <c r="AD9" s="54">
        <f t="shared" si="0"/>
        <v>27.601351351351351</v>
      </c>
      <c r="AE9" s="54"/>
    </row>
    <row r="10" spans="1:35" x14ac:dyDescent="0.2">
      <c r="A10" s="54" t="s">
        <v>1635</v>
      </c>
      <c r="B10" s="54" t="s">
        <v>3149</v>
      </c>
      <c r="C10" s="12" t="s">
        <v>3767</v>
      </c>
      <c r="D10" s="55">
        <v>0</v>
      </c>
      <c r="E10" s="56">
        <v>1989</v>
      </c>
      <c r="F10" s="56">
        <v>3</v>
      </c>
      <c r="G10" s="56">
        <v>74</v>
      </c>
      <c r="H10" s="56">
        <v>24</v>
      </c>
      <c r="I10" s="55" t="s">
        <v>288</v>
      </c>
      <c r="J10" s="55">
        <v>28</v>
      </c>
      <c r="K10" s="55">
        <v>44</v>
      </c>
      <c r="L10" s="58">
        <v>342</v>
      </c>
      <c r="M10" s="58">
        <v>594</v>
      </c>
      <c r="N10" s="58">
        <v>57.6</v>
      </c>
      <c r="O10" s="58">
        <v>4557</v>
      </c>
      <c r="P10" s="58">
        <v>7.7</v>
      </c>
      <c r="Q10" s="58">
        <v>6.8</v>
      </c>
      <c r="R10" s="58">
        <v>27</v>
      </c>
      <c r="S10" s="58">
        <v>24</v>
      </c>
      <c r="T10" s="58">
        <v>128.9</v>
      </c>
      <c r="U10" s="53">
        <v>3</v>
      </c>
      <c r="V10" s="54" t="s">
        <v>2515</v>
      </c>
      <c r="W10" s="57">
        <v>75.400000000000006</v>
      </c>
      <c r="X10" s="57">
        <v>199</v>
      </c>
      <c r="Y10" s="57">
        <v>16</v>
      </c>
      <c r="Z10" s="57">
        <v>4.78</v>
      </c>
      <c r="AA10" s="57">
        <v>28</v>
      </c>
      <c r="AB10" s="57">
        <v>102</v>
      </c>
      <c r="AC10" s="57">
        <v>4.37</v>
      </c>
      <c r="AD10" s="54">
        <f t="shared" si="0"/>
        <v>24.607398912255764</v>
      </c>
      <c r="AE10" s="70"/>
      <c r="AF10" s="15"/>
      <c r="AG10" s="17"/>
      <c r="AH10" s="16"/>
      <c r="AI10" s="17"/>
    </row>
    <row r="11" spans="1:35" x14ac:dyDescent="0.2">
      <c r="A11" s="54" t="s">
        <v>948</v>
      </c>
      <c r="B11" s="54" t="s">
        <v>2975</v>
      </c>
      <c r="C11" s="12" t="s">
        <v>3867</v>
      </c>
      <c r="D11" s="55">
        <v>1</v>
      </c>
      <c r="E11" s="56">
        <v>2004</v>
      </c>
      <c r="F11" s="56">
        <v>1</v>
      </c>
      <c r="G11" s="56">
        <v>11</v>
      </c>
      <c r="H11" s="56">
        <v>22</v>
      </c>
      <c r="I11" s="55" t="s">
        <v>120</v>
      </c>
      <c r="J11" s="55">
        <v>9</v>
      </c>
      <c r="K11" s="55">
        <v>38</v>
      </c>
      <c r="L11" s="58">
        <v>854</v>
      </c>
      <c r="M11" s="58">
        <v>1304</v>
      </c>
      <c r="N11" s="58">
        <v>65.5</v>
      </c>
      <c r="O11" s="58">
        <v>10829</v>
      </c>
      <c r="P11" s="58">
        <v>8.3000000000000007</v>
      </c>
      <c r="Q11" s="58">
        <v>8.4</v>
      </c>
      <c r="R11" s="58">
        <v>84</v>
      </c>
      <c r="S11" s="58">
        <v>34</v>
      </c>
      <c r="T11" s="58">
        <v>151.30000000000001</v>
      </c>
      <c r="U11" s="53">
        <v>10</v>
      </c>
      <c r="V11" s="54" t="s">
        <v>2516</v>
      </c>
      <c r="W11" s="57">
        <v>76.900000000000006</v>
      </c>
      <c r="X11" s="57">
        <v>241</v>
      </c>
      <c r="Y11" s="57">
        <v>25</v>
      </c>
      <c r="Z11" s="57">
        <v>4.75</v>
      </c>
      <c r="AA11" s="57">
        <v>30</v>
      </c>
      <c r="AB11" s="57">
        <v>119</v>
      </c>
      <c r="AC11" s="57">
        <v>4.34</v>
      </c>
      <c r="AD11" s="54">
        <f t="shared" si="0"/>
        <v>28.649674226064956</v>
      </c>
      <c r="AE11" s="54"/>
    </row>
    <row r="12" spans="1:35" x14ac:dyDescent="0.2">
      <c r="A12" s="54" t="s">
        <v>1552</v>
      </c>
      <c r="B12" s="54" t="s">
        <v>3122</v>
      </c>
      <c r="C12" s="12" t="s">
        <v>3779</v>
      </c>
      <c r="D12" s="55">
        <v>0</v>
      </c>
      <c r="E12" s="56">
        <v>1991</v>
      </c>
      <c r="F12" s="56">
        <v>4</v>
      </c>
      <c r="G12" s="56">
        <v>106</v>
      </c>
      <c r="H12" s="56">
        <v>23</v>
      </c>
      <c r="I12" s="55" t="s">
        <v>196</v>
      </c>
      <c r="J12" s="55">
        <v>16</v>
      </c>
      <c r="K12" s="55">
        <v>39</v>
      </c>
      <c r="L12" s="58">
        <v>634</v>
      </c>
      <c r="M12" s="58">
        <v>1104</v>
      </c>
      <c r="N12" s="58">
        <v>57.4</v>
      </c>
      <c r="O12" s="58">
        <v>8343</v>
      </c>
      <c r="P12" s="58">
        <v>7.6</v>
      </c>
      <c r="Q12" s="58">
        <v>7</v>
      </c>
      <c r="R12" s="58">
        <v>60</v>
      </c>
      <c r="S12" s="58">
        <v>40</v>
      </c>
      <c r="T12" s="58">
        <v>131.6</v>
      </c>
      <c r="U12" s="53">
        <v>5</v>
      </c>
      <c r="V12" s="54" t="s">
        <v>2514</v>
      </c>
      <c r="W12" s="57">
        <v>74.3</v>
      </c>
      <c r="X12" s="57">
        <v>200</v>
      </c>
      <c r="Y12" s="57">
        <v>16</v>
      </c>
      <c r="Z12" s="57">
        <v>4.9800000000000004</v>
      </c>
      <c r="AA12" s="57">
        <v>30.5</v>
      </c>
      <c r="AB12" s="57">
        <v>106</v>
      </c>
      <c r="AC12" s="57">
        <v>4.2699999999999996</v>
      </c>
      <c r="AD12" s="54">
        <f t="shared" si="0"/>
        <v>25.468753679474105</v>
      </c>
      <c r="AE12" s="54"/>
    </row>
    <row r="13" spans="1:35" x14ac:dyDescent="0.2">
      <c r="A13" s="54" t="s">
        <v>1443</v>
      </c>
      <c r="B13" s="54" t="s">
        <v>3074</v>
      </c>
      <c r="C13" s="12" t="s">
        <v>3794</v>
      </c>
      <c r="D13" s="55">
        <v>0</v>
      </c>
      <c r="E13" s="56">
        <v>1993</v>
      </c>
      <c r="F13" s="56">
        <v>3</v>
      </c>
      <c r="G13" s="56">
        <v>58</v>
      </c>
      <c r="H13" s="56">
        <v>22</v>
      </c>
      <c r="I13" s="55" t="s">
        <v>1444</v>
      </c>
      <c r="J13" s="55">
        <v>15</v>
      </c>
      <c r="K13" s="55">
        <v>26</v>
      </c>
      <c r="L13" s="58">
        <v>248</v>
      </c>
      <c r="M13" s="58">
        <v>427</v>
      </c>
      <c r="N13" s="58">
        <v>58.1</v>
      </c>
      <c r="O13" s="58">
        <v>3028</v>
      </c>
      <c r="P13" s="58">
        <v>7.1</v>
      </c>
      <c r="Q13" s="58">
        <v>7</v>
      </c>
      <c r="R13" s="58">
        <v>27</v>
      </c>
      <c r="S13" s="58">
        <v>13</v>
      </c>
      <c r="T13" s="58">
        <v>132.4</v>
      </c>
      <c r="U13" s="53">
        <v>5</v>
      </c>
      <c r="V13" s="54" t="s">
        <v>2514</v>
      </c>
      <c r="W13" s="57">
        <v>74.599999999999994</v>
      </c>
      <c r="X13" s="57">
        <v>234</v>
      </c>
      <c r="Y13" s="57">
        <v>16</v>
      </c>
      <c r="Z13" s="57">
        <v>4.8899999999999997</v>
      </c>
      <c r="AA13" s="57">
        <v>30.5</v>
      </c>
      <c r="AB13" s="57">
        <v>109</v>
      </c>
      <c r="AC13" s="57">
        <v>4.29</v>
      </c>
      <c r="AD13" s="54">
        <f t="shared" si="0"/>
        <v>29.559257954847666</v>
      </c>
      <c r="AE13" s="54"/>
    </row>
    <row r="14" spans="1:35" x14ac:dyDescent="0.2">
      <c r="A14" s="54" t="s">
        <v>1630</v>
      </c>
      <c r="B14" s="54" t="s">
        <v>3160</v>
      </c>
      <c r="C14" s="12" t="s">
        <v>3768</v>
      </c>
      <c r="D14" s="55">
        <v>1</v>
      </c>
      <c r="E14" s="56">
        <v>1989</v>
      </c>
      <c r="F14" s="56">
        <v>2</v>
      </c>
      <c r="G14" s="56">
        <v>51</v>
      </c>
      <c r="H14" s="56">
        <v>23</v>
      </c>
      <c r="I14" s="55" t="s">
        <v>431</v>
      </c>
      <c r="J14" s="55">
        <v>21</v>
      </c>
      <c r="K14" s="55">
        <v>45</v>
      </c>
      <c r="L14" s="58">
        <v>493</v>
      </c>
      <c r="M14" s="58">
        <v>1007</v>
      </c>
      <c r="N14" s="58">
        <v>49</v>
      </c>
      <c r="O14" s="58">
        <v>6756</v>
      </c>
      <c r="P14" s="58">
        <v>6.7</v>
      </c>
      <c r="Q14" s="58">
        <v>5.7</v>
      </c>
      <c r="R14" s="58">
        <v>38</v>
      </c>
      <c r="S14" s="58">
        <v>40</v>
      </c>
      <c r="T14" s="58">
        <v>109.8</v>
      </c>
      <c r="U14" s="53">
        <v>4</v>
      </c>
      <c r="V14" s="54" t="s">
        <v>3660</v>
      </c>
      <c r="W14" s="57">
        <v>72.599999999999994</v>
      </c>
      <c r="X14" s="57">
        <v>217</v>
      </c>
      <c r="Y14" s="57">
        <v>16</v>
      </c>
      <c r="Z14" s="57">
        <v>5.09</v>
      </c>
      <c r="AA14" s="57">
        <v>28.5</v>
      </c>
      <c r="AB14" s="57">
        <v>96</v>
      </c>
      <c r="AC14" s="57">
        <v>4.42</v>
      </c>
      <c r="AD14" s="54">
        <f t="shared" si="0"/>
        <v>28.9428848970547</v>
      </c>
      <c r="AE14" s="54"/>
      <c r="AF14" s="17"/>
      <c r="AG14" s="17"/>
      <c r="AH14" s="17"/>
      <c r="AI14" s="16"/>
    </row>
    <row r="15" spans="1:35" x14ac:dyDescent="0.2">
      <c r="A15" s="54" t="s">
        <v>545</v>
      </c>
      <c r="B15" s="54" t="s">
        <v>2883</v>
      </c>
      <c r="C15" s="12" t="s">
        <v>3914</v>
      </c>
      <c r="D15" s="55">
        <v>0</v>
      </c>
      <c r="E15" s="56">
        <v>2011</v>
      </c>
      <c r="F15" s="56">
        <v>1</v>
      </c>
      <c r="G15" s="56">
        <v>10</v>
      </c>
      <c r="H15" s="56">
        <v>21</v>
      </c>
      <c r="I15" s="55" t="s">
        <v>229</v>
      </c>
      <c r="J15" s="55">
        <v>26</v>
      </c>
      <c r="K15" s="58">
        <v>31</v>
      </c>
      <c r="L15" s="58">
        <v>568</v>
      </c>
      <c r="M15" s="58">
        <v>933</v>
      </c>
      <c r="N15" s="58">
        <v>60.9</v>
      </c>
      <c r="O15" s="58">
        <v>6822</v>
      </c>
      <c r="P15" s="58">
        <v>7.3</v>
      </c>
      <c r="Q15" s="58">
        <v>7.3</v>
      </c>
      <c r="R15" s="58">
        <v>40</v>
      </c>
      <c r="S15" s="58">
        <v>18</v>
      </c>
      <c r="T15" s="58">
        <v>132.6</v>
      </c>
      <c r="U15" s="53">
        <v>2</v>
      </c>
      <c r="V15" s="54" t="s">
        <v>2518</v>
      </c>
      <c r="W15" s="57">
        <v>76.38</v>
      </c>
      <c r="X15" s="57">
        <v>234</v>
      </c>
      <c r="Y15" s="57">
        <v>42</v>
      </c>
      <c r="Z15" s="57">
        <v>4.6100000000000003</v>
      </c>
      <c r="AA15" s="57">
        <v>29.5</v>
      </c>
      <c r="AB15" s="57">
        <v>106</v>
      </c>
      <c r="AC15" s="57">
        <v>4.2699999999999996</v>
      </c>
      <c r="AD15" s="54">
        <f t="shared" si="0"/>
        <v>28.19758239439097</v>
      </c>
      <c r="AE15" s="54"/>
    </row>
    <row r="16" spans="1:35" x14ac:dyDescent="0.2">
      <c r="A16" s="54" t="s">
        <v>305</v>
      </c>
      <c r="B16" s="54" t="s">
        <v>2834</v>
      </c>
      <c r="C16" s="12" t="s">
        <v>3940</v>
      </c>
      <c r="D16" s="55">
        <v>0</v>
      </c>
      <c r="E16" s="56">
        <v>2014</v>
      </c>
      <c r="F16" s="56">
        <v>1</v>
      </c>
      <c r="G16" s="56">
        <v>3</v>
      </c>
      <c r="H16" s="56">
        <v>22</v>
      </c>
      <c r="I16" s="55" t="s">
        <v>229</v>
      </c>
      <c r="J16" s="55">
        <v>32</v>
      </c>
      <c r="K16" s="58">
        <v>37</v>
      </c>
      <c r="L16" s="58">
        <v>585</v>
      </c>
      <c r="M16" s="58">
        <v>891</v>
      </c>
      <c r="N16" s="58">
        <v>65.7</v>
      </c>
      <c r="O16" s="58">
        <v>7598</v>
      </c>
      <c r="P16" s="58">
        <v>8.5</v>
      </c>
      <c r="Q16" s="58">
        <v>8.8000000000000007</v>
      </c>
      <c r="R16" s="58">
        <v>56</v>
      </c>
      <c r="S16" s="58">
        <v>19</v>
      </c>
      <c r="T16" s="58">
        <v>153.80000000000001</v>
      </c>
      <c r="U16" s="53">
        <v>7</v>
      </c>
      <c r="V16" s="54" t="s">
        <v>3658</v>
      </c>
      <c r="W16" s="57">
        <v>77</v>
      </c>
      <c r="X16" s="57">
        <v>232</v>
      </c>
      <c r="Y16" s="57">
        <v>28</v>
      </c>
      <c r="Z16" s="57">
        <v>4.93</v>
      </c>
      <c r="AA16" s="57">
        <v>32.5</v>
      </c>
      <c r="AB16" s="57">
        <v>114</v>
      </c>
      <c r="AC16" s="57">
        <v>4.21</v>
      </c>
      <c r="AD16" s="54">
        <f t="shared" si="0"/>
        <v>27.508180131556752</v>
      </c>
      <c r="AE16" s="54"/>
    </row>
    <row r="17" spans="1:31" x14ac:dyDescent="0.2">
      <c r="A17" s="54" t="s">
        <v>1312</v>
      </c>
      <c r="B17" s="54" t="s">
        <v>3014</v>
      </c>
      <c r="C17" s="12" t="s">
        <v>3816</v>
      </c>
      <c r="D17" s="55">
        <v>0</v>
      </c>
      <c r="E17" s="56">
        <v>1996</v>
      </c>
      <c r="F17" s="56">
        <v>3</v>
      </c>
      <c r="G17" s="56">
        <v>85</v>
      </c>
      <c r="H17" s="56">
        <v>23</v>
      </c>
      <c r="I17" s="55" t="s">
        <v>151</v>
      </c>
      <c r="J17" s="55">
        <v>9</v>
      </c>
      <c r="K17" s="55">
        <v>45</v>
      </c>
      <c r="L17" s="58">
        <v>498</v>
      </c>
      <c r="M17" s="58">
        <v>858</v>
      </c>
      <c r="N17" s="58">
        <v>58</v>
      </c>
      <c r="O17" s="58">
        <v>7232</v>
      </c>
      <c r="P17" s="58">
        <v>8.4</v>
      </c>
      <c r="Q17" s="58">
        <v>7.9</v>
      </c>
      <c r="R17" s="58">
        <v>57</v>
      </c>
      <c r="S17" s="58">
        <v>35</v>
      </c>
      <c r="T17" s="58">
        <v>142.6</v>
      </c>
      <c r="U17" s="53">
        <v>1</v>
      </c>
      <c r="V17" s="54" t="s">
        <v>3185</v>
      </c>
      <c r="W17" s="57">
        <v>75.3</v>
      </c>
      <c r="X17" s="57">
        <v>221</v>
      </c>
      <c r="Y17" s="57">
        <v>16</v>
      </c>
      <c r="Z17" s="57">
        <v>4.7300000000000004</v>
      </c>
      <c r="AA17" s="57">
        <v>31</v>
      </c>
      <c r="AB17" s="57">
        <v>108</v>
      </c>
      <c r="AC17" s="57">
        <v>4.16</v>
      </c>
      <c r="AD17" s="54">
        <f t="shared" si="0"/>
        <v>27.400446906486494</v>
      </c>
      <c r="AE17" s="54"/>
    </row>
    <row r="18" spans="1:31" x14ac:dyDescent="0.2">
      <c r="A18" s="54" t="s">
        <v>1509</v>
      </c>
      <c r="B18" s="54" t="s">
        <v>3097</v>
      </c>
      <c r="C18" s="12" t="s">
        <v>3786</v>
      </c>
      <c r="D18" s="55">
        <v>1</v>
      </c>
      <c r="E18" s="56">
        <v>1992</v>
      </c>
      <c r="F18" s="56">
        <v>9</v>
      </c>
      <c r="G18" s="56">
        <v>227</v>
      </c>
      <c r="H18" s="56">
        <v>23</v>
      </c>
      <c r="I18" s="55" t="s">
        <v>325</v>
      </c>
      <c r="J18" s="55">
        <v>15</v>
      </c>
      <c r="K18" s="55">
        <v>45</v>
      </c>
      <c r="L18" s="58">
        <v>161</v>
      </c>
      <c r="M18" s="58">
        <v>249</v>
      </c>
      <c r="N18" s="58">
        <v>64.7</v>
      </c>
      <c r="O18" s="58">
        <v>1746</v>
      </c>
      <c r="P18" s="58">
        <v>7</v>
      </c>
      <c r="Q18" s="58">
        <v>6.5</v>
      </c>
      <c r="R18" s="58">
        <v>14</v>
      </c>
      <c r="S18" s="58">
        <v>9</v>
      </c>
      <c r="T18" s="58">
        <v>134.9</v>
      </c>
      <c r="U18" s="53">
        <v>6</v>
      </c>
      <c r="V18" s="54" t="s">
        <v>2513</v>
      </c>
      <c r="W18" s="57">
        <v>76.5</v>
      </c>
      <c r="X18" s="57">
        <v>218</v>
      </c>
      <c r="Y18" s="57">
        <v>16</v>
      </c>
      <c r="Z18" s="57">
        <v>5.0199999999999996</v>
      </c>
      <c r="AA18" s="57">
        <v>29.5</v>
      </c>
      <c r="AB18" s="57">
        <v>110</v>
      </c>
      <c r="AC18" s="57">
        <v>4.29</v>
      </c>
      <c r="AD18" s="54">
        <f t="shared" si="0"/>
        <v>26.187192959972659</v>
      </c>
      <c r="AE18" s="54"/>
    </row>
    <row r="19" spans="1:31" x14ac:dyDescent="0.2">
      <c r="A19" s="54" t="s">
        <v>760</v>
      </c>
      <c r="B19" s="54" t="s">
        <v>2943</v>
      </c>
      <c r="C19" s="12" t="s">
        <v>3892</v>
      </c>
      <c r="D19" s="55">
        <v>0</v>
      </c>
      <c r="E19" s="56">
        <v>2007</v>
      </c>
      <c r="F19" s="56">
        <v>1</v>
      </c>
      <c r="G19" s="56">
        <v>22</v>
      </c>
      <c r="H19" s="56">
        <v>22</v>
      </c>
      <c r="I19" s="55" t="s">
        <v>93</v>
      </c>
      <c r="J19" s="55">
        <v>29</v>
      </c>
      <c r="K19" s="55">
        <v>49</v>
      </c>
      <c r="L19" s="58">
        <v>929</v>
      </c>
      <c r="M19" s="58">
        <v>1602</v>
      </c>
      <c r="N19" s="58">
        <v>58</v>
      </c>
      <c r="O19" s="58">
        <v>11762</v>
      </c>
      <c r="P19" s="58">
        <v>7.3</v>
      </c>
      <c r="Q19" s="58">
        <v>7.4</v>
      </c>
      <c r="R19" s="58">
        <v>95</v>
      </c>
      <c r="S19" s="58">
        <v>39</v>
      </c>
      <c r="T19" s="58">
        <v>134.4</v>
      </c>
      <c r="U19" s="53">
        <v>6</v>
      </c>
      <c r="V19" s="54" t="s">
        <v>2513</v>
      </c>
      <c r="W19" s="57">
        <v>75.75</v>
      </c>
      <c r="X19" s="57">
        <v>232</v>
      </c>
      <c r="Y19" s="57">
        <v>29</v>
      </c>
      <c r="Z19" s="57">
        <v>4.7300000000000004</v>
      </c>
      <c r="AA19" s="57">
        <v>24.49</v>
      </c>
      <c r="AB19" s="57">
        <v>85.39</v>
      </c>
      <c r="AC19" s="54">
        <v>3.2475999999999994</v>
      </c>
      <c r="AD19" s="54">
        <f t="shared" si="0"/>
        <v>28.423531462057095</v>
      </c>
      <c r="AE19" s="54"/>
    </row>
    <row r="20" spans="1:31" x14ac:dyDescent="0.2">
      <c r="A20" s="54" t="s">
        <v>475</v>
      </c>
      <c r="B20" s="54" t="s">
        <v>2878</v>
      </c>
      <c r="C20" s="12" t="s">
        <v>3925</v>
      </c>
      <c r="D20" s="55">
        <v>0</v>
      </c>
      <c r="E20" s="56">
        <v>2012</v>
      </c>
      <c r="F20" s="56">
        <v>1</v>
      </c>
      <c r="G20" s="56">
        <v>22</v>
      </c>
      <c r="H20" s="56">
        <v>28</v>
      </c>
      <c r="I20" s="55" t="s">
        <v>93</v>
      </c>
      <c r="J20" s="55">
        <v>28</v>
      </c>
      <c r="K20" s="55">
        <v>30</v>
      </c>
      <c r="L20" s="58">
        <v>767</v>
      </c>
      <c r="M20" s="58">
        <v>1103</v>
      </c>
      <c r="N20" s="58">
        <v>69.5</v>
      </c>
      <c r="O20" s="58">
        <v>9260</v>
      </c>
      <c r="P20" s="58">
        <v>8.4</v>
      </c>
      <c r="Q20" s="58">
        <v>8.6999999999999993</v>
      </c>
      <c r="R20" s="58">
        <v>75</v>
      </c>
      <c r="S20" s="58">
        <v>27</v>
      </c>
      <c r="T20" s="58">
        <v>157.6</v>
      </c>
      <c r="U20" s="53">
        <v>4</v>
      </c>
      <c r="V20" s="54" t="s">
        <v>3188</v>
      </c>
      <c r="W20" s="57">
        <v>75.5</v>
      </c>
      <c r="X20" s="57">
        <v>221</v>
      </c>
      <c r="Y20" s="57">
        <v>27</v>
      </c>
      <c r="Z20" s="57">
        <v>4.8899999999999997</v>
      </c>
      <c r="AA20" s="57">
        <v>24.49</v>
      </c>
      <c r="AB20" s="57">
        <v>85.39</v>
      </c>
      <c r="AC20" s="54">
        <v>3.2475999999999994</v>
      </c>
      <c r="AD20" s="54">
        <f t="shared" si="0"/>
        <v>27.255471251260911</v>
      </c>
      <c r="AE20" s="54"/>
    </row>
    <row r="21" spans="1:31" x14ac:dyDescent="0.2">
      <c r="A21" s="54" t="s">
        <v>287</v>
      </c>
      <c r="B21" s="54" t="s">
        <v>2805</v>
      </c>
      <c r="C21" s="12" t="s">
        <v>3947</v>
      </c>
      <c r="D21" s="55">
        <v>0</v>
      </c>
      <c r="E21" s="56">
        <v>2015</v>
      </c>
      <c r="F21" s="56">
        <v>5</v>
      </c>
      <c r="G21" s="56">
        <v>147</v>
      </c>
      <c r="H21" s="56">
        <v>22</v>
      </c>
      <c r="I21" s="55" t="s">
        <v>288</v>
      </c>
      <c r="J21" s="55">
        <v>4</v>
      </c>
      <c r="K21" s="58">
        <v>40</v>
      </c>
      <c r="L21" s="58">
        <v>837</v>
      </c>
      <c r="M21" s="58">
        <v>1241</v>
      </c>
      <c r="N21" s="58">
        <v>67.400000000000006</v>
      </c>
      <c r="O21" s="58">
        <v>9966</v>
      </c>
      <c r="P21" s="58">
        <v>8</v>
      </c>
      <c r="Q21" s="58">
        <v>8.3000000000000007</v>
      </c>
      <c r="R21" s="58">
        <v>75</v>
      </c>
      <c r="S21" s="58">
        <v>25</v>
      </c>
      <c r="T21" s="58">
        <v>150.80000000000001</v>
      </c>
      <c r="U21" s="53">
        <v>5</v>
      </c>
      <c r="V21" s="54" t="s">
        <v>3189</v>
      </c>
      <c r="W21" s="57">
        <v>75.25</v>
      </c>
      <c r="X21" s="57">
        <v>226</v>
      </c>
      <c r="Y21" s="57">
        <v>26</v>
      </c>
      <c r="Z21" s="57">
        <v>4.63</v>
      </c>
      <c r="AA21" s="57">
        <v>36</v>
      </c>
      <c r="AB21" s="57">
        <v>120</v>
      </c>
      <c r="AC21" s="57">
        <v>3.98</v>
      </c>
      <c r="AD21" s="54">
        <f t="shared" si="0"/>
        <v>28.057615258109731</v>
      </c>
      <c r="AE21" s="54"/>
    </row>
    <row r="22" spans="1:31" x14ac:dyDescent="0.2">
      <c r="A22" s="54" t="s">
        <v>717</v>
      </c>
      <c r="B22" s="54" t="s">
        <v>2930</v>
      </c>
      <c r="C22" s="12" t="s">
        <v>3898</v>
      </c>
      <c r="D22" s="55">
        <v>0</v>
      </c>
      <c r="E22" s="56">
        <v>2008</v>
      </c>
      <c r="F22" s="56">
        <v>2</v>
      </c>
      <c r="G22" s="56">
        <v>56</v>
      </c>
      <c r="H22" s="56">
        <v>22</v>
      </c>
      <c r="I22" s="55" t="s">
        <v>288</v>
      </c>
      <c r="J22" s="55">
        <v>3</v>
      </c>
      <c r="K22" s="55">
        <v>44</v>
      </c>
      <c r="L22" s="58">
        <v>780</v>
      </c>
      <c r="M22" s="58">
        <v>1185</v>
      </c>
      <c r="N22" s="58">
        <v>65.8</v>
      </c>
      <c r="O22" s="58">
        <v>10775</v>
      </c>
      <c r="P22" s="58">
        <v>9.1</v>
      </c>
      <c r="Q22" s="58">
        <v>9.4</v>
      </c>
      <c r="R22" s="58">
        <v>71</v>
      </c>
      <c r="S22" s="58">
        <v>24</v>
      </c>
      <c r="T22" s="58">
        <v>157.9</v>
      </c>
      <c r="U22" s="53">
        <v>7</v>
      </c>
      <c r="V22" s="54" t="s">
        <v>2517</v>
      </c>
      <c r="W22" s="57">
        <v>74.88</v>
      </c>
      <c r="X22" s="57">
        <v>230</v>
      </c>
      <c r="Y22" s="57">
        <v>32</v>
      </c>
      <c r="Z22" s="57">
        <v>4.8499999999999996</v>
      </c>
      <c r="AA22" s="57">
        <v>30</v>
      </c>
      <c r="AB22" s="57">
        <v>115</v>
      </c>
      <c r="AC22" s="57">
        <v>4.55</v>
      </c>
      <c r="AD22" s="54">
        <f t="shared" si="0"/>
        <v>28.83709376597999</v>
      </c>
      <c r="AE22" s="54"/>
    </row>
    <row r="23" spans="1:31" x14ac:dyDescent="0.2">
      <c r="A23" s="54" t="s">
        <v>1030</v>
      </c>
      <c r="B23" s="54" t="s">
        <v>2987</v>
      </c>
      <c r="C23" s="19" t="s">
        <v>3859</v>
      </c>
      <c r="D23" s="55">
        <v>0</v>
      </c>
      <c r="E23" s="56">
        <v>2003</v>
      </c>
      <c r="F23" s="56">
        <v>5</v>
      </c>
      <c r="G23" s="56">
        <v>163</v>
      </c>
      <c r="H23" s="56">
        <v>23</v>
      </c>
      <c r="I23" s="55" t="s">
        <v>120</v>
      </c>
      <c r="J23" s="55">
        <v>9</v>
      </c>
      <c r="K23" s="55">
        <v>44</v>
      </c>
      <c r="L23" s="58">
        <v>457</v>
      </c>
      <c r="M23" s="58">
        <v>803</v>
      </c>
      <c r="N23" s="58">
        <v>56.9</v>
      </c>
      <c r="O23" s="58">
        <v>5837</v>
      </c>
      <c r="P23" s="58">
        <v>7.3</v>
      </c>
      <c r="Q23" s="58">
        <v>6.7</v>
      </c>
      <c r="R23" s="58">
        <v>48</v>
      </c>
      <c r="S23" s="58">
        <v>32</v>
      </c>
      <c r="T23" s="58">
        <v>129.69999999999999</v>
      </c>
      <c r="U23" s="53">
        <v>7</v>
      </c>
      <c r="V23" s="54" t="s">
        <v>2517</v>
      </c>
      <c r="W23" s="57">
        <v>75</v>
      </c>
      <c r="X23" s="57">
        <v>218</v>
      </c>
      <c r="Y23" s="57">
        <v>27</v>
      </c>
      <c r="Z23" s="57">
        <v>4.82</v>
      </c>
      <c r="AA23" s="57">
        <v>30</v>
      </c>
      <c r="AB23" s="57">
        <v>106</v>
      </c>
      <c r="AC23" s="54">
        <v>3.2475999999999994</v>
      </c>
      <c r="AD23" s="54">
        <f t="shared" si="0"/>
        <v>27.245155555555556</v>
      </c>
      <c r="AE23" s="54"/>
    </row>
    <row r="24" spans="1:31" x14ac:dyDescent="0.2">
      <c r="A24" s="54" t="s">
        <v>1216</v>
      </c>
      <c r="B24" s="54" t="s">
        <v>2670</v>
      </c>
      <c r="C24" s="12" t="s">
        <v>3830</v>
      </c>
      <c r="D24" s="55">
        <v>0</v>
      </c>
      <c r="E24" s="56">
        <v>1999</v>
      </c>
      <c r="F24" s="56">
        <v>3</v>
      </c>
      <c r="G24" s="56">
        <v>77</v>
      </c>
      <c r="H24" s="56">
        <v>23</v>
      </c>
      <c r="I24" s="55" t="s">
        <v>490</v>
      </c>
      <c r="J24" s="55">
        <v>12</v>
      </c>
      <c r="K24" s="55">
        <v>30</v>
      </c>
      <c r="L24" s="58">
        <v>422</v>
      </c>
      <c r="M24" s="58">
        <v>776</v>
      </c>
      <c r="N24" s="58">
        <v>54.4</v>
      </c>
      <c r="O24" s="58">
        <v>5742</v>
      </c>
      <c r="P24" s="58">
        <v>7.4</v>
      </c>
      <c r="Q24" s="58">
        <v>7.1</v>
      </c>
      <c r="R24" s="58">
        <v>51</v>
      </c>
      <c r="S24" s="58">
        <v>27</v>
      </c>
      <c r="T24" s="58">
        <v>131.30000000000001</v>
      </c>
      <c r="U24" s="53">
        <v>5</v>
      </c>
      <c r="V24" s="54" t="s">
        <v>2514</v>
      </c>
      <c r="W24" s="57">
        <v>77</v>
      </c>
      <c r="X24" s="57">
        <v>227</v>
      </c>
      <c r="Y24" s="57">
        <v>25</v>
      </c>
      <c r="Z24" s="57">
        <v>5.12</v>
      </c>
      <c r="AA24" s="57">
        <v>30.5</v>
      </c>
      <c r="AB24" s="57">
        <v>107</v>
      </c>
      <c r="AC24" s="57">
        <v>4.4400000000000004</v>
      </c>
      <c r="AD24" s="54">
        <f t="shared" si="0"/>
        <v>26.915331421824931</v>
      </c>
      <c r="AE24" s="54"/>
    </row>
    <row r="25" spans="1:31" x14ac:dyDescent="0.2">
      <c r="A25" s="54" t="s">
        <v>481</v>
      </c>
      <c r="B25" s="54" t="s">
        <v>2876</v>
      </c>
      <c r="C25" s="12" t="s">
        <v>3926</v>
      </c>
      <c r="D25" s="55">
        <v>0</v>
      </c>
      <c r="E25" s="56">
        <v>2012</v>
      </c>
      <c r="F25" s="56">
        <v>2</v>
      </c>
      <c r="G25" s="56">
        <v>57</v>
      </c>
      <c r="H25" s="56">
        <v>21</v>
      </c>
      <c r="I25" s="55" t="s">
        <v>137</v>
      </c>
      <c r="J25" s="55">
        <v>24</v>
      </c>
      <c r="K25" s="55">
        <v>35</v>
      </c>
      <c r="L25" s="58">
        <v>412</v>
      </c>
      <c r="M25" s="58">
        <v>680</v>
      </c>
      <c r="N25" s="58">
        <v>60.6</v>
      </c>
      <c r="O25" s="58">
        <v>5082</v>
      </c>
      <c r="P25" s="58">
        <v>7.5</v>
      </c>
      <c r="Q25" s="58">
        <v>7.5</v>
      </c>
      <c r="R25" s="58">
        <v>33</v>
      </c>
      <c r="S25" s="58">
        <v>15</v>
      </c>
      <c r="T25" s="58">
        <v>135</v>
      </c>
      <c r="U25" s="53">
        <v>5</v>
      </c>
      <c r="V25" s="54" t="s">
        <v>3189</v>
      </c>
      <c r="W25" s="57">
        <v>78.88</v>
      </c>
      <c r="X25" s="57">
        <v>242</v>
      </c>
      <c r="Y25" s="57">
        <v>25</v>
      </c>
      <c r="Z25" s="57">
        <v>4.83</v>
      </c>
      <c r="AA25" s="57">
        <v>24.49</v>
      </c>
      <c r="AB25" s="57">
        <v>85.39</v>
      </c>
      <c r="AC25" s="54">
        <v>3.2475999999999994</v>
      </c>
      <c r="AD25" s="54">
        <f t="shared" si="0"/>
        <v>27.342416035449645</v>
      </c>
      <c r="AE25" s="54"/>
    </row>
    <row r="26" spans="1:31" x14ac:dyDescent="0.2">
      <c r="A26" s="54" t="s">
        <v>838</v>
      </c>
      <c r="B26" s="54" t="s">
        <v>2949</v>
      </c>
      <c r="C26" s="12" t="s">
        <v>3884</v>
      </c>
      <c r="D26" s="55">
        <v>0</v>
      </c>
      <c r="E26" s="56">
        <v>2006</v>
      </c>
      <c r="F26" s="56">
        <v>3</v>
      </c>
      <c r="G26" s="56">
        <v>85</v>
      </c>
      <c r="H26" s="56">
        <v>23</v>
      </c>
      <c r="I26" s="55" t="s">
        <v>71</v>
      </c>
      <c r="J26" s="55">
        <v>8</v>
      </c>
      <c r="K26" s="55">
        <v>39</v>
      </c>
      <c r="L26" s="58">
        <v>488</v>
      </c>
      <c r="M26" s="58">
        <v>869</v>
      </c>
      <c r="N26" s="58">
        <v>56.2</v>
      </c>
      <c r="O26" s="58">
        <v>6382</v>
      </c>
      <c r="P26" s="58">
        <v>7.3</v>
      </c>
      <c r="Q26" s="58">
        <v>7.1</v>
      </c>
      <c r="R26" s="58">
        <v>41</v>
      </c>
      <c r="S26" s="58">
        <v>22</v>
      </c>
      <c r="T26" s="58">
        <v>128.4</v>
      </c>
      <c r="U26" s="53">
        <v>2</v>
      </c>
      <c r="V26" s="54" t="s">
        <v>2518</v>
      </c>
      <c r="W26" s="57">
        <v>74.5</v>
      </c>
      <c r="X26" s="57">
        <v>205</v>
      </c>
      <c r="Y26" s="57">
        <v>24</v>
      </c>
      <c r="Z26" s="57">
        <v>4.9400000000000004</v>
      </c>
      <c r="AA26" s="57">
        <v>30.5</v>
      </c>
      <c r="AB26" s="57">
        <v>104</v>
      </c>
      <c r="AC26" s="57">
        <v>4.25</v>
      </c>
      <c r="AD26" s="54">
        <f t="shared" si="0"/>
        <v>25.965497049682448</v>
      </c>
      <c r="AE26" s="54"/>
    </row>
    <row r="27" spans="1:31" x14ac:dyDescent="0.2">
      <c r="A27" s="54" t="s">
        <v>1542</v>
      </c>
      <c r="B27" s="54" t="s">
        <v>3123</v>
      </c>
      <c r="C27" s="12" t="s">
        <v>3780</v>
      </c>
      <c r="D27" s="55">
        <v>0</v>
      </c>
      <c r="E27" s="56">
        <v>1991</v>
      </c>
      <c r="F27" s="56">
        <v>2</v>
      </c>
      <c r="G27" s="56">
        <v>34</v>
      </c>
      <c r="H27" s="56">
        <v>23</v>
      </c>
      <c r="I27" s="55" t="s">
        <v>170</v>
      </c>
      <c r="J27" s="55">
        <v>23</v>
      </c>
      <c r="K27" s="55">
        <v>33</v>
      </c>
      <c r="L27" s="58">
        <v>333</v>
      </c>
      <c r="M27" s="58">
        <v>598</v>
      </c>
      <c r="N27" s="58">
        <v>55.7</v>
      </c>
      <c r="O27" s="58">
        <v>4653</v>
      </c>
      <c r="P27" s="58">
        <v>7.8</v>
      </c>
      <c r="Q27" s="58">
        <v>7.3</v>
      </c>
      <c r="R27" s="58">
        <v>32</v>
      </c>
      <c r="S27" s="58">
        <v>21</v>
      </c>
      <c r="T27" s="58">
        <v>131.69999999999999</v>
      </c>
      <c r="U27" s="53">
        <v>6</v>
      </c>
      <c r="V27" s="54" t="s">
        <v>2513</v>
      </c>
      <c r="W27" s="57">
        <v>74.3</v>
      </c>
      <c r="X27" s="57">
        <v>231</v>
      </c>
      <c r="Y27" s="57">
        <v>16</v>
      </c>
      <c r="Z27" s="57">
        <v>4.3370499999999996</v>
      </c>
      <c r="AA27" s="57">
        <v>24.49</v>
      </c>
      <c r="AB27" s="57">
        <v>85.39</v>
      </c>
      <c r="AC27" s="54">
        <v>3.2475999999999994</v>
      </c>
      <c r="AD27" s="54">
        <f t="shared" si="0"/>
        <v>29.416410499792594</v>
      </c>
      <c r="AE27" s="54"/>
    </row>
    <row r="28" spans="1:31" x14ac:dyDescent="0.2">
      <c r="A28" s="54" t="s">
        <v>850</v>
      </c>
      <c r="B28" s="54" t="s">
        <v>2951</v>
      </c>
      <c r="C28" s="12" t="s">
        <v>3885</v>
      </c>
      <c r="D28" s="55">
        <v>0</v>
      </c>
      <c r="E28" s="56">
        <v>2006</v>
      </c>
      <c r="F28" s="56">
        <v>6</v>
      </c>
      <c r="G28" s="56">
        <v>194</v>
      </c>
      <c r="H28" s="56">
        <v>23</v>
      </c>
      <c r="I28" s="55" t="s">
        <v>241</v>
      </c>
      <c r="J28" s="55">
        <v>15</v>
      </c>
      <c r="K28" s="55">
        <v>49</v>
      </c>
      <c r="L28" s="58">
        <v>766</v>
      </c>
      <c r="M28" s="58">
        <v>1123</v>
      </c>
      <c r="N28" s="58">
        <v>68.2</v>
      </c>
      <c r="O28" s="58">
        <v>9225</v>
      </c>
      <c r="P28" s="58">
        <v>8.1999999999999993</v>
      </c>
      <c r="Q28" s="58">
        <v>8.6</v>
      </c>
      <c r="R28" s="58">
        <v>85</v>
      </c>
      <c r="S28" s="58">
        <v>27</v>
      </c>
      <c r="T28" s="58">
        <v>157.4</v>
      </c>
      <c r="U28" s="53">
        <v>10</v>
      </c>
      <c r="V28" s="54" t="s">
        <v>2516</v>
      </c>
      <c r="W28" s="57">
        <v>73.38</v>
      </c>
      <c r="X28" s="57">
        <v>217</v>
      </c>
      <c r="Y28" s="57">
        <v>16</v>
      </c>
      <c r="Z28" s="57">
        <v>4.63</v>
      </c>
      <c r="AA28" s="57">
        <v>34</v>
      </c>
      <c r="AB28" s="57">
        <v>107</v>
      </c>
      <c r="AC28" s="57">
        <v>4.16</v>
      </c>
      <c r="AD28" s="54">
        <f t="shared" si="0"/>
        <v>28.330852566058276</v>
      </c>
      <c r="AE28" s="54"/>
    </row>
    <row r="29" spans="1:31" x14ac:dyDescent="0.2">
      <c r="A29" s="54" t="s">
        <v>279</v>
      </c>
      <c r="B29" s="54" t="s">
        <v>2817</v>
      </c>
      <c r="C29" s="12" t="s">
        <v>3948</v>
      </c>
      <c r="D29" s="55">
        <v>0</v>
      </c>
      <c r="E29" s="56">
        <v>2015</v>
      </c>
      <c r="F29" s="56">
        <v>4</v>
      </c>
      <c r="G29" s="56">
        <v>103</v>
      </c>
      <c r="H29" s="56">
        <v>24</v>
      </c>
      <c r="I29" s="55" t="s">
        <v>170</v>
      </c>
      <c r="J29" s="55">
        <v>27</v>
      </c>
      <c r="K29" s="55">
        <v>37</v>
      </c>
      <c r="L29" s="58">
        <v>530</v>
      </c>
      <c r="M29" s="58">
        <v>845</v>
      </c>
      <c r="N29" s="58">
        <v>62.7</v>
      </c>
      <c r="O29" s="58">
        <v>8195</v>
      </c>
      <c r="P29" s="58">
        <v>9.6999999999999993</v>
      </c>
      <c r="Q29" s="58">
        <v>10.6</v>
      </c>
      <c r="R29" s="58">
        <v>62</v>
      </c>
      <c r="S29" s="58">
        <v>10</v>
      </c>
      <c r="T29" s="58">
        <v>166</v>
      </c>
      <c r="U29" s="53">
        <v>4</v>
      </c>
      <c r="V29" s="54" t="s">
        <v>3188</v>
      </c>
      <c r="W29" s="57">
        <v>74.88</v>
      </c>
      <c r="X29" s="57">
        <v>230</v>
      </c>
      <c r="Y29" s="57">
        <v>31</v>
      </c>
      <c r="Z29" s="57">
        <v>4.87</v>
      </c>
      <c r="AA29" s="57">
        <v>34</v>
      </c>
      <c r="AB29" s="57">
        <v>121</v>
      </c>
      <c r="AC29" s="57">
        <v>4.13</v>
      </c>
      <c r="AD29" s="54">
        <f t="shared" si="0"/>
        <v>28.83709376597999</v>
      </c>
      <c r="AE29" s="54"/>
    </row>
    <row r="30" spans="1:31" x14ac:dyDescent="0.2">
      <c r="A30" s="54" t="s">
        <v>1002</v>
      </c>
      <c r="B30" s="54" t="s">
        <v>2982</v>
      </c>
      <c r="C30" s="12" t="s">
        <v>3860</v>
      </c>
      <c r="D30" s="55">
        <v>1</v>
      </c>
      <c r="E30" s="56">
        <v>2003</v>
      </c>
      <c r="F30" s="56">
        <v>1</v>
      </c>
      <c r="G30" s="56">
        <v>7</v>
      </c>
      <c r="H30" s="56">
        <v>23</v>
      </c>
      <c r="I30" s="55" t="s">
        <v>229</v>
      </c>
      <c r="J30" s="55">
        <v>24</v>
      </c>
      <c r="K30" s="55">
        <v>61</v>
      </c>
      <c r="L30" s="58">
        <v>939</v>
      </c>
      <c r="M30" s="58">
        <v>1442</v>
      </c>
      <c r="N30" s="58">
        <v>65.099999999999994</v>
      </c>
      <c r="O30" s="58">
        <v>11903</v>
      </c>
      <c r="P30" s="58">
        <v>8.3000000000000007</v>
      </c>
      <c r="Q30" s="58">
        <v>8.6</v>
      </c>
      <c r="R30" s="58">
        <v>89</v>
      </c>
      <c r="S30" s="58">
        <v>28</v>
      </c>
      <c r="T30" s="58">
        <v>150.9</v>
      </c>
      <c r="U30" s="53">
        <v>10</v>
      </c>
      <c r="V30" s="54" t="s">
        <v>2516</v>
      </c>
      <c r="W30" s="57">
        <v>77.400000000000006</v>
      </c>
      <c r="X30" s="57">
        <v>241</v>
      </c>
      <c r="Y30" s="57">
        <v>25</v>
      </c>
      <c r="Z30" s="57">
        <v>5.0999999999999996</v>
      </c>
      <c r="AA30" s="57">
        <v>24.49</v>
      </c>
      <c r="AB30" s="57">
        <v>85.39</v>
      </c>
      <c r="AC30" s="54">
        <v>3.2475999999999994</v>
      </c>
      <c r="AD30" s="54">
        <f t="shared" si="0"/>
        <v>28.280718973886447</v>
      </c>
      <c r="AE30" s="54"/>
    </row>
    <row r="31" spans="1:31" x14ac:dyDescent="0.2">
      <c r="A31" s="54" t="s">
        <v>109</v>
      </c>
      <c r="B31" s="54" t="s">
        <v>2757</v>
      </c>
      <c r="C31" s="12" t="s">
        <v>3960</v>
      </c>
      <c r="D31" s="55">
        <v>0</v>
      </c>
      <c r="E31" s="56">
        <v>2017</v>
      </c>
      <c r="F31" s="56">
        <v>3</v>
      </c>
      <c r="G31" s="56">
        <v>104</v>
      </c>
      <c r="H31" s="56">
        <v>23</v>
      </c>
      <c r="I31" s="55" t="s">
        <v>110</v>
      </c>
      <c r="J31" s="55">
        <v>31</v>
      </c>
      <c r="K31" s="55">
        <f>27+8+5</f>
        <v>40</v>
      </c>
      <c r="L31" s="58">
        <v>454</v>
      </c>
      <c r="M31" s="58">
        <v>782</v>
      </c>
      <c r="N31" s="58">
        <v>58.1</v>
      </c>
      <c r="O31" s="58">
        <v>5562</v>
      </c>
      <c r="P31" s="58">
        <v>7.1</v>
      </c>
      <c r="Q31" s="58">
        <v>7</v>
      </c>
      <c r="R31" s="58">
        <v>40</v>
      </c>
      <c r="S31" s="58">
        <v>19</v>
      </c>
      <c r="T31" s="58">
        <v>129.80000000000001</v>
      </c>
      <c r="U31" s="53">
        <v>1</v>
      </c>
      <c r="V31" s="54" t="s">
        <v>3185</v>
      </c>
      <c r="W31" s="57">
        <v>74.13</v>
      </c>
      <c r="X31" s="57">
        <v>219</v>
      </c>
      <c r="Y31" s="57">
        <v>26</v>
      </c>
      <c r="Z31" s="57">
        <v>4.3370499999999996</v>
      </c>
      <c r="AA31" s="57">
        <v>31</v>
      </c>
      <c r="AB31" s="57">
        <v>113</v>
      </c>
      <c r="AC31" s="54">
        <v>3.2475999999999994</v>
      </c>
      <c r="AD31" s="54">
        <f t="shared" si="0"/>
        <v>28.016342602654301</v>
      </c>
      <c r="AE31" s="54"/>
    </row>
    <row r="32" spans="1:31" x14ac:dyDescent="0.2">
      <c r="A32" s="54" t="s">
        <v>1207</v>
      </c>
      <c r="B32" s="54" t="s">
        <v>2680</v>
      </c>
      <c r="C32" s="12" t="s">
        <v>3831</v>
      </c>
      <c r="D32" s="55">
        <v>0</v>
      </c>
      <c r="E32" s="56">
        <v>1999</v>
      </c>
      <c r="F32" s="56">
        <v>1</v>
      </c>
      <c r="G32" s="56">
        <v>12</v>
      </c>
      <c r="H32" s="56">
        <v>22</v>
      </c>
      <c r="I32" s="55" t="s">
        <v>56</v>
      </c>
      <c r="J32" s="55">
        <v>26</v>
      </c>
      <c r="K32" s="55">
        <v>47</v>
      </c>
      <c r="L32" s="58">
        <v>694</v>
      </c>
      <c r="M32" s="58">
        <v>1250</v>
      </c>
      <c r="N32" s="58">
        <v>55.5</v>
      </c>
      <c r="O32" s="58">
        <v>10708</v>
      </c>
      <c r="P32" s="58">
        <v>8.6</v>
      </c>
      <c r="Q32" s="58">
        <v>8.1999999999999993</v>
      </c>
      <c r="R32" s="58">
        <v>68</v>
      </c>
      <c r="S32" s="58">
        <v>41</v>
      </c>
      <c r="T32" s="58">
        <v>138.9</v>
      </c>
      <c r="U32" s="53">
        <v>5</v>
      </c>
      <c r="V32" s="54" t="s">
        <v>2514</v>
      </c>
      <c r="W32" s="57">
        <v>72.900000000000006</v>
      </c>
      <c r="X32" s="57">
        <v>213</v>
      </c>
      <c r="Y32" s="57">
        <v>28</v>
      </c>
      <c r="Z32" s="57">
        <v>4.76</v>
      </c>
      <c r="AA32" s="57">
        <v>33.5</v>
      </c>
      <c r="AB32" s="57">
        <v>108</v>
      </c>
      <c r="AC32" s="57">
        <v>4.28</v>
      </c>
      <c r="AD32" s="54">
        <f t="shared" si="0"/>
        <v>28.176034592739359</v>
      </c>
      <c r="AE32" s="54"/>
    </row>
    <row r="33" spans="1:35" x14ac:dyDescent="0.2">
      <c r="A33" s="54" t="s">
        <v>527</v>
      </c>
      <c r="B33" s="54" t="s">
        <v>2889</v>
      </c>
      <c r="C33" s="19" t="s">
        <v>3915</v>
      </c>
      <c r="D33" s="55">
        <v>1</v>
      </c>
      <c r="E33" s="56">
        <v>2011</v>
      </c>
      <c r="F33" s="56">
        <v>1</v>
      </c>
      <c r="G33" s="56">
        <v>1</v>
      </c>
      <c r="H33" s="56">
        <v>22</v>
      </c>
      <c r="I33" s="55" t="s">
        <v>528</v>
      </c>
      <c r="J33" s="55">
        <v>22</v>
      </c>
      <c r="K33" s="58">
        <v>20</v>
      </c>
      <c r="L33" s="58">
        <v>191</v>
      </c>
      <c r="M33" s="58">
        <v>292</v>
      </c>
      <c r="N33" s="58">
        <v>65.400000000000006</v>
      </c>
      <c r="O33" s="58">
        <v>2908</v>
      </c>
      <c r="P33" s="58">
        <v>10</v>
      </c>
      <c r="Q33" s="58">
        <v>10.9</v>
      </c>
      <c r="R33" s="58">
        <v>30</v>
      </c>
      <c r="S33" s="58">
        <v>7</v>
      </c>
      <c r="T33" s="58">
        <v>178.2</v>
      </c>
      <c r="U33" s="53">
        <v>2</v>
      </c>
      <c r="V33" s="54" t="s">
        <v>2518</v>
      </c>
      <c r="W33" s="57">
        <v>77</v>
      </c>
      <c r="X33" s="57">
        <v>248</v>
      </c>
      <c r="Y33" s="57">
        <v>21</v>
      </c>
      <c r="Z33" s="57">
        <v>4.5599999999999996</v>
      </c>
      <c r="AA33" s="57">
        <v>40</v>
      </c>
      <c r="AB33" s="57">
        <v>126</v>
      </c>
      <c r="AC33" s="57">
        <v>4.12</v>
      </c>
      <c r="AD33" s="54">
        <f t="shared" si="0"/>
        <v>29.405296002698599</v>
      </c>
      <c r="AE33" s="54"/>
    </row>
    <row r="34" spans="1:35" x14ac:dyDescent="0.2">
      <c r="A34" s="54" t="s">
        <v>994</v>
      </c>
      <c r="B34" s="54" t="s">
        <v>2983</v>
      </c>
      <c r="C34" s="12" t="s">
        <v>3861</v>
      </c>
      <c r="D34" s="55">
        <v>1</v>
      </c>
      <c r="E34" s="56">
        <v>2003</v>
      </c>
      <c r="F34" s="56">
        <v>1</v>
      </c>
      <c r="G34" s="56">
        <v>1</v>
      </c>
      <c r="H34" s="56">
        <v>23</v>
      </c>
      <c r="I34" s="55" t="s">
        <v>363</v>
      </c>
      <c r="J34" s="55">
        <v>32</v>
      </c>
      <c r="K34" s="55">
        <v>53</v>
      </c>
      <c r="L34" s="58">
        <v>927</v>
      </c>
      <c r="M34" s="58">
        <v>1569</v>
      </c>
      <c r="N34" s="58">
        <v>59.1</v>
      </c>
      <c r="O34" s="58">
        <v>11818</v>
      </c>
      <c r="P34" s="58">
        <v>7.5</v>
      </c>
      <c r="Q34" s="58">
        <v>7</v>
      </c>
      <c r="R34" s="58">
        <v>72</v>
      </c>
      <c r="S34" s="58">
        <v>49</v>
      </c>
      <c r="T34" s="58">
        <v>131.19999999999999</v>
      </c>
      <c r="U34" s="53">
        <v>5</v>
      </c>
      <c r="V34" s="54" t="s">
        <v>2514</v>
      </c>
      <c r="W34" s="57">
        <v>77</v>
      </c>
      <c r="X34" s="57">
        <v>232</v>
      </c>
      <c r="Y34" s="57">
        <v>26</v>
      </c>
      <c r="Z34" s="57">
        <v>4.6500000000000004</v>
      </c>
      <c r="AA34" s="57">
        <v>24.49</v>
      </c>
      <c r="AB34" s="57">
        <v>85.39</v>
      </c>
      <c r="AC34" s="54">
        <v>3.2475999999999994</v>
      </c>
      <c r="AD34" s="54">
        <f t="shared" ref="AD34:AD65" si="1">(X34/(W34^2))*703</f>
        <v>27.508180131556752</v>
      </c>
      <c r="AE34" s="54"/>
    </row>
    <row r="35" spans="1:35" x14ac:dyDescent="0.2">
      <c r="A35" s="54" t="s">
        <v>150</v>
      </c>
      <c r="B35" s="54" t="s">
        <v>2789</v>
      </c>
      <c r="C35" s="12" t="s">
        <v>3953</v>
      </c>
      <c r="D35" s="55">
        <v>0</v>
      </c>
      <c r="E35" s="56">
        <v>2016</v>
      </c>
      <c r="F35" s="56">
        <v>1</v>
      </c>
      <c r="G35" s="56">
        <v>2</v>
      </c>
      <c r="H35" s="56">
        <v>23</v>
      </c>
      <c r="I35" s="55" t="s">
        <v>151</v>
      </c>
      <c r="J35" s="55">
        <v>19</v>
      </c>
      <c r="K35" s="58">
        <f>19+16+7</f>
        <v>42</v>
      </c>
      <c r="L35" s="58">
        <v>392</v>
      </c>
      <c r="M35" s="58">
        <v>612</v>
      </c>
      <c r="N35" s="58">
        <v>64.099999999999994</v>
      </c>
      <c r="O35" s="58">
        <v>5115</v>
      </c>
      <c r="P35" s="58">
        <v>8.4</v>
      </c>
      <c r="Q35" s="58">
        <v>8.8000000000000007</v>
      </c>
      <c r="R35" s="58">
        <v>45</v>
      </c>
      <c r="S35" s="58">
        <v>14</v>
      </c>
      <c r="T35" s="58">
        <v>153.9</v>
      </c>
      <c r="U35" s="53">
        <v>12</v>
      </c>
      <c r="V35" s="54" t="s">
        <v>3186</v>
      </c>
      <c r="W35" s="57">
        <v>77</v>
      </c>
      <c r="X35" s="57">
        <v>253</v>
      </c>
      <c r="Y35" s="57">
        <v>16</v>
      </c>
      <c r="Z35" s="57">
        <v>4.8099999999999996</v>
      </c>
      <c r="AA35" s="57">
        <v>36</v>
      </c>
      <c r="AB35" s="57">
        <v>85.39</v>
      </c>
      <c r="AC35" s="54">
        <v>3.2475999999999994</v>
      </c>
      <c r="AD35" s="54">
        <f t="shared" si="1"/>
        <v>29.998144712430427</v>
      </c>
      <c r="AE35" s="54"/>
    </row>
    <row r="36" spans="1:35" x14ac:dyDescent="0.2">
      <c r="A36" s="54" t="s">
        <v>1589</v>
      </c>
      <c r="B36" s="54" t="s">
        <v>3134</v>
      </c>
      <c r="C36" s="12" t="s">
        <v>3770</v>
      </c>
      <c r="D36" s="55">
        <v>0</v>
      </c>
      <c r="E36" s="56">
        <v>1990</v>
      </c>
      <c r="F36" s="56">
        <v>4</v>
      </c>
      <c r="G36" s="56">
        <v>86</v>
      </c>
      <c r="H36" s="56">
        <v>22</v>
      </c>
      <c r="I36" s="55" t="s">
        <v>221</v>
      </c>
      <c r="J36" s="55">
        <v>5</v>
      </c>
      <c r="K36" s="55">
        <v>31</v>
      </c>
      <c r="L36" s="58">
        <v>401</v>
      </c>
      <c r="M36" s="58">
        <v>747</v>
      </c>
      <c r="N36" s="58">
        <v>53.7</v>
      </c>
      <c r="O36" s="58">
        <v>4850</v>
      </c>
      <c r="P36" s="58">
        <v>6.5</v>
      </c>
      <c r="Q36" s="58">
        <v>5.2</v>
      </c>
      <c r="R36" s="58">
        <v>31</v>
      </c>
      <c r="S36" s="58">
        <v>36</v>
      </c>
      <c r="T36" s="58">
        <v>112.3</v>
      </c>
      <c r="U36" s="53">
        <v>5</v>
      </c>
      <c r="V36" s="54" t="s">
        <v>2514</v>
      </c>
      <c r="W36" s="57">
        <v>76</v>
      </c>
      <c r="X36" s="57">
        <v>215</v>
      </c>
      <c r="Y36" s="57">
        <v>16</v>
      </c>
      <c r="Z36" s="57">
        <v>4.96</v>
      </c>
      <c r="AA36" s="57">
        <v>26.5</v>
      </c>
      <c r="AB36" s="57">
        <v>109</v>
      </c>
      <c r="AC36" s="57">
        <v>4.5599999999999996</v>
      </c>
      <c r="AD36" s="54">
        <f t="shared" si="1"/>
        <v>26.167763157894736</v>
      </c>
      <c r="AE36" s="54"/>
    </row>
    <row r="37" spans="1:35" x14ac:dyDescent="0.2">
      <c r="A37" s="54" t="s">
        <v>719</v>
      </c>
      <c r="B37" s="54" t="s">
        <v>2933</v>
      </c>
      <c r="C37" s="12" t="s">
        <v>3899</v>
      </c>
      <c r="D37" s="55">
        <v>0</v>
      </c>
      <c r="E37" s="56">
        <v>2008</v>
      </c>
      <c r="F37" s="56">
        <v>2</v>
      </c>
      <c r="G37" s="56">
        <v>57</v>
      </c>
      <c r="H37" s="56">
        <v>23</v>
      </c>
      <c r="I37" s="55" t="s">
        <v>237</v>
      </c>
      <c r="J37" s="55">
        <v>31</v>
      </c>
      <c r="K37" s="55">
        <v>47</v>
      </c>
      <c r="L37" s="58">
        <v>828</v>
      </c>
      <c r="M37" s="58">
        <v>1387</v>
      </c>
      <c r="N37" s="58">
        <v>59.7</v>
      </c>
      <c r="O37" s="58">
        <v>9715</v>
      </c>
      <c r="P37" s="58">
        <v>7</v>
      </c>
      <c r="Q37" s="58">
        <v>7.1</v>
      </c>
      <c r="R37" s="58">
        <v>87</v>
      </c>
      <c r="S37" s="58">
        <v>37</v>
      </c>
      <c r="T37" s="58">
        <v>133.9</v>
      </c>
      <c r="U37" s="53">
        <v>1</v>
      </c>
      <c r="V37" s="54" t="s">
        <v>3185</v>
      </c>
      <c r="W37" s="57">
        <v>74.88</v>
      </c>
      <c r="X37" s="57">
        <v>230</v>
      </c>
      <c r="Y37" s="57">
        <v>22</v>
      </c>
      <c r="Z37" s="57">
        <v>4.95</v>
      </c>
      <c r="AA37" s="57">
        <v>25.5</v>
      </c>
      <c r="AB37" s="57">
        <v>106</v>
      </c>
      <c r="AC37" s="57">
        <v>4.4000000000000004</v>
      </c>
      <c r="AD37" s="54">
        <f t="shared" si="1"/>
        <v>28.83709376597999</v>
      </c>
      <c r="AE37" s="54"/>
    </row>
    <row r="38" spans="1:35" x14ac:dyDescent="0.2">
      <c r="A38" s="54" t="s">
        <v>1139</v>
      </c>
      <c r="B38" s="54" t="s">
        <v>2710</v>
      </c>
      <c r="C38" s="12" t="s">
        <v>3837</v>
      </c>
      <c r="D38" s="55">
        <v>1</v>
      </c>
      <c r="E38" s="56">
        <v>2000</v>
      </c>
      <c r="F38" s="56">
        <v>1</v>
      </c>
      <c r="G38" s="56">
        <v>18</v>
      </c>
      <c r="H38" s="56">
        <v>24</v>
      </c>
      <c r="I38" s="55" t="s">
        <v>170</v>
      </c>
      <c r="J38" s="55">
        <v>9</v>
      </c>
      <c r="K38" s="55">
        <v>38</v>
      </c>
      <c r="L38" s="58">
        <v>848</v>
      </c>
      <c r="M38" s="58">
        <v>1334</v>
      </c>
      <c r="N38" s="58">
        <v>63.6</v>
      </c>
      <c r="O38" s="58">
        <v>11446</v>
      </c>
      <c r="P38" s="58">
        <v>8.6</v>
      </c>
      <c r="Q38" s="58">
        <v>9.1999999999999993</v>
      </c>
      <c r="R38" s="58">
        <v>107</v>
      </c>
      <c r="S38" s="58">
        <v>30</v>
      </c>
      <c r="T38" s="58">
        <v>157.6</v>
      </c>
      <c r="U38" s="53">
        <v>10</v>
      </c>
      <c r="V38" s="54" t="s">
        <v>2516</v>
      </c>
      <c r="W38" s="57">
        <v>75.400000000000006</v>
      </c>
      <c r="X38" s="57">
        <v>229</v>
      </c>
      <c r="Y38" s="57">
        <v>25</v>
      </c>
      <c r="Z38" s="57">
        <v>4.8499999999999996</v>
      </c>
      <c r="AA38" s="57">
        <v>33.5</v>
      </c>
      <c r="AB38" s="57">
        <v>111</v>
      </c>
      <c r="AC38" s="57">
        <v>4.16</v>
      </c>
      <c r="AD38" s="54">
        <f t="shared" si="1"/>
        <v>28.317057039731509</v>
      </c>
      <c r="AE38" s="54"/>
    </row>
    <row r="39" spans="1:35" x14ac:dyDescent="0.2">
      <c r="A39" s="54" t="s">
        <v>1249</v>
      </c>
      <c r="B39" s="54" t="s">
        <v>2714</v>
      </c>
      <c r="C39" s="12" t="s">
        <v>3823</v>
      </c>
      <c r="D39" s="55">
        <v>1</v>
      </c>
      <c r="E39" s="56">
        <v>1998</v>
      </c>
      <c r="F39" s="56">
        <v>2</v>
      </c>
      <c r="G39" s="56">
        <v>60</v>
      </c>
      <c r="H39" s="56">
        <v>23</v>
      </c>
      <c r="I39" s="55" t="s">
        <v>133</v>
      </c>
      <c r="J39" s="55">
        <v>10</v>
      </c>
      <c r="K39" s="55">
        <v>32</v>
      </c>
      <c r="L39" s="58">
        <v>579</v>
      </c>
      <c r="M39" s="58">
        <v>998</v>
      </c>
      <c r="N39" s="58">
        <v>58</v>
      </c>
      <c r="O39" s="58">
        <v>7592</v>
      </c>
      <c r="P39" s="58">
        <v>7.6</v>
      </c>
      <c r="Q39" s="58">
        <v>7.3</v>
      </c>
      <c r="R39" s="58">
        <v>53</v>
      </c>
      <c r="S39" s="58">
        <v>31</v>
      </c>
      <c r="T39" s="58">
        <v>133.19999999999999</v>
      </c>
      <c r="U39" s="53">
        <v>10</v>
      </c>
      <c r="V39" s="54" t="s">
        <v>2516</v>
      </c>
      <c r="W39" s="57">
        <v>73.900000000000006</v>
      </c>
      <c r="X39" s="57">
        <v>216</v>
      </c>
      <c r="Y39" s="57">
        <v>16</v>
      </c>
      <c r="Z39" s="57">
        <v>4.8899999999999997</v>
      </c>
      <c r="AA39" s="57">
        <v>33.5</v>
      </c>
      <c r="AB39" s="57">
        <v>118</v>
      </c>
      <c r="AC39" s="57">
        <v>4.1100000000000003</v>
      </c>
      <c r="AD39" s="54">
        <f t="shared" si="1"/>
        <v>27.804827135378417</v>
      </c>
      <c r="AE39" s="54"/>
    </row>
    <row r="40" spans="1:35" x14ac:dyDescent="0.2">
      <c r="A40" s="54" t="s">
        <v>885</v>
      </c>
      <c r="B40" s="54" t="s">
        <v>2964</v>
      </c>
      <c r="C40" s="12" t="s">
        <v>3878</v>
      </c>
      <c r="D40" s="55">
        <v>0</v>
      </c>
      <c r="E40" s="56">
        <v>2005</v>
      </c>
      <c r="F40" s="56">
        <v>3</v>
      </c>
      <c r="G40" s="56">
        <v>67</v>
      </c>
      <c r="H40" s="56">
        <v>24</v>
      </c>
      <c r="I40" s="55" t="s">
        <v>93</v>
      </c>
      <c r="J40" s="55">
        <v>20</v>
      </c>
      <c r="K40" s="55">
        <v>46</v>
      </c>
      <c r="L40" s="58">
        <v>913</v>
      </c>
      <c r="M40" s="58">
        <v>1436</v>
      </c>
      <c r="N40" s="58">
        <v>63.6</v>
      </c>
      <c r="O40" s="58">
        <v>11049</v>
      </c>
      <c r="P40" s="58">
        <v>7.7</v>
      </c>
      <c r="Q40" s="58">
        <v>7.6</v>
      </c>
      <c r="R40" s="58">
        <v>64</v>
      </c>
      <c r="S40" s="58">
        <v>32</v>
      </c>
      <c r="T40" s="58">
        <v>138.5</v>
      </c>
      <c r="U40" s="53">
        <v>10</v>
      </c>
      <c r="V40" s="54" t="s">
        <v>2516</v>
      </c>
      <c r="W40" s="57">
        <v>75.88</v>
      </c>
      <c r="X40" s="57">
        <v>225</v>
      </c>
      <c r="Y40" s="57">
        <v>38</v>
      </c>
      <c r="Z40" s="57">
        <v>4.8499999999999996</v>
      </c>
      <c r="AA40" s="57">
        <v>33</v>
      </c>
      <c r="AB40" s="57">
        <v>109</v>
      </c>
      <c r="AC40" s="57">
        <v>4.08</v>
      </c>
      <c r="AD40" s="54">
        <f t="shared" si="1"/>
        <v>27.471552202531591</v>
      </c>
      <c r="AE40" s="54"/>
    </row>
    <row r="41" spans="1:35" x14ac:dyDescent="0.2">
      <c r="A41" s="54" t="s">
        <v>835</v>
      </c>
      <c r="B41" s="54" t="s">
        <v>2958</v>
      </c>
      <c r="C41" s="12" t="s">
        <v>3886</v>
      </c>
      <c r="D41" s="55">
        <v>0</v>
      </c>
      <c r="E41" s="56">
        <v>2006</v>
      </c>
      <c r="F41" s="56">
        <v>3</v>
      </c>
      <c r="G41" s="56">
        <v>81</v>
      </c>
      <c r="H41" s="56">
        <v>24</v>
      </c>
      <c r="I41" s="55" t="s">
        <v>431</v>
      </c>
      <c r="J41" s="55">
        <v>5</v>
      </c>
      <c r="K41" s="55">
        <v>44</v>
      </c>
      <c r="L41" s="58">
        <v>817</v>
      </c>
      <c r="M41" s="58">
        <v>1368</v>
      </c>
      <c r="N41" s="58">
        <v>59.7</v>
      </c>
      <c r="O41" s="58">
        <v>9665</v>
      </c>
      <c r="P41" s="58">
        <v>7.1</v>
      </c>
      <c r="Q41" s="58">
        <v>6.3</v>
      </c>
      <c r="R41" s="58">
        <v>49</v>
      </c>
      <c r="S41" s="58">
        <v>46</v>
      </c>
      <c r="T41" s="58">
        <v>124.2</v>
      </c>
      <c r="U41" s="53">
        <v>3</v>
      </c>
      <c r="V41" s="54" t="s">
        <v>2515</v>
      </c>
      <c r="W41" s="57">
        <v>76.75</v>
      </c>
      <c r="X41" s="57">
        <v>223</v>
      </c>
      <c r="Y41" s="57">
        <v>33</v>
      </c>
      <c r="Z41" s="57">
        <v>4.76</v>
      </c>
      <c r="AA41" s="57">
        <v>33</v>
      </c>
      <c r="AB41" s="57">
        <v>112</v>
      </c>
      <c r="AC41" s="57">
        <v>4.1100000000000003</v>
      </c>
      <c r="AD41" s="54">
        <f t="shared" si="1"/>
        <v>26.613587412068036</v>
      </c>
      <c r="AE41" s="54"/>
    </row>
    <row r="42" spans="1:35" x14ac:dyDescent="0.2">
      <c r="A42" s="54" t="s">
        <v>1664</v>
      </c>
      <c r="B42" s="54" t="s">
        <v>3164</v>
      </c>
      <c r="C42" s="76" t="s">
        <v>3765</v>
      </c>
      <c r="D42" s="55">
        <v>1</v>
      </c>
      <c r="E42" s="56">
        <v>1988</v>
      </c>
      <c r="F42" s="56">
        <v>3</v>
      </c>
      <c r="G42" s="56">
        <v>76</v>
      </c>
      <c r="H42" s="56">
        <v>22</v>
      </c>
      <c r="I42" s="55" t="s">
        <v>448</v>
      </c>
      <c r="J42" s="55">
        <v>13</v>
      </c>
      <c r="K42" s="55">
        <v>29</v>
      </c>
      <c r="L42" s="58">
        <v>326</v>
      </c>
      <c r="M42" s="58">
        <v>597</v>
      </c>
      <c r="N42" s="58">
        <v>54.6</v>
      </c>
      <c r="O42" s="58">
        <v>4161</v>
      </c>
      <c r="P42" s="58">
        <v>7</v>
      </c>
      <c r="Q42" s="58">
        <v>6</v>
      </c>
      <c r="R42" s="58">
        <v>32</v>
      </c>
      <c r="S42" s="58">
        <v>27</v>
      </c>
      <c r="T42" s="58">
        <v>121.8</v>
      </c>
      <c r="U42" s="53">
        <v>5</v>
      </c>
      <c r="V42" s="54" t="s">
        <v>2514</v>
      </c>
      <c r="W42" s="57">
        <v>75.900000000000006</v>
      </c>
      <c r="X42" s="57">
        <v>211</v>
      </c>
      <c r="Y42" s="57">
        <v>16</v>
      </c>
      <c r="Z42" s="57">
        <v>4.87</v>
      </c>
      <c r="AA42" s="57">
        <v>30</v>
      </c>
      <c r="AB42" s="57">
        <v>102</v>
      </c>
      <c r="AC42" s="57">
        <v>4.4000000000000004</v>
      </c>
      <c r="AD42" s="54">
        <f t="shared" si="1"/>
        <v>25.748636042500962</v>
      </c>
      <c r="AE42" s="70"/>
      <c r="AF42" s="17"/>
      <c r="AG42" s="17"/>
      <c r="AH42" s="17"/>
      <c r="AI42" s="17"/>
    </row>
    <row r="43" spans="1:35" x14ac:dyDescent="0.2">
      <c r="A43" s="54" t="s">
        <v>1698</v>
      </c>
      <c r="B43" s="54" t="s">
        <v>2750</v>
      </c>
      <c r="C43" s="12" t="s">
        <v>3757</v>
      </c>
      <c r="D43" s="55">
        <v>1</v>
      </c>
      <c r="E43" s="56">
        <v>1987</v>
      </c>
      <c r="F43" s="56">
        <v>1</v>
      </c>
      <c r="G43" s="56">
        <v>13</v>
      </c>
      <c r="H43" s="56">
        <v>22</v>
      </c>
      <c r="I43" s="55" t="s">
        <v>443</v>
      </c>
      <c r="J43" s="55">
        <v>18</v>
      </c>
      <c r="K43" s="55">
        <v>36</v>
      </c>
      <c r="L43" s="58">
        <v>560</v>
      </c>
      <c r="M43" s="58">
        <v>1015</v>
      </c>
      <c r="N43" s="58">
        <v>55.2</v>
      </c>
      <c r="O43" s="58">
        <v>6681</v>
      </c>
      <c r="P43" s="58">
        <v>6.6</v>
      </c>
      <c r="Q43" s="58">
        <v>5.7</v>
      </c>
      <c r="R43" s="58">
        <v>42</v>
      </c>
      <c r="S43" s="58">
        <v>39</v>
      </c>
      <c r="T43" s="58">
        <v>116.4</v>
      </c>
      <c r="U43" s="53">
        <v>5</v>
      </c>
      <c r="V43" s="54" t="s">
        <v>2514</v>
      </c>
      <c r="W43" s="57">
        <v>73.400000000000006</v>
      </c>
      <c r="X43" s="57">
        <v>190</v>
      </c>
      <c r="Y43" s="57">
        <v>16</v>
      </c>
      <c r="Z43" s="57">
        <v>4.74</v>
      </c>
      <c r="AA43" s="57">
        <v>30.5</v>
      </c>
      <c r="AB43" s="57">
        <v>117</v>
      </c>
      <c r="AC43" s="57">
        <v>4.3499999999999996</v>
      </c>
      <c r="AD43" s="54">
        <f t="shared" si="1"/>
        <v>24.792299296898779</v>
      </c>
      <c r="AE43" s="54"/>
    </row>
    <row r="44" spans="1:35" x14ac:dyDescent="0.2">
      <c r="A44" s="54" t="s">
        <v>1147</v>
      </c>
      <c r="B44" s="54" t="s">
        <v>2712</v>
      </c>
      <c r="C44" s="12" t="s">
        <v>3838</v>
      </c>
      <c r="D44" s="55">
        <v>1</v>
      </c>
      <c r="E44" s="56">
        <v>2000</v>
      </c>
      <c r="F44" s="56">
        <v>3</v>
      </c>
      <c r="G44" s="56">
        <v>75</v>
      </c>
      <c r="H44" s="56">
        <v>23</v>
      </c>
      <c r="I44" s="55" t="s">
        <v>382</v>
      </c>
      <c r="J44" s="55">
        <v>18</v>
      </c>
      <c r="K44" s="55">
        <v>43</v>
      </c>
      <c r="L44" s="58">
        <v>31</v>
      </c>
      <c r="M44" s="58">
        <v>1679</v>
      </c>
      <c r="N44" s="58">
        <v>61.4</v>
      </c>
      <c r="O44" s="58">
        <v>12541</v>
      </c>
      <c r="P44" s="58">
        <v>7.5</v>
      </c>
      <c r="Q44" s="58">
        <v>7.1</v>
      </c>
      <c r="R44" s="58">
        <v>84</v>
      </c>
      <c r="S44" s="58">
        <v>51</v>
      </c>
      <c r="T44" s="58">
        <v>134.6</v>
      </c>
      <c r="U44" s="53">
        <v>9</v>
      </c>
      <c r="V44" s="54" t="s">
        <v>3657</v>
      </c>
      <c r="W44" s="57">
        <v>74.8</v>
      </c>
      <c r="X44" s="57">
        <v>222</v>
      </c>
      <c r="Y44" s="57">
        <v>16</v>
      </c>
      <c r="Z44" s="57">
        <v>5.37</v>
      </c>
      <c r="AA44" s="57">
        <v>26.5</v>
      </c>
      <c r="AB44" s="57">
        <v>98</v>
      </c>
      <c r="AC44" s="57">
        <v>4.78</v>
      </c>
      <c r="AD44" s="54">
        <f t="shared" si="1"/>
        <v>27.893634361863366</v>
      </c>
      <c r="AE44" s="54"/>
    </row>
    <row r="45" spans="1:35" x14ac:dyDescent="0.2">
      <c r="A45" s="54" t="s">
        <v>1019</v>
      </c>
      <c r="B45" s="54" t="s">
        <v>2986</v>
      </c>
      <c r="C45" s="12" t="s">
        <v>3862</v>
      </c>
      <c r="D45" s="55">
        <v>0</v>
      </c>
      <c r="E45" s="56">
        <v>2003</v>
      </c>
      <c r="F45" s="56">
        <v>3</v>
      </c>
      <c r="G45" s="56">
        <v>97</v>
      </c>
      <c r="H45" s="56">
        <v>23</v>
      </c>
      <c r="I45" s="55" t="s">
        <v>241</v>
      </c>
      <c r="J45" s="55">
        <v>1</v>
      </c>
      <c r="K45" s="55">
        <v>41</v>
      </c>
      <c r="L45" s="58">
        <v>535</v>
      </c>
      <c r="M45" s="58">
        <v>911</v>
      </c>
      <c r="N45" s="58">
        <v>58.7</v>
      </c>
      <c r="O45" s="58">
        <v>7097</v>
      </c>
      <c r="P45" s="58">
        <v>7.8</v>
      </c>
      <c r="Q45" s="58">
        <v>7.5</v>
      </c>
      <c r="R45" s="58">
        <v>58</v>
      </c>
      <c r="S45" s="58">
        <v>31</v>
      </c>
      <c r="T45" s="58">
        <v>138.4</v>
      </c>
      <c r="U45" s="53">
        <v>4</v>
      </c>
      <c r="V45" s="54" t="s">
        <v>3188</v>
      </c>
      <c r="W45" s="57">
        <v>76.400000000000006</v>
      </c>
      <c r="X45" s="57">
        <v>220</v>
      </c>
      <c r="Y45" s="57">
        <v>22</v>
      </c>
      <c r="Z45" s="57">
        <v>4.8600000000000003</v>
      </c>
      <c r="AA45" s="57">
        <v>31</v>
      </c>
      <c r="AB45" s="57">
        <v>103</v>
      </c>
      <c r="AC45" s="57">
        <v>4.18</v>
      </c>
      <c r="AD45" s="54">
        <f t="shared" si="1"/>
        <v>26.496669499191356</v>
      </c>
      <c r="AE45" s="54"/>
    </row>
    <row r="46" spans="1:35" x14ac:dyDescent="0.2">
      <c r="A46" s="54" t="s">
        <v>553</v>
      </c>
      <c r="B46" s="54" t="s">
        <v>2890</v>
      </c>
      <c r="C46" s="12" t="s">
        <v>3916</v>
      </c>
      <c r="D46" s="55">
        <v>0</v>
      </c>
      <c r="E46" s="56">
        <v>2011</v>
      </c>
      <c r="F46" s="56">
        <v>1</v>
      </c>
      <c r="G46" s="56">
        <v>12</v>
      </c>
      <c r="H46" s="56">
        <v>23</v>
      </c>
      <c r="I46" s="55" t="s">
        <v>325</v>
      </c>
      <c r="J46" s="55">
        <v>29</v>
      </c>
      <c r="K46" s="55">
        <v>35</v>
      </c>
      <c r="L46" s="58">
        <v>596</v>
      </c>
      <c r="M46" s="58">
        <v>965</v>
      </c>
      <c r="N46" s="58">
        <v>61.8</v>
      </c>
      <c r="O46" s="58">
        <v>6872</v>
      </c>
      <c r="P46" s="58">
        <v>7.1</v>
      </c>
      <c r="Q46" s="58">
        <v>6.7</v>
      </c>
      <c r="R46" s="58">
        <v>49</v>
      </c>
      <c r="S46" s="58">
        <v>30</v>
      </c>
      <c r="T46" s="58">
        <v>132.1</v>
      </c>
      <c r="U46" s="53">
        <v>3</v>
      </c>
      <c r="V46" s="54" t="s">
        <v>2515</v>
      </c>
      <c r="W46" s="57">
        <v>74</v>
      </c>
      <c r="X46" s="57">
        <v>229</v>
      </c>
      <c r="Y46" s="57">
        <v>35</v>
      </c>
      <c r="Z46" s="57">
        <v>4.63</v>
      </c>
      <c r="AA46" s="57">
        <v>32.5</v>
      </c>
      <c r="AB46" s="57">
        <v>115</v>
      </c>
      <c r="AC46" s="57">
        <v>4.18</v>
      </c>
      <c r="AD46" s="54">
        <f t="shared" si="1"/>
        <v>29.398648648648649</v>
      </c>
      <c r="AE46" s="54"/>
    </row>
    <row r="47" spans="1:35" x14ac:dyDescent="0.2">
      <c r="A47" s="54" t="s">
        <v>1711</v>
      </c>
      <c r="B47" s="54" t="s">
        <v>3174</v>
      </c>
      <c r="C47" s="12" t="s">
        <v>3758</v>
      </c>
      <c r="D47" s="55">
        <v>0</v>
      </c>
      <c r="E47" s="56">
        <v>1987</v>
      </c>
      <c r="F47" s="56">
        <v>3</v>
      </c>
      <c r="G47" s="56">
        <v>64</v>
      </c>
      <c r="H47" s="56">
        <v>23</v>
      </c>
      <c r="I47" s="55" t="s">
        <v>79</v>
      </c>
      <c r="J47" s="55">
        <v>22</v>
      </c>
      <c r="K47" s="55">
        <v>33</v>
      </c>
      <c r="L47" s="58">
        <v>366</v>
      </c>
      <c r="M47" s="58">
        <v>705</v>
      </c>
      <c r="N47" s="58">
        <v>51.9</v>
      </c>
      <c r="O47" s="58">
        <v>5411</v>
      </c>
      <c r="P47" s="58">
        <v>7.7</v>
      </c>
      <c r="Q47" s="58">
        <v>6.4</v>
      </c>
      <c r="R47" s="58">
        <v>33</v>
      </c>
      <c r="S47" s="58">
        <v>34</v>
      </c>
      <c r="T47" s="58">
        <v>122.2</v>
      </c>
      <c r="U47" s="53">
        <v>4</v>
      </c>
      <c r="V47" s="54" t="s">
        <v>3660</v>
      </c>
      <c r="W47" s="57">
        <v>75</v>
      </c>
      <c r="X47" s="57">
        <v>191</v>
      </c>
      <c r="Y47" s="57">
        <v>16</v>
      </c>
      <c r="Z47" s="57">
        <v>4.82</v>
      </c>
      <c r="AA47" s="57">
        <v>29.5</v>
      </c>
      <c r="AB47" s="57">
        <v>111</v>
      </c>
      <c r="AC47" s="57">
        <v>4.45</v>
      </c>
      <c r="AD47" s="54">
        <f t="shared" si="1"/>
        <v>23.870755555555558</v>
      </c>
      <c r="AE47" s="70"/>
      <c r="AF47" s="17"/>
      <c r="AG47" s="17"/>
      <c r="AH47" s="18"/>
      <c r="AI47" s="18"/>
    </row>
    <row r="48" spans="1:35" x14ac:dyDescent="0.2">
      <c r="A48" s="54" t="s">
        <v>183</v>
      </c>
      <c r="B48" s="54" t="s">
        <v>2784</v>
      </c>
      <c r="C48" s="12" t="s">
        <v>3954</v>
      </c>
      <c r="D48" s="55">
        <v>0</v>
      </c>
      <c r="E48" s="56">
        <v>2016</v>
      </c>
      <c r="F48" s="56">
        <v>3</v>
      </c>
      <c r="G48" s="56">
        <v>93</v>
      </c>
      <c r="H48" s="56">
        <v>23</v>
      </c>
      <c r="I48" s="55" t="s">
        <v>93</v>
      </c>
      <c r="J48" s="55">
        <v>30</v>
      </c>
      <c r="K48" s="55">
        <f>24+23</f>
        <v>47</v>
      </c>
      <c r="L48" s="58">
        <v>851</v>
      </c>
      <c r="M48" s="58">
        <v>1261</v>
      </c>
      <c r="N48" s="58">
        <v>67.5</v>
      </c>
      <c r="O48" s="58">
        <v>10339</v>
      </c>
      <c r="P48" s="58">
        <v>8.1999999999999993</v>
      </c>
      <c r="Q48" s="58">
        <v>8.9</v>
      </c>
      <c r="R48" s="58">
        <v>88</v>
      </c>
      <c r="S48" s="58">
        <v>19</v>
      </c>
      <c r="T48" s="58">
        <v>156.4</v>
      </c>
      <c r="U48" s="53">
        <v>5</v>
      </c>
      <c r="V48" s="54" t="s">
        <v>3189</v>
      </c>
      <c r="W48" s="57">
        <v>73.25</v>
      </c>
      <c r="X48" s="57">
        <v>220</v>
      </c>
      <c r="Y48" s="57">
        <v>16</v>
      </c>
      <c r="Z48" s="57">
        <v>4.8899999999999997</v>
      </c>
      <c r="AA48" s="57">
        <v>29.5</v>
      </c>
      <c r="AB48" s="57">
        <v>104</v>
      </c>
      <c r="AC48" s="57">
        <v>4</v>
      </c>
      <c r="AD48" s="54">
        <f t="shared" si="1"/>
        <v>28.824564060152127</v>
      </c>
      <c r="AE48" s="54"/>
    </row>
    <row r="49" spans="1:31" x14ac:dyDescent="0.2">
      <c r="A49" s="54" t="s">
        <v>983</v>
      </c>
      <c r="B49" s="54" t="s">
        <v>2973</v>
      </c>
      <c r="C49" s="12" t="s">
        <v>3868</v>
      </c>
      <c r="D49" s="55">
        <v>0</v>
      </c>
      <c r="E49" s="56">
        <v>2004</v>
      </c>
      <c r="F49" s="56">
        <v>7</v>
      </c>
      <c r="G49" s="56">
        <v>217</v>
      </c>
      <c r="H49" s="56">
        <v>24</v>
      </c>
      <c r="I49" s="55" t="s">
        <v>110</v>
      </c>
      <c r="J49" s="55">
        <v>14</v>
      </c>
      <c r="K49" s="55">
        <v>38</v>
      </c>
      <c r="L49" s="58">
        <v>792</v>
      </c>
      <c r="M49" s="58">
        <v>1373</v>
      </c>
      <c r="N49" s="58">
        <v>57.7</v>
      </c>
      <c r="O49" s="58">
        <v>9916</v>
      </c>
      <c r="P49" s="58">
        <v>7.2</v>
      </c>
      <c r="Q49" s="58">
        <v>6.6</v>
      </c>
      <c r="R49" s="58">
        <v>53</v>
      </c>
      <c r="S49" s="58">
        <v>42</v>
      </c>
      <c r="T49" s="58">
        <v>125</v>
      </c>
      <c r="U49" s="53">
        <v>5</v>
      </c>
      <c r="V49" s="54" t="s">
        <v>2514</v>
      </c>
      <c r="W49" s="57">
        <v>75.5</v>
      </c>
      <c r="X49" s="57">
        <v>233</v>
      </c>
      <c r="Y49" s="57">
        <v>19</v>
      </c>
      <c r="Z49" s="57">
        <v>4.8</v>
      </c>
      <c r="AA49" s="57">
        <v>26.5</v>
      </c>
      <c r="AB49" s="57">
        <v>110</v>
      </c>
      <c r="AC49" s="57">
        <v>4.22</v>
      </c>
      <c r="AD49" s="54">
        <f t="shared" si="1"/>
        <v>28.735406341827112</v>
      </c>
      <c r="AE49" s="54"/>
    </row>
    <row r="50" spans="1:31" x14ac:dyDescent="0.2">
      <c r="A50" s="54" t="s">
        <v>567</v>
      </c>
      <c r="B50" s="54" t="s">
        <v>2885</v>
      </c>
      <c r="C50" s="12" t="s">
        <v>3917</v>
      </c>
      <c r="D50" s="55">
        <v>1</v>
      </c>
      <c r="E50" s="56">
        <v>2011</v>
      </c>
      <c r="F50" s="56">
        <v>2</v>
      </c>
      <c r="G50" s="56">
        <v>36</v>
      </c>
      <c r="H50" s="56">
        <v>23</v>
      </c>
      <c r="I50" s="55" t="s">
        <v>110</v>
      </c>
      <c r="J50" s="55">
        <v>3</v>
      </c>
      <c r="K50" s="58">
        <v>51</v>
      </c>
      <c r="L50" s="58">
        <v>740</v>
      </c>
      <c r="M50" s="58">
        <v>1271</v>
      </c>
      <c r="N50" s="58">
        <v>58.2</v>
      </c>
      <c r="O50" s="58">
        <v>10098</v>
      </c>
      <c r="P50" s="58">
        <v>7.9</v>
      </c>
      <c r="Q50" s="58">
        <v>8.4</v>
      </c>
      <c r="R50" s="58">
        <v>82</v>
      </c>
      <c r="S50" s="58">
        <v>24</v>
      </c>
      <c r="T50" s="58">
        <v>142.5</v>
      </c>
      <c r="U50" s="53">
        <v>8</v>
      </c>
      <c r="V50" s="54" t="s">
        <v>3656</v>
      </c>
      <c r="W50" s="57">
        <v>76.63</v>
      </c>
      <c r="X50" s="57">
        <v>233</v>
      </c>
      <c r="Y50" s="57">
        <v>16</v>
      </c>
      <c r="Z50" s="57">
        <v>4.53</v>
      </c>
      <c r="AA50" s="57">
        <v>33.5</v>
      </c>
      <c r="AB50" s="57">
        <v>120</v>
      </c>
      <c r="AC50" s="57">
        <v>4.26</v>
      </c>
      <c r="AD50" s="54">
        <f t="shared" si="1"/>
        <v>27.894179734877319</v>
      </c>
      <c r="AE50" s="54"/>
    </row>
    <row r="51" spans="1:31" x14ac:dyDescent="0.2">
      <c r="A51" s="54" t="s">
        <v>625</v>
      </c>
      <c r="B51" s="54" t="s">
        <v>2905</v>
      </c>
      <c r="C51" s="12" t="s">
        <v>3908</v>
      </c>
      <c r="D51" s="55">
        <v>0</v>
      </c>
      <c r="E51" s="56">
        <v>2010</v>
      </c>
      <c r="F51" s="56">
        <v>3</v>
      </c>
      <c r="G51" s="56">
        <v>85</v>
      </c>
      <c r="H51" s="56">
        <v>23</v>
      </c>
      <c r="I51" s="55" t="s">
        <v>93</v>
      </c>
      <c r="J51" s="55">
        <v>27</v>
      </c>
      <c r="K51" s="55">
        <v>53</v>
      </c>
      <c r="L51" s="58">
        <v>1157</v>
      </c>
      <c r="M51" s="58">
        <v>1645</v>
      </c>
      <c r="N51" s="58">
        <v>70.3</v>
      </c>
      <c r="O51" s="58">
        <v>13253</v>
      </c>
      <c r="P51" s="58">
        <v>8.1</v>
      </c>
      <c r="Q51" s="58">
        <v>8.1999999999999993</v>
      </c>
      <c r="R51" s="58">
        <v>112</v>
      </c>
      <c r="S51" s="58">
        <v>45</v>
      </c>
      <c r="T51" s="58">
        <v>155</v>
      </c>
      <c r="U51" s="53">
        <v>4</v>
      </c>
      <c r="V51" s="54" t="s">
        <v>3680</v>
      </c>
      <c r="W51" s="57">
        <v>73.13</v>
      </c>
      <c r="X51" s="57">
        <v>216</v>
      </c>
      <c r="Y51" s="57">
        <v>25</v>
      </c>
      <c r="Z51" s="57">
        <v>4.79</v>
      </c>
      <c r="AA51" s="57">
        <v>24.49</v>
      </c>
      <c r="AB51" s="57">
        <v>114</v>
      </c>
      <c r="AC51" s="54">
        <v>3.2475999999999994</v>
      </c>
      <c r="AD51" s="54">
        <f t="shared" si="1"/>
        <v>28.393434558647563</v>
      </c>
      <c r="AE51" s="54"/>
    </row>
    <row r="52" spans="1:31" x14ac:dyDescent="0.2">
      <c r="A52" s="54" t="s">
        <v>974</v>
      </c>
      <c r="B52" s="54" t="s">
        <v>2968</v>
      </c>
      <c r="C52" s="12" t="s">
        <v>3869</v>
      </c>
      <c r="D52" s="55">
        <v>0</v>
      </c>
      <c r="E52" s="56">
        <v>2004</v>
      </c>
      <c r="F52" s="56">
        <v>5</v>
      </c>
      <c r="G52" s="56">
        <v>148</v>
      </c>
      <c r="H52" s="56">
        <v>23</v>
      </c>
      <c r="I52" s="55" t="s">
        <v>56</v>
      </c>
      <c r="J52" s="55">
        <v>27</v>
      </c>
      <c r="K52" s="55">
        <v>43</v>
      </c>
      <c r="L52" s="58">
        <v>328</v>
      </c>
      <c r="M52" s="58">
        <v>577</v>
      </c>
      <c r="N52" s="58">
        <v>56.8</v>
      </c>
      <c r="O52" s="58">
        <v>4489</v>
      </c>
      <c r="P52" s="58">
        <v>7.8</v>
      </c>
      <c r="Q52" s="58">
        <v>7.1</v>
      </c>
      <c r="R52" s="58">
        <v>28</v>
      </c>
      <c r="S52" s="58">
        <v>21</v>
      </c>
      <c r="T52" s="58">
        <v>130.9</v>
      </c>
      <c r="U52" s="53">
        <v>1</v>
      </c>
      <c r="V52" s="54" t="s">
        <v>3185</v>
      </c>
      <c r="W52" s="57">
        <v>75.5</v>
      </c>
      <c r="X52" s="57">
        <v>228</v>
      </c>
      <c r="Y52" s="57">
        <v>38</v>
      </c>
      <c r="Z52" s="57">
        <v>4.84</v>
      </c>
      <c r="AA52" s="57">
        <v>24.49</v>
      </c>
      <c r="AB52" s="57">
        <v>85.39</v>
      </c>
      <c r="AC52" s="54">
        <v>3.2475999999999994</v>
      </c>
      <c r="AD52" s="54">
        <f t="shared" si="1"/>
        <v>28.118766720757861</v>
      </c>
      <c r="AE52" s="54"/>
    </row>
    <row r="53" spans="1:31" x14ac:dyDescent="0.2">
      <c r="A53" s="54" t="s">
        <v>695</v>
      </c>
      <c r="B53" s="54" t="s">
        <v>2922</v>
      </c>
      <c r="C53" s="12" t="s">
        <v>3903</v>
      </c>
      <c r="D53" s="55">
        <v>0</v>
      </c>
      <c r="E53" s="56">
        <v>2009</v>
      </c>
      <c r="F53" s="56">
        <v>6</v>
      </c>
      <c r="G53" s="56">
        <v>201</v>
      </c>
      <c r="H53" s="56">
        <v>24</v>
      </c>
      <c r="I53" s="55" t="s">
        <v>448</v>
      </c>
      <c r="J53" s="55">
        <v>6</v>
      </c>
      <c r="K53" s="55">
        <v>46</v>
      </c>
      <c r="L53" s="58">
        <v>987</v>
      </c>
      <c r="M53" s="58">
        <v>1648</v>
      </c>
      <c r="N53" s="58">
        <v>59.9</v>
      </c>
      <c r="O53" s="58">
        <v>11163</v>
      </c>
      <c r="P53" s="58">
        <v>6.8</v>
      </c>
      <c r="Q53" s="58">
        <v>6.3</v>
      </c>
      <c r="R53" s="58">
        <v>67</v>
      </c>
      <c r="S53" s="58">
        <v>46</v>
      </c>
      <c r="T53" s="58">
        <v>124.6</v>
      </c>
      <c r="U53" s="53">
        <v>1</v>
      </c>
      <c r="V53" s="54" t="s">
        <v>3185</v>
      </c>
      <c r="W53" s="57">
        <v>74.88</v>
      </c>
      <c r="X53" s="57">
        <v>225</v>
      </c>
      <c r="Y53" s="57">
        <v>16</v>
      </c>
      <c r="Z53" s="57">
        <v>4.87</v>
      </c>
      <c r="AA53" s="57">
        <v>29</v>
      </c>
      <c r="AB53" s="57">
        <v>102</v>
      </c>
      <c r="AC53" s="57">
        <v>4.4800000000000004</v>
      </c>
      <c r="AD53" s="54">
        <f t="shared" si="1"/>
        <v>28.210200423241293</v>
      </c>
      <c r="AE53" s="54"/>
    </row>
    <row r="54" spans="1:31" x14ac:dyDescent="0.2">
      <c r="A54" s="54" t="s">
        <v>195</v>
      </c>
      <c r="B54" s="54" t="s">
        <v>2786</v>
      </c>
      <c r="C54" s="12" t="s">
        <v>3955</v>
      </c>
      <c r="D54" s="55">
        <v>0</v>
      </c>
      <c r="E54" s="56">
        <v>2016</v>
      </c>
      <c r="F54" s="56">
        <v>4</v>
      </c>
      <c r="G54" s="56">
        <v>135</v>
      </c>
      <c r="H54" s="56">
        <v>23</v>
      </c>
      <c r="I54" s="55" t="s">
        <v>196</v>
      </c>
      <c r="J54" s="55">
        <v>27</v>
      </c>
      <c r="K54" s="55">
        <f>26+23</f>
        <v>49</v>
      </c>
      <c r="L54" s="58">
        <v>734</v>
      </c>
      <c r="M54" s="58">
        <v>1169</v>
      </c>
      <c r="N54" s="58">
        <v>62.8</v>
      </c>
      <c r="O54" s="58">
        <v>9376</v>
      </c>
      <c r="P54" s="58">
        <v>8</v>
      </c>
      <c r="Q54" s="58">
        <v>8.3000000000000007</v>
      </c>
      <c r="R54" s="58">
        <v>70</v>
      </c>
      <c r="S54" s="58">
        <v>23</v>
      </c>
      <c r="T54" s="58">
        <v>146</v>
      </c>
      <c r="U54" s="53">
        <v>2</v>
      </c>
      <c r="V54" s="54" t="s">
        <v>2518</v>
      </c>
      <c r="W54" s="57">
        <v>74.25</v>
      </c>
      <c r="X54" s="57">
        <v>226</v>
      </c>
      <c r="Y54" s="57">
        <v>16</v>
      </c>
      <c r="Z54" s="57">
        <v>4.79</v>
      </c>
      <c r="AA54" s="57">
        <v>32.5</v>
      </c>
      <c r="AB54" s="57">
        <v>116</v>
      </c>
      <c r="AC54" s="57">
        <v>4.32</v>
      </c>
      <c r="AD54" s="54">
        <f t="shared" si="1"/>
        <v>28.818465235973655</v>
      </c>
      <c r="AE54" s="54"/>
    </row>
    <row r="55" spans="1:31" x14ac:dyDescent="0.2">
      <c r="A55" s="54" t="s">
        <v>1530</v>
      </c>
      <c r="B55" s="54" t="s">
        <v>3781</v>
      </c>
      <c r="C55" s="12" t="s">
        <v>3782</v>
      </c>
      <c r="D55" s="55">
        <v>0</v>
      </c>
      <c r="E55" s="56">
        <v>1991</v>
      </c>
      <c r="F55" s="56">
        <v>1</v>
      </c>
      <c r="G55" s="56">
        <v>16</v>
      </c>
      <c r="H55" s="56">
        <v>23</v>
      </c>
      <c r="I55" s="55" t="s">
        <v>490</v>
      </c>
      <c r="J55" s="55">
        <v>10</v>
      </c>
      <c r="K55" s="55">
        <v>47</v>
      </c>
      <c r="L55" s="58">
        <v>575</v>
      </c>
      <c r="M55" s="58">
        <v>973</v>
      </c>
      <c r="N55" s="58">
        <v>59.1</v>
      </c>
      <c r="O55" s="58">
        <v>8164</v>
      </c>
      <c r="P55" s="58">
        <v>8.4</v>
      </c>
      <c r="Q55" s="58">
        <v>8</v>
      </c>
      <c r="R55" s="58">
        <v>49</v>
      </c>
      <c r="S55" s="58">
        <v>30</v>
      </c>
      <c r="T55" s="58">
        <v>140</v>
      </c>
      <c r="U55" s="53">
        <v>8</v>
      </c>
      <c r="V55" s="54" t="s">
        <v>3661</v>
      </c>
      <c r="W55" s="57">
        <v>79.900000000000006</v>
      </c>
      <c r="X55" s="57">
        <v>243</v>
      </c>
      <c r="Y55" s="57">
        <v>16</v>
      </c>
      <c r="Z55" s="57">
        <v>5.0999999999999996</v>
      </c>
      <c r="AA55" s="57">
        <v>31.5</v>
      </c>
      <c r="AB55" s="57">
        <v>114</v>
      </c>
      <c r="AC55" s="57">
        <v>4.3600000000000003</v>
      </c>
      <c r="AD55" s="54">
        <f t="shared" si="1"/>
        <v>26.758886655879294</v>
      </c>
      <c r="AE55" s="54"/>
    </row>
    <row r="56" spans="1:31" x14ac:dyDescent="0.2">
      <c r="A56" s="54" t="s">
        <v>901</v>
      </c>
      <c r="B56" s="54" t="s">
        <v>2965</v>
      </c>
      <c r="C56" s="12" t="s">
        <v>3879</v>
      </c>
      <c r="D56" s="55">
        <v>0</v>
      </c>
      <c r="E56" s="56">
        <v>2005</v>
      </c>
      <c r="F56" s="56">
        <v>5</v>
      </c>
      <c r="G56" s="56">
        <v>145</v>
      </c>
      <c r="H56" s="56">
        <v>22</v>
      </c>
      <c r="I56" s="55" t="s">
        <v>133</v>
      </c>
      <c r="J56" s="55">
        <v>24</v>
      </c>
      <c r="K56" s="55">
        <v>46</v>
      </c>
      <c r="L56" s="58">
        <v>916</v>
      </c>
      <c r="M56" s="58">
        <v>1567</v>
      </c>
      <c r="N56" s="58">
        <v>58.5</v>
      </c>
      <c r="O56" s="58">
        <v>10706</v>
      </c>
      <c r="P56" s="58">
        <v>6.8</v>
      </c>
      <c r="Q56" s="58">
        <v>6.4</v>
      </c>
      <c r="R56" s="58">
        <v>84</v>
      </c>
      <c r="S56" s="58">
        <v>51</v>
      </c>
      <c r="T56" s="58">
        <v>127</v>
      </c>
      <c r="U56" s="53">
        <v>7</v>
      </c>
      <c r="V56" s="54" t="s">
        <v>2517</v>
      </c>
      <c r="W56" s="57">
        <v>77</v>
      </c>
      <c r="X56" s="57">
        <v>225</v>
      </c>
      <c r="Y56" s="57">
        <v>30</v>
      </c>
      <c r="Z56" s="57">
        <v>4.9800000000000004</v>
      </c>
      <c r="AA56" s="57">
        <v>29.5</v>
      </c>
      <c r="AB56" s="57">
        <v>105</v>
      </c>
      <c r="AC56" s="57">
        <v>4.3899999999999997</v>
      </c>
      <c r="AD56" s="54">
        <f t="shared" si="1"/>
        <v>26.678191937932194</v>
      </c>
      <c r="AE56" s="54"/>
    </row>
    <row r="57" spans="1:31" x14ac:dyDescent="0.2">
      <c r="A57" s="54" t="s">
        <v>1318</v>
      </c>
      <c r="B57" s="54" t="s">
        <v>3015</v>
      </c>
      <c r="C57" s="12" t="s">
        <v>3817</v>
      </c>
      <c r="D57" s="55">
        <v>0</v>
      </c>
      <c r="E57" s="56">
        <v>1996</v>
      </c>
      <c r="F57" s="56">
        <v>4</v>
      </c>
      <c r="G57" s="56">
        <v>130</v>
      </c>
      <c r="H57" s="56">
        <v>22</v>
      </c>
      <c r="I57" s="55" t="s">
        <v>106</v>
      </c>
      <c r="J57" s="55">
        <v>19</v>
      </c>
      <c r="K57" s="55">
        <v>45</v>
      </c>
      <c r="L57" s="58">
        <v>529</v>
      </c>
      <c r="M57" s="58">
        <v>851</v>
      </c>
      <c r="N57" s="58">
        <v>62.2</v>
      </c>
      <c r="O57" s="58">
        <v>6372</v>
      </c>
      <c r="P57" s="58">
        <v>7.5</v>
      </c>
      <c r="Q57" s="58">
        <v>7.5</v>
      </c>
      <c r="R57" s="58">
        <v>57</v>
      </c>
      <c r="S57" s="58">
        <v>26</v>
      </c>
      <c r="T57" s="58">
        <v>141.1</v>
      </c>
      <c r="U57" s="53">
        <v>3</v>
      </c>
      <c r="V57" s="54" t="s">
        <v>2515</v>
      </c>
      <c r="W57" s="57">
        <v>75.400000000000006</v>
      </c>
      <c r="X57" s="57">
        <v>222</v>
      </c>
      <c r="Y57" s="57">
        <v>16</v>
      </c>
      <c r="Z57" s="57">
        <v>4.3370499999999996</v>
      </c>
      <c r="AA57" s="57">
        <v>24.49</v>
      </c>
      <c r="AB57" s="57">
        <v>85.39</v>
      </c>
      <c r="AC57" s="54">
        <v>3.2475999999999994</v>
      </c>
      <c r="AD57" s="54">
        <f t="shared" si="1"/>
        <v>27.451470143320499</v>
      </c>
      <c r="AE57" s="54"/>
    </row>
    <row r="58" spans="1:31" x14ac:dyDescent="0.2">
      <c r="A58" s="54" t="s">
        <v>1286</v>
      </c>
      <c r="B58" s="54" t="s">
        <v>2756</v>
      </c>
      <c r="C58" s="12" t="s">
        <v>3819</v>
      </c>
      <c r="D58" s="55">
        <v>0</v>
      </c>
      <c r="E58" s="56">
        <v>1997</v>
      </c>
      <c r="F58" s="56">
        <v>4</v>
      </c>
      <c r="G58" s="56">
        <v>99</v>
      </c>
      <c r="H58" s="56">
        <v>23</v>
      </c>
      <c r="I58" s="55" t="s">
        <v>267</v>
      </c>
      <c r="J58" s="55">
        <v>30</v>
      </c>
      <c r="K58" s="55">
        <v>46</v>
      </c>
      <c r="L58" s="58">
        <v>708</v>
      </c>
      <c r="M58" s="58">
        <v>1170</v>
      </c>
      <c r="N58" s="58">
        <v>60.5</v>
      </c>
      <c r="O58" s="58">
        <v>10875</v>
      </c>
      <c r="P58" s="58">
        <v>9.3000000000000007</v>
      </c>
      <c r="Q58" s="58">
        <v>9.6</v>
      </c>
      <c r="R58" s="58">
        <v>114</v>
      </c>
      <c r="S58" s="58">
        <v>42</v>
      </c>
      <c r="T58" s="58">
        <v>163.6</v>
      </c>
      <c r="U58" s="53">
        <v>2</v>
      </c>
      <c r="V58" s="54" t="s">
        <v>2518</v>
      </c>
      <c r="W58" s="57">
        <v>73.8</v>
      </c>
      <c r="X58" s="57">
        <v>212</v>
      </c>
      <c r="Y58" s="57">
        <v>16</v>
      </c>
      <c r="Z58" s="57">
        <v>4.9000000000000004</v>
      </c>
      <c r="AA58" s="57">
        <v>28</v>
      </c>
      <c r="AB58" s="57">
        <v>100</v>
      </c>
      <c r="AC58" s="57">
        <v>4.42</v>
      </c>
      <c r="AD58" s="54">
        <f t="shared" si="1"/>
        <v>27.363929465852927</v>
      </c>
      <c r="AE58" s="54"/>
    </row>
    <row r="59" spans="1:31" x14ac:dyDescent="0.2">
      <c r="A59" s="54" t="s">
        <v>1201</v>
      </c>
      <c r="B59" s="54" t="s">
        <v>2656</v>
      </c>
      <c r="C59" s="12" t="s">
        <v>3832</v>
      </c>
      <c r="D59" s="55">
        <v>1</v>
      </c>
      <c r="E59" s="56">
        <v>1999</v>
      </c>
      <c r="F59" s="56">
        <v>1</v>
      </c>
      <c r="G59" s="56">
        <v>11</v>
      </c>
      <c r="H59" s="56">
        <v>22</v>
      </c>
      <c r="I59" s="55" t="s">
        <v>325</v>
      </c>
      <c r="J59" s="55">
        <v>3</v>
      </c>
      <c r="K59" s="55">
        <v>33</v>
      </c>
      <c r="L59" s="58">
        <v>721</v>
      </c>
      <c r="M59" s="58">
        <v>1097</v>
      </c>
      <c r="N59" s="58">
        <v>65.7</v>
      </c>
      <c r="O59" s="58">
        <v>9341</v>
      </c>
      <c r="P59" s="58">
        <v>8.5</v>
      </c>
      <c r="Q59" s="58">
        <v>8.5</v>
      </c>
      <c r="R59" s="58">
        <v>72</v>
      </c>
      <c r="S59" s="58">
        <v>32</v>
      </c>
      <c r="T59" s="58">
        <v>153.1</v>
      </c>
      <c r="U59" s="53">
        <v>6</v>
      </c>
      <c r="V59" s="54" t="s">
        <v>2513</v>
      </c>
      <c r="W59" s="57">
        <v>75.8</v>
      </c>
      <c r="X59" s="57">
        <v>255</v>
      </c>
      <c r="Y59" s="57">
        <v>18</v>
      </c>
      <c r="Z59" s="57">
        <v>4.5199999999999996</v>
      </c>
      <c r="AA59" s="57">
        <v>39</v>
      </c>
      <c r="AB59" s="57">
        <v>122</v>
      </c>
      <c r="AC59" s="57">
        <v>4.13</v>
      </c>
      <c r="AD59" s="54">
        <f t="shared" si="1"/>
        <v>31.200179614455489</v>
      </c>
      <c r="AE59" s="54"/>
    </row>
    <row r="60" spans="1:31" x14ac:dyDescent="0.2">
      <c r="A60" s="54" t="s">
        <v>1018</v>
      </c>
      <c r="B60" s="54" t="s">
        <v>2984</v>
      </c>
      <c r="C60" s="12" t="s">
        <v>3863</v>
      </c>
      <c r="D60" s="55">
        <v>0</v>
      </c>
      <c r="E60" s="56">
        <v>2003</v>
      </c>
      <c r="F60" s="56">
        <v>3</v>
      </c>
      <c r="G60" s="56">
        <v>88</v>
      </c>
      <c r="H60" s="56">
        <v>23</v>
      </c>
      <c r="I60" s="55" t="s">
        <v>79</v>
      </c>
      <c r="J60" s="55">
        <v>30</v>
      </c>
      <c r="K60" s="55">
        <v>41</v>
      </c>
      <c r="L60" s="58">
        <v>685</v>
      </c>
      <c r="M60" s="58">
        <v>1180</v>
      </c>
      <c r="N60" s="58">
        <v>58.1</v>
      </c>
      <c r="O60" s="58">
        <v>8564</v>
      </c>
      <c r="P60" s="58">
        <v>7.3</v>
      </c>
      <c r="Q60" s="58">
        <v>7.4</v>
      </c>
      <c r="R60" s="58">
        <v>74</v>
      </c>
      <c r="S60" s="58">
        <v>29</v>
      </c>
      <c r="T60" s="58">
        <v>134.80000000000001</v>
      </c>
      <c r="U60" s="53">
        <v>9</v>
      </c>
      <c r="V60" s="54" t="s">
        <v>3657</v>
      </c>
      <c r="W60" s="57">
        <v>75.599999999999994</v>
      </c>
      <c r="X60" s="57">
        <v>249</v>
      </c>
      <c r="Y60" s="57">
        <v>31</v>
      </c>
      <c r="Z60" s="57">
        <v>4.9800000000000004</v>
      </c>
      <c r="AA60" s="57">
        <v>30.5</v>
      </c>
      <c r="AB60" s="57">
        <v>101</v>
      </c>
      <c r="AC60" s="57">
        <v>4.32</v>
      </c>
      <c r="AD60" s="54">
        <f t="shared" si="1"/>
        <v>30.627467036197199</v>
      </c>
      <c r="AE60" s="54"/>
    </row>
    <row r="61" spans="1:31" x14ac:dyDescent="0.2">
      <c r="A61" s="54" t="s">
        <v>1044</v>
      </c>
      <c r="B61" s="54" t="s">
        <v>2989</v>
      </c>
      <c r="C61" s="12" t="s">
        <v>3851</v>
      </c>
      <c r="D61" s="55">
        <v>1</v>
      </c>
      <c r="E61" s="56">
        <v>2002</v>
      </c>
      <c r="F61" s="56">
        <v>1</v>
      </c>
      <c r="G61" s="56">
        <v>1</v>
      </c>
      <c r="H61" s="56">
        <v>23</v>
      </c>
      <c r="I61" s="55" t="s">
        <v>79</v>
      </c>
      <c r="J61" s="55">
        <v>31</v>
      </c>
      <c r="K61" s="55">
        <v>36</v>
      </c>
      <c r="L61" s="58">
        <v>565</v>
      </c>
      <c r="M61" s="58">
        <v>901</v>
      </c>
      <c r="N61" s="58">
        <v>62.7</v>
      </c>
      <c r="O61" s="58">
        <v>7458</v>
      </c>
      <c r="P61" s="58">
        <v>8.3000000000000007</v>
      </c>
      <c r="Q61" s="58">
        <v>8.6</v>
      </c>
      <c r="R61" s="58">
        <v>65</v>
      </c>
      <c r="S61" s="58">
        <v>22</v>
      </c>
      <c r="T61" s="58">
        <v>151.19999999999999</v>
      </c>
      <c r="U61" s="53">
        <v>8</v>
      </c>
      <c r="V61" s="54" t="s">
        <v>3661</v>
      </c>
      <c r="W61" s="57">
        <v>75.400000000000006</v>
      </c>
      <c r="X61" s="57">
        <v>223</v>
      </c>
      <c r="Y61" s="57">
        <v>24</v>
      </c>
      <c r="Z61" s="57">
        <v>4.67</v>
      </c>
      <c r="AA61" s="57">
        <v>35</v>
      </c>
      <c r="AB61" s="57">
        <v>106</v>
      </c>
      <c r="AC61" s="57">
        <v>4.28</v>
      </c>
      <c r="AD61" s="54">
        <f t="shared" si="1"/>
        <v>27.575125414236357</v>
      </c>
      <c r="AE61" s="54"/>
    </row>
    <row r="62" spans="1:31" x14ac:dyDescent="0.2">
      <c r="A62" s="54" t="s">
        <v>1064</v>
      </c>
      <c r="B62" s="54" t="s">
        <v>2993</v>
      </c>
      <c r="C62" s="12" t="s">
        <v>3852</v>
      </c>
      <c r="D62" s="55">
        <v>1</v>
      </c>
      <c r="E62" s="56">
        <v>2002</v>
      </c>
      <c r="F62" s="56">
        <v>4</v>
      </c>
      <c r="G62" s="56">
        <v>108</v>
      </c>
      <c r="H62" s="56">
        <v>24</v>
      </c>
      <c r="I62" s="55" t="s">
        <v>229</v>
      </c>
      <c r="J62" s="55">
        <v>16</v>
      </c>
      <c r="K62" s="55">
        <v>44</v>
      </c>
      <c r="L62" s="58">
        <v>666</v>
      </c>
      <c r="M62" s="58">
        <v>1169</v>
      </c>
      <c r="N62" s="58">
        <v>57</v>
      </c>
      <c r="O62" s="58">
        <v>9029</v>
      </c>
      <c r="P62" s="58">
        <v>7.7</v>
      </c>
      <c r="Q62" s="58">
        <v>7.2</v>
      </c>
      <c r="R62" s="58">
        <v>60</v>
      </c>
      <c r="S62" s="58">
        <v>39</v>
      </c>
      <c r="T62" s="58">
        <v>132.1</v>
      </c>
      <c r="U62" s="53">
        <v>9</v>
      </c>
      <c r="V62" s="54" t="s">
        <v>3657</v>
      </c>
      <c r="W62" s="57">
        <v>73.900000000000006</v>
      </c>
      <c r="X62" s="57">
        <v>235</v>
      </c>
      <c r="Y62" s="57">
        <v>14</v>
      </c>
      <c r="Z62" s="57">
        <v>4.83</v>
      </c>
      <c r="AA62" s="57">
        <v>33.5</v>
      </c>
      <c r="AB62" s="57">
        <v>110</v>
      </c>
      <c r="AC62" s="57">
        <v>4.26</v>
      </c>
      <c r="AD62" s="54">
        <f t="shared" si="1"/>
        <v>30.250622114879299</v>
      </c>
      <c r="AE62" s="54"/>
    </row>
    <row r="63" spans="1:31" x14ac:dyDescent="0.2">
      <c r="A63" s="54" t="s">
        <v>1475</v>
      </c>
      <c r="B63" s="54" t="s">
        <v>3099</v>
      </c>
      <c r="C63" s="12" t="s">
        <v>3787</v>
      </c>
      <c r="D63" s="55">
        <v>0</v>
      </c>
      <c r="E63" s="56">
        <v>1992</v>
      </c>
      <c r="F63" s="56">
        <v>1</v>
      </c>
      <c r="G63" s="56">
        <v>6</v>
      </c>
      <c r="H63" s="56">
        <v>23</v>
      </c>
      <c r="I63" s="55" t="s">
        <v>363</v>
      </c>
      <c r="J63" s="55">
        <v>25</v>
      </c>
      <c r="K63" s="55">
        <v>32</v>
      </c>
      <c r="L63" s="58">
        <v>726</v>
      </c>
      <c r="M63" s="58">
        <v>1261</v>
      </c>
      <c r="N63" s="58">
        <v>57.6</v>
      </c>
      <c r="O63" s="58">
        <v>9430</v>
      </c>
      <c r="P63" s="58">
        <v>7.5</v>
      </c>
      <c r="Q63" s="58">
        <v>7.6</v>
      </c>
      <c r="R63" s="58">
        <v>91</v>
      </c>
      <c r="S63" s="58">
        <v>38</v>
      </c>
      <c r="T63" s="58">
        <v>138</v>
      </c>
      <c r="U63" s="53">
        <v>8</v>
      </c>
      <c r="V63" s="54" t="s">
        <v>3660</v>
      </c>
      <c r="W63" s="57">
        <v>74.5</v>
      </c>
      <c r="X63" s="57">
        <v>205</v>
      </c>
      <c r="Y63" s="57">
        <v>16</v>
      </c>
      <c r="Z63" s="57">
        <v>4.82</v>
      </c>
      <c r="AA63" s="57">
        <v>32.5</v>
      </c>
      <c r="AB63" s="57">
        <v>111</v>
      </c>
      <c r="AC63" s="57">
        <v>4.01</v>
      </c>
      <c r="AD63" s="54">
        <f t="shared" si="1"/>
        <v>25.965497049682448</v>
      </c>
      <c r="AE63" s="54"/>
    </row>
    <row r="64" spans="1:31" x14ac:dyDescent="0.2">
      <c r="A64" s="54" t="s">
        <v>908</v>
      </c>
      <c r="B64" s="54" t="s">
        <v>2960</v>
      </c>
      <c r="C64" s="12" t="s">
        <v>3880</v>
      </c>
      <c r="D64" s="55">
        <v>1</v>
      </c>
      <c r="E64" s="56">
        <v>2005</v>
      </c>
      <c r="F64" s="56">
        <v>6</v>
      </c>
      <c r="G64" s="56">
        <v>213</v>
      </c>
      <c r="H64" s="56">
        <v>22</v>
      </c>
      <c r="I64" s="55" t="s">
        <v>382</v>
      </c>
      <c r="J64" s="55">
        <v>6</v>
      </c>
      <c r="K64" s="55">
        <v>49</v>
      </c>
      <c r="L64" s="58">
        <v>768</v>
      </c>
      <c r="M64" s="58">
        <v>1515</v>
      </c>
      <c r="N64" s="58">
        <v>50.7</v>
      </c>
      <c r="O64" s="58">
        <v>11249</v>
      </c>
      <c r="P64" s="58">
        <v>7.4</v>
      </c>
      <c r="Q64" s="58">
        <v>6.8</v>
      </c>
      <c r="R64" s="58">
        <v>79</v>
      </c>
      <c r="S64" s="58">
        <v>57</v>
      </c>
      <c r="T64" s="58">
        <v>122.7</v>
      </c>
      <c r="U64" s="53">
        <v>5</v>
      </c>
      <c r="V64" s="54" t="s">
        <v>2514</v>
      </c>
      <c r="W64" s="57">
        <v>78.13</v>
      </c>
      <c r="X64" s="57">
        <v>242</v>
      </c>
      <c r="Y64" s="57">
        <v>23</v>
      </c>
      <c r="Z64" s="57">
        <v>5.0599999999999996</v>
      </c>
      <c r="AA64" s="57">
        <v>29</v>
      </c>
      <c r="AB64" s="57">
        <v>101</v>
      </c>
      <c r="AC64" s="57">
        <v>4.62</v>
      </c>
      <c r="AD64" s="54">
        <f t="shared" si="1"/>
        <v>27.869876381668135</v>
      </c>
      <c r="AE64" s="54"/>
    </row>
    <row r="65" spans="1:31" x14ac:dyDescent="0.2">
      <c r="A65" s="54" t="s">
        <v>333</v>
      </c>
      <c r="B65" s="54" t="s">
        <v>2837</v>
      </c>
      <c r="C65" s="12" t="s">
        <v>3941</v>
      </c>
      <c r="D65" s="55">
        <v>1</v>
      </c>
      <c r="E65" s="56">
        <v>2014</v>
      </c>
      <c r="F65" s="56">
        <v>2</v>
      </c>
      <c r="G65" s="56">
        <v>36</v>
      </c>
      <c r="H65" s="56">
        <v>23</v>
      </c>
      <c r="I65" s="55" t="s">
        <v>191</v>
      </c>
      <c r="J65" s="55">
        <v>28</v>
      </c>
      <c r="K65" s="55">
        <v>44</v>
      </c>
      <c r="L65" s="58">
        <v>1087</v>
      </c>
      <c r="M65" s="58">
        <v>1630</v>
      </c>
      <c r="N65" s="58">
        <v>66.7</v>
      </c>
      <c r="O65" s="58">
        <v>12843</v>
      </c>
      <c r="P65" s="58">
        <v>7.9</v>
      </c>
      <c r="Q65" s="58">
        <v>8.6</v>
      </c>
      <c r="R65" s="58">
        <v>113</v>
      </c>
      <c r="S65" s="58">
        <v>24</v>
      </c>
      <c r="T65" s="58">
        <v>152.80000000000001</v>
      </c>
      <c r="U65" s="53">
        <v>8</v>
      </c>
      <c r="V65" s="54" t="s">
        <v>3656</v>
      </c>
      <c r="W65" s="57">
        <v>74.38</v>
      </c>
      <c r="X65" s="57">
        <v>214</v>
      </c>
      <c r="Y65" s="57">
        <v>20</v>
      </c>
      <c r="Z65" s="57">
        <v>4.6900000000000004</v>
      </c>
      <c r="AA65" s="57">
        <v>34.5</v>
      </c>
      <c r="AB65" s="57">
        <v>110</v>
      </c>
      <c r="AC65" s="57">
        <v>4.2</v>
      </c>
      <c r="AD65" s="54">
        <f t="shared" si="1"/>
        <v>27.192976684700369</v>
      </c>
      <c r="AE65" s="54"/>
    </row>
    <row r="66" spans="1:31" x14ac:dyDescent="0.2">
      <c r="A66" s="54" t="s">
        <v>78</v>
      </c>
      <c r="B66" s="54" t="s">
        <v>2773</v>
      </c>
      <c r="C66" s="12" t="s">
        <v>3961</v>
      </c>
      <c r="D66" s="55">
        <v>0</v>
      </c>
      <c r="E66" s="56">
        <v>2017</v>
      </c>
      <c r="F66" s="56">
        <v>1</v>
      </c>
      <c r="G66" s="56">
        <v>12</v>
      </c>
      <c r="H66" s="56">
        <v>21</v>
      </c>
      <c r="I66" s="55" t="s">
        <v>79</v>
      </c>
      <c r="J66" s="55">
        <v>24</v>
      </c>
      <c r="K66" s="55">
        <v>38</v>
      </c>
      <c r="L66" s="58">
        <v>814</v>
      </c>
      <c r="M66" s="58">
        <v>1207</v>
      </c>
      <c r="N66" s="58">
        <v>67.400000000000006</v>
      </c>
      <c r="O66" s="58">
        <v>10168</v>
      </c>
      <c r="P66" s="58">
        <v>8.4</v>
      </c>
      <c r="Q66" s="58">
        <v>8.6999999999999993</v>
      </c>
      <c r="R66" s="58">
        <v>90</v>
      </c>
      <c r="S66" s="58">
        <v>32</v>
      </c>
      <c r="T66" s="58">
        <v>157.5</v>
      </c>
      <c r="U66" s="53">
        <v>3</v>
      </c>
      <c r="V66" s="54" t="s">
        <v>2515</v>
      </c>
      <c r="W66" s="57">
        <v>74.13</v>
      </c>
      <c r="X66" s="57">
        <v>221</v>
      </c>
      <c r="Y66" s="57">
        <v>20</v>
      </c>
      <c r="Z66" s="57">
        <v>4.66</v>
      </c>
      <c r="AA66" s="57">
        <v>32.5</v>
      </c>
      <c r="AB66" s="57">
        <v>119</v>
      </c>
      <c r="AC66" s="57">
        <v>4.3099999999999996</v>
      </c>
      <c r="AD66" s="54">
        <f t="shared" ref="AD66:AD97" si="2">(X66/(W66^2))*703</f>
        <v>28.272199612724204</v>
      </c>
      <c r="AE66" s="54"/>
    </row>
    <row r="67" spans="1:31" x14ac:dyDescent="0.2">
      <c r="A67" s="54" t="s">
        <v>92</v>
      </c>
      <c r="B67" s="54" t="s">
        <v>2762</v>
      </c>
      <c r="C67" s="76" t="s">
        <v>3962</v>
      </c>
      <c r="D67" s="55">
        <v>0</v>
      </c>
      <c r="E67" s="56">
        <v>2017</v>
      </c>
      <c r="F67" s="56">
        <v>2</v>
      </c>
      <c r="G67" s="56">
        <v>52</v>
      </c>
      <c r="H67" s="56">
        <v>21</v>
      </c>
      <c r="I67" s="55" t="s">
        <v>93</v>
      </c>
      <c r="J67" s="55">
        <v>32</v>
      </c>
      <c r="K67" s="55">
        <v>25</v>
      </c>
      <c r="L67" s="58">
        <v>422</v>
      </c>
      <c r="M67" s="58">
        <v>695</v>
      </c>
      <c r="N67" s="58">
        <v>60.7</v>
      </c>
      <c r="O67" s="58">
        <v>5805</v>
      </c>
      <c r="P67" s="58">
        <v>8.4</v>
      </c>
      <c r="Q67" s="58">
        <v>8.5</v>
      </c>
      <c r="R67" s="58">
        <v>47</v>
      </c>
      <c r="S67" s="58">
        <v>19</v>
      </c>
      <c r="T67" s="58">
        <v>147.69999999999999</v>
      </c>
      <c r="U67" s="53">
        <v>6</v>
      </c>
      <c r="V67" s="54" t="s">
        <v>2513</v>
      </c>
      <c r="W67" s="57">
        <v>76.13</v>
      </c>
      <c r="X67" s="57">
        <v>233</v>
      </c>
      <c r="Y67" s="57">
        <v>28</v>
      </c>
      <c r="Z67" s="57">
        <v>4.83</v>
      </c>
      <c r="AA67" s="57">
        <v>30.5</v>
      </c>
      <c r="AB67" s="57">
        <v>107</v>
      </c>
      <c r="AC67" s="57">
        <v>4.53</v>
      </c>
      <c r="AD67" s="54">
        <f t="shared" si="2"/>
        <v>28.261784886854432</v>
      </c>
      <c r="AE67" s="54"/>
    </row>
    <row r="68" spans="1:31" x14ac:dyDescent="0.2">
      <c r="A68" s="54" t="s">
        <v>1549</v>
      </c>
      <c r="B68" s="54" t="s">
        <v>3117</v>
      </c>
      <c r="C68" s="12" t="s">
        <v>3783</v>
      </c>
      <c r="D68" s="55">
        <v>0</v>
      </c>
      <c r="E68" s="56">
        <v>1991</v>
      </c>
      <c r="F68" s="56">
        <v>4</v>
      </c>
      <c r="G68" s="56">
        <v>99</v>
      </c>
      <c r="H68" s="56">
        <v>23</v>
      </c>
      <c r="I68" s="55" t="s">
        <v>363</v>
      </c>
      <c r="J68" s="55">
        <v>12</v>
      </c>
      <c r="K68" s="55">
        <v>42</v>
      </c>
      <c r="L68" s="58">
        <v>341</v>
      </c>
      <c r="M68" s="58">
        <v>606</v>
      </c>
      <c r="N68" s="58">
        <v>56.3</v>
      </c>
      <c r="O68" s="58">
        <v>4039</v>
      </c>
      <c r="P68" s="58">
        <v>6.7</v>
      </c>
      <c r="Q68" s="58">
        <v>5</v>
      </c>
      <c r="R68" s="58">
        <v>15</v>
      </c>
      <c r="S68" s="58">
        <v>29</v>
      </c>
      <c r="T68" s="58">
        <v>110.9</v>
      </c>
      <c r="U68" s="53">
        <v>8</v>
      </c>
      <c r="V68" s="54" t="s">
        <v>3660</v>
      </c>
      <c r="W68" s="57">
        <v>75.099999999999994</v>
      </c>
      <c r="X68" s="57">
        <v>215</v>
      </c>
      <c r="Y68" s="57">
        <v>16</v>
      </c>
      <c r="Z68" s="57">
        <v>4.93</v>
      </c>
      <c r="AA68" s="57">
        <v>28.5</v>
      </c>
      <c r="AB68" s="57">
        <v>104</v>
      </c>
      <c r="AC68" s="57">
        <v>4.3099999999999996</v>
      </c>
      <c r="AD68" s="54">
        <f t="shared" si="2"/>
        <v>26.798711349802574</v>
      </c>
      <c r="AE68" s="54"/>
    </row>
    <row r="69" spans="1:31" x14ac:dyDescent="0.2">
      <c r="A69" s="54" t="s">
        <v>1188</v>
      </c>
      <c r="B69" s="54" t="s">
        <v>2679</v>
      </c>
      <c r="C69" s="12" t="s">
        <v>3833</v>
      </c>
      <c r="D69" s="55">
        <v>1</v>
      </c>
      <c r="E69" s="56">
        <v>1999</v>
      </c>
      <c r="F69" s="56">
        <v>1</v>
      </c>
      <c r="G69" s="56">
        <v>2</v>
      </c>
      <c r="H69" s="56">
        <v>22</v>
      </c>
      <c r="I69" s="55" t="s">
        <v>151</v>
      </c>
      <c r="J69" s="55">
        <v>29</v>
      </c>
      <c r="K69" s="55">
        <v>45</v>
      </c>
      <c r="L69" s="58">
        <v>548</v>
      </c>
      <c r="M69" s="58">
        <v>938</v>
      </c>
      <c r="N69" s="58">
        <v>58.4</v>
      </c>
      <c r="O69" s="58">
        <v>8389</v>
      </c>
      <c r="P69" s="58">
        <v>8.9</v>
      </c>
      <c r="Q69" s="58">
        <v>9.3000000000000007</v>
      </c>
      <c r="R69" s="58">
        <v>77</v>
      </c>
      <c r="S69" s="58">
        <v>26</v>
      </c>
      <c r="T69" s="58">
        <v>155.1</v>
      </c>
      <c r="U69" s="53">
        <v>7</v>
      </c>
      <c r="V69" s="54" t="s">
        <v>2517</v>
      </c>
      <c r="W69" s="57">
        <v>74.3</v>
      </c>
      <c r="X69" s="57">
        <v>223</v>
      </c>
      <c r="Y69" s="57">
        <v>14</v>
      </c>
      <c r="Z69" s="57">
        <v>4.6399999999999997</v>
      </c>
      <c r="AA69" s="57">
        <v>33</v>
      </c>
      <c r="AB69" s="57">
        <v>116</v>
      </c>
      <c r="AC69" s="57">
        <v>4.38</v>
      </c>
      <c r="AD69" s="54">
        <f t="shared" si="2"/>
        <v>28.397660352613631</v>
      </c>
      <c r="AE69" s="54"/>
    </row>
    <row r="70" spans="1:31" x14ac:dyDescent="0.2">
      <c r="A70" s="54" t="s">
        <v>1407</v>
      </c>
      <c r="B70" s="54" t="s">
        <v>3065</v>
      </c>
      <c r="C70" s="12" t="s">
        <v>3800</v>
      </c>
      <c r="D70" s="55">
        <v>0</v>
      </c>
      <c r="E70" s="56">
        <v>1994</v>
      </c>
      <c r="F70" s="56">
        <v>4</v>
      </c>
      <c r="G70" s="56">
        <v>116</v>
      </c>
      <c r="H70" s="56">
        <v>23</v>
      </c>
      <c r="I70" s="55" t="s">
        <v>267</v>
      </c>
      <c r="J70" s="55">
        <v>19</v>
      </c>
      <c r="K70" s="59">
        <v>39</v>
      </c>
      <c r="L70" s="59">
        <v>746</v>
      </c>
      <c r="M70" s="59">
        <v>1225</v>
      </c>
      <c r="N70" s="59">
        <v>60.9</v>
      </c>
      <c r="O70" s="59">
        <v>10824</v>
      </c>
      <c r="P70" s="59">
        <v>8.8000000000000007</v>
      </c>
      <c r="Q70" s="59">
        <v>8.5</v>
      </c>
      <c r="R70" s="59">
        <v>91</v>
      </c>
      <c r="S70" s="59">
        <v>32</v>
      </c>
      <c r="T70" s="59">
        <v>154.69999999999999</v>
      </c>
      <c r="U70" s="60">
        <v>0</v>
      </c>
      <c r="V70" s="54" t="s">
        <v>2518</v>
      </c>
      <c r="W70" s="57">
        <v>74.900000000000006</v>
      </c>
      <c r="X70" s="57">
        <v>211</v>
      </c>
      <c r="Y70" s="57">
        <v>16</v>
      </c>
      <c r="Z70" s="57">
        <v>4.88</v>
      </c>
      <c r="AA70" s="57">
        <v>33</v>
      </c>
      <c r="AB70" s="57">
        <v>113</v>
      </c>
      <c r="AC70" s="57">
        <v>4.13</v>
      </c>
      <c r="AD70" s="54">
        <f t="shared" si="2"/>
        <v>26.440772832846992</v>
      </c>
      <c r="AE70" s="54"/>
    </row>
    <row r="71" spans="1:31" x14ac:dyDescent="0.2">
      <c r="A71" s="54" t="s">
        <v>1428</v>
      </c>
      <c r="B71" s="54" t="s">
        <v>3068</v>
      </c>
      <c r="C71" s="12" t="s">
        <v>3795</v>
      </c>
      <c r="D71" s="55">
        <v>1</v>
      </c>
      <c r="E71" s="56">
        <v>1993</v>
      </c>
      <c r="F71" s="56">
        <v>1</v>
      </c>
      <c r="G71" s="56">
        <v>1</v>
      </c>
      <c r="H71" s="56">
        <v>21</v>
      </c>
      <c r="I71" s="55" t="s">
        <v>174</v>
      </c>
      <c r="J71" s="55">
        <v>28</v>
      </c>
      <c r="K71" s="55">
        <v>30</v>
      </c>
      <c r="L71" s="58">
        <v>532</v>
      </c>
      <c r="M71" s="58">
        <v>979</v>
      </c>
      <c r="N71" s="58">
        <v>54.3</v>
      </c>
      <c r="O71" s="58">
        <v>7373</v>
      </c>
      <c r="P71" s="58">
        <v>7.5</v>
      </c>
      <c r="Q71" s="58">
        <v>6.9</v>
      </c>
      <c r="R71" s="58">
        <v>46</v>
      </c>
      <c r="S71" s="58">
        <v>34</v>
      </c>
      <c r="T71" s="58">
        <v>126.2</v>
      </c>
      <c r="U71" s="53">
        <v>5</v>
      </c>
      <c r="V71" s="54" t="s">
        <v>2514</v>
      </c>
      <c r="W71" s="57">
        <v>77</v>
      </c>
      <c r="X71" s="57">
        <v>233</v>
      </c>
      <c r="Y71" s="57">
        <v>16</v>
      </c>
      <c r="Z71" s="57">
        <v>4.3370499999999996</v>
      </c>
      <c r="AA71" s="57">
        <v>32.5</v>
      </c>
      <c r="AB71" s="57">
        <v>111</v>
      </c>
      <c r="AC71" s="57">
        <v>4.54</v>
      </c>
      <c r="AD71" s="54">
        <f t="shared" si="2"/>
        <v>27.626749873503119</v>
      </c>
      <c r="AE71" s="54"/>
    </row>
    <row r="72" spans="1:31" x14ac:dyDescent="0.2">
      <c r="A72" s="54" t="s">
        <v>1099</v>
      </c>
      <c r="B72" s="54" t="s">
        <v>2999</v>
      </c>
      <c r="C72" s="12" t="s">
        <v>3844</v>
      </c>
      <c r="D72" s="55">
        <v>1</v>
      </c>
      <c r="E72" s="56">
        <v>2001</v>
      </c>
      <c r="F72" s="56">
        <v>2</v>
      </c>
      <c r="G72" s="56">
        <v>32</v>
      </c>
      <c r="H72" s="56">
        <v>22</v>
      </c>
      <c r="I72" s="55" t="s">
        <v>431</v>
      </c>
      <c r="J72" s="55">
        <v>31</v>
      </c>
      <c r="K72" s="55">
        <v>45</v>
      </c>
      <c r="L72" s="58">
        <v>1026</v>
      </c>
      <c r="M72" s="58">
        <v>1678</v>
      </c>
      <c r="N72" s="58">
        <v>61.1</v>
      </c>
      <c r="O72" s="58">
        <v>11792</v>
      </c>
      <c r="P72" s="58">
        <v>7</v>
      </c>
      <c r="Q72" s="58">
        <v>6.9</v>
      </c>
      <c r="R72" s="58">
        <v>90</v>
      </c>
      <c r="S72" s="58">
        <v>45</v>
      </c>
      <c r="T72" s="58">
        <v>132.5</v>
      </c>
      <c r="U72" s="53">
        <v>1</v>
      </c>
      <c r="V72" s="54" t="s">
        <v>3185</v>
      </c>
      <c r="W72" s="57">
        <v>72.3</v>
      </c>
      <c r="X72" s="57">
        <v>213</v>
      </c>
      <c r="Y72" s="57">
        <v>28</v>
      </c>
      <c r="Z72" s="57">
        <v>4.8499999999999996</v>
      </c>
      <c r="AA72" s="57">
        <v>32</v>
      </c>
      <c r="AB72" s="57">
        <v>105</v>
      </c>
      <c r="AC72" s="57">
        <v>4.21</v>
      </c>
      <c r="AD72" s="54">
        <f t="shared" si="2"/>
        <v>28.645627084014855</v>
      </c>
      <c r="AE72" s="54"/>
    </row>
    <row r="73" spans="1:31" x14ac:dyDescent="0.2">
      <c r="A73" s="54" t="s">
        <v>776</v>
      </c>
      <c r="B73" s="54" t="s">
        <v>2946</v>
      </c>
      <c r="C73" s="12" t="s">
        <v>3893</v>
      </c>
      <c r="D73" s="55">
        <v>0</v>
      </c>
      <c r="E73" s="56">
        <v>2007</v>
      </c>
      <c r="F73" s="56">
        <v>2</v>
      </c>
      <c r="G73" s="56">
        <v>43</v>
      </c>
      <c r="H73" s="56">
        <v>23</v>
      </c>
      <c r="I73" s="55" t="s">
        <v>133</v>
      </c>
      <c r="J73" s="55">
        <v>30</v>
      </c>
      <c r="K73" s="55">
        <v>45</v>
      </c>
      <c r="L73" s="58">
        <v>543</v>
      </c>
      <c r="M73" s="58">
        <v>846</v>
      </c>
      <c r="N73" s="58">
        <v>64.2</v>
      </c>
      <c r="O73" s="58">
        <v>6524</v>
      </c>
      <c r="P73" s="58">
        <v>7.7</v>
      </c>
      <c r="Q73" s="58">
        <v>7.2</v>
      </c>
      <c r="R73" s="58">
        <v>42</v>
      </c>
      <c r="S73" s="58">
        <v>28</v>
      </c>
      <c r="T73" s="58">
        <v>138.69999999999999</v>
      </c>
      <c r="U73" s="53">
        <v>1</v>
      </c>
      <c r="V73" s="54" t="s">
        <v>3185</v>
      </c>
      <c r="W73" s="57">
        <v>75.25</v>
      </c>
      <c r="X73" s="57">
        <v>226</v>
      </c>
      <c r="Y73" s="57">
        <v>35</v>
      </c>
      <c r="Z73" s="57">
        <v>4.7699999999999996</v>
      </c>
      <c r="AA73" s="57">
        <v>30.5</v>
      </c>
      <c r="AB73" s="57">
        <v>108</v>
      </c>
      <c r="AC73" s="57">
        <v>4.41</v>
      </c>
      <c r="AD73" s="54">
        <f t="shared" si="2"/>
        <v>28.057615258109731</v>
      </c>
      <c r="AE73" s="54"/>
    </row>
    <row r="74" spans="1:31" x14ac:dyDescent="0.2">
      <c r="A74" s="54" t="s">
        <v>391</v>
      </c>
      <c r="B74" s="54" t="s">
        <v>3933</v>
      </c>
      <c r="C74" s="12" t="s">
        <v>3934</v>
      </c>
      <c r="D74" s="55">
        <v>0</v>
      </c>
      <c r="E74" s="56">
        <v>2013</v>
      </c>
      <c r="F74" s="56">
        <v>1</v>
      </c>
      <c r="G74" s="56">
        <v>16</v>
      </c>
      <c r="H74" s="56">
        <v>23</v>
      </c>
      <c r="I74" s="55" t="s">
        <v>124</v>
      </c>
      <c r="J74" s="55">
        <v>26</v>
      </c>
      <c r="K74" s="55">
        <v>43</v>
      </c>
      <c r="L74" s="58">
        <v>600</v>
      </c>
      <c r="M74" s="58">
        <v>897</v>
      </c>
      <c r="N74" s="58">
        <v>66.900000000000006</v>
      </c>
      <c r="O74" s="58">
        <v>7741</v>
      </c>
      <c r="P74" s="58">
        <v>8.6</v>
      </c>
      <c r="Q74" s="58">
        <v>8.3000000000000007</v>
      </c>
      <c r="R74" s="58">
        <v>47</v>
      </c>
      <c r="S74" s="58">
        <v>28</v>
      </c>
      <c r="T74" s="58">
        <v>150.4</v>
      </c>
      <c r="U74" s="53">
        <v>3</v>
      </c>
      <c r="V74" s="54" t="s">
        <v>2515</v>
      </c>
      <c r="W74" s="57">
        <v>74.38</v>
      </c>
      <c r="X74" s="57">
        <v>218</v>
      </c>
      <c r="Y74" s="57">
        <v>24</v>
      </c>
      <c r="Z74" s="57">
        <v>4.58</v>
      </c>
      <c r="AA74" s="57">
        <v>33.5</v>
      </c>
      <c r="AB74" s="57">
        <v>124</v>
      </c>
      <c r="AC74" s="54">
        <v>3.2475999999999994</v>
      </c>
      <c r="AD74" s="54">
        <f t="shared" si="2"/>
        <v>27.701256622732149</v>
      </c>
      <c r="AE74" s="54"/>
    </row>
    <row r="75" spans="1:31" x14ac:dyDescent="0.2">
      <c r="A75" s="54" t="s">
        <v>930</v>
      </c>
      <c r="B75" s="54" t="s">
        <v>2970</v>
      </c>
      <c r="C75" s="12" t="s">
        <v>3870</v>
      </c>
      <c r="D75" s="55">
        <v>1</v>
      </c>
      <c r="E75" s="56">
        <v>2004</v>
      </c>
      <c r="F75" s="56">
        <v>1</v>
      </c>
      <c r="G75" s="56">
        <v>1</v>
      </c>
      <c r="H75" s="56">
        <v>23</v>
      </c>
      <c r="I75" s="55" t="s">
        <v>431</v>
      </c>
      <c r="J75" s="55">
        <v>18</v>
      </c>
      <c r="K75" s="55">
        <v>43</v>
      </c>
      <c r="L75" s="58">
        <v>829</v>
      </c>
      <c r="M75" s="58">
        <v>1363</v>
      </c>
      <c r="N75" s="58">
        <v>60.8</v>
      </c>
      <c r="O75" s="58">
        <v>10119</v>
      </c>
      <c r="P75" s="58">
        <v>7.4</v>
      </c>
      <c r="Q75" s="58">
        <v>7.5</v>
      </c>
      <c r="R75" s="58">
        <v>81</v>
      </c>
      <c r="S75" s="58">
        <v>35</v>
      </c>
      <c r="T75" s="58">
        <v>137.69999999999999</v>
      </c>
      <c r="U75" s="53">
        <v>2</v>
      </c>
      <c r="V75" s="54" t="s">
        <v>2518</v>
      </c>
      <c r="W75" s="57">
        <v>76.8</v>
      </c>
      <c r="X75" s="57">
        <v>221</v>
      </c>
      <c r="Y75" s="57">
        <v>39</v>
      </c>
      <c r="Z75" s="57">
        <v>4.9000000000000004</v>
      </c>
      <c r="AA75" s="57">
        <v>24.49</v>
      </c>
      <c r="AB75" s="57">
        <v>85.39</v>
      </c>
      <c r="AC75" s="54">
        <v>3.2475999999999994</v>
      </c>
      <c r="AD75" s="54">
        <f t="shared" si="2"/>
        <v>26.340569390190975</v>
      </c>
      <c r="AE75" s="54"/>
    </row>
    <row r="76" spans="1:31" x14ac:dyDescent="0.2">
      <c r="A76" s="54" t="s">
        <v>1461</v>
      </c>
      <c r="B76" s="54" t="s">
        <v>3072</v>
      </c>
      <c r="C76" s="12" t="s">
        <v>3796</v>
      </c>
      <c r="D76" s="55">
        <v>1</v>
      </c>
      <c r="E76" s="56">
        <v>1993</v>
      </c>
      <c r="F76" s="56">
        <v>8</v>
      </c>
      <c r="G76" s="56">
        <v>219</v>
      </c>
      <c r="H76" s="56">
        <v>23</v>
      </c>
      <c r="I76" s="55" t="s">
        <v>110</v>
      </c>
      <c r="J76" s="55">
        <v>2</v>
      </c>
      <c r="K76" s="55">
        <v>48</v>
      </c>
      <c r="L76" s="58">
        <v>522</v>
      </c>
      <c r="M76" s="58">
        <v>835</v>
      </c>
      <c r="N76" s="58">
        <v>62.5</v>
      </c>
      <c r="O76" s="58">
        <v>6460</v>
      </c>
      <c r="P76" s="58">
        <v>7.7</v>
      </c>
      <c r="Q76" s="58">
        <v>7.8</v>
      </c>
      <c r="R76" s="58">
        <v>71</v>
      </c>
      <c r="S76" s="58">
        <v>31</v>
      </c>
      <c r="T76" s="58">
        <v>148.1</v>
      </c>
      <c r="U76" s="53">
        <v>1</v>
      </c>
      <c r="V76" s="54" t="s">
        <v>3185</v>
      </c>
      <c r="W76" s="57">
        <v>77.099999999999994</v>
      </c>
      <c r="X76" s="57">
        <v>232</v>
      </c>
      <c r="Y76" s="57">
        <v>16</v>
      </c>
      <c r="Z76" s="57">
        <v>4.8099999999999996</v>
      </c>
      <c r="AA76" s="57">
        <v>31.5</v>
      </c>
      <c r="AB76" s="57">
        <v>112</v>
      </c>
      <c r="AC76" s="57">
        <v>4.5</v>
      </c>
      <c r="AD76" s="54">
        <f t="shared" si="2"/>
        <v>27.436869260363945</v>
      </c>
      <c r="AE76" s="54"/>
    </row>
    <row r="77" spans="1:31" x14ac:dyDescent="0.2">
      <c r="A77" s="54" t="s">
        <v>1365</v>
      </c>
      <c r="B77" s="54" t="s">
        <v>3044</v>
      </c>
      <c r="C77" s="12" t="s">
        <v>3807</v>
      </c>
      <c r="D77" s="55">
        <v>0</v>
      </c>
      <c r="E77" s="56">
        <v>1995</v>
      </c>
      <c r="F77" s="56">
        <v>3</v>
      </c>
      <c r="G77" s="56">
        <v>84</v>
      </c>
      <c r="H77" s="56">
        <v>23</v>
      </c>
      <c r="I77" s="55" t="s">
        <v>93</v>
      </c>
      <c r="J77" s="55">
        <v>6</v>
      </c>
      <c r="K77" s="55">
        <v>44</v>
      </c>
      <c r="L77" s="58">
        <v>838</v>
      </c>
      <c r="M77" s="58">
        <v>1402</v>
      </c>
      <c r="N77" s="58">
        <v>59.8</v>
      </c>
      <c r="O77" s="58">
        <v>11153</v>
      </c>
      <c r="P77" s="58">
        <v>8</v>
      </c>
      <c r="Q77" s="58">
        <v>7.7</v>
      </c>
      <c r="R77" s="58">
        <v>67</v>
      </c>
      <c r="S77" s="58">
        <v>37</v>
      </c>
      <c r="T77" s="58">
        <v>137.1</v>
      </c>
      <c r="U77" s="53">
        <v>2</v>
      </c>
      <c r="V77" s="54" t="s">
        <v>2518</v>
      </c>
      <c r="W77" s="57">
        <v>72.5</v>
      </c>
      <c r="X77" s="57">
        <v>208</v>
      </c>
      <c r="Y77" s="57">
        <v>16</v>
      </c>
      <c r="Z77" s="57">
        <v>4.3370499999999996</v>
      </c>
      <c r="AA77" s="57">
        <v>24.49</v>
      </c>
      <c r="AB77" s="57">
        <v>85.39</v>
      </c>
      <c r="AC77" s="54">
        <v>3.2475999999999994</v>
      </c>
      <c r="AD77" s="54">
        <f t="shared" si="2"/>
        <v>27.819072532699167</v>
      </c>
      <c r="AE77" s="54"/>
    </row>
    <row r="78" spans="1:31" x14ac:dyDescent="0.2">
      <c r="A78" s="54" t="s">
        <v>396</v>
      </c>
      <c r="B78" s="54" t="s">
        <v>2861</v>
      </c>
      <c r="C78" s="12" t="s">
        <v>3935</v>
      </c>
      <c r="D78" s="55">
        <v>0</v>
      </c>
      <c r="E78" s="56">
        <v>2013</v>
      </c>
      <c r="F78" s="56">
        <v>2</v>
      </c>
      <c r="G78" s="56">
        <v>39</v>
      </c>
      <c r="H78" s="56">
        <v>22</v>
      </c>
      <c r="I78" s="55" t="s">
        <v>170</v>
      </c>
      <c r="J78" s="55">
        <v>27</v>
      </c>
      <c r="K78" s="55">
        <v>44</v>
      </c>
      <c r="L78" s="58">
        <v>988</v>
      </c>
      <c r="M78" s="58">
        <v>1465</v>
      </c>
      <c r="N78" s="58">
        <v>67.400000000000006</v>
      </c>
      <c r="O78" s="58">
        <v>11662</v>
      </c>
      <c r="P78" s="58">
        <v>8</v>
      </c>
      <c r="Q78" s="58">
        <v>8.6999999999999993</v>
      </c>
      <c r="R78" s="58">
        <v>98</v>
      </c>
      <c r="S78" s="58">
        <v>21</v>
      </c>
      <c r="T78" s="58">
        <v>153.5</v>
      </c>
      <c r="U78" s="53">
        <v>4</v>
      </c>
      <c r="V78" s="54" t="s">
        <v>3188</v>
      </c>
      <c r="W78" s="57">
        <v>76.13</v>
      </c>
      <c r="X78" s="57">
        <v>225</v>
      </c>
      <c r="Y78" s="57">
        <v>28</v>
      </c>
      <c r="Z78" s="57">
        <v>5.1100000000000003</v>
      </c>
      <c r="AA78" s="57">
        <v>31</v>
      </c>
      <c r="AB78" s="57">
        <v>115</v>
      </c>
      <c r="AC78" s="57">
        <v>4.3</v>
      </c>
      <c r="AD78" s="54">
        <f t="shared" si="2"/>
        <v>27.291423174001057</v>
      </c>
      <c r="AE78" s="54"/>
    </row>
    <row r="79" spans="1:31" x14ac:dyDescent="0.2">
      <c r="A79" s="54" t="s">
        <v>1424</v>
      </c>
      <c r="B79" s="54" t="s">
        <v>3054</v>
      </c>
      <c r="C79" s="16" t="s">
        <v>3801</v>
      </c>
      <c r="D79" s="55">
        <v>0</v>
      </c>
      <c r="E79" s="56">
        <v>1994</v>
      </c>
      <c r="F79" s="56">
        <v>7</v>
      </c>
      <c r="G79" s="56">
        <v>208</v>
      </c>
      <c r="H79" s="56">
        <v>23</v>
      </c>
      <c r="I79" s="55" t="s">
        <v>170</v>
      </c>
      <c r="J79" s="55">
        <v>12</v>
      </c>
      <c r="K79" s="55">
        <v>44</v>
      </c>
      <c r="L79" s="58">
        <v>703</v>
      </c>
      <c r="M79" s="58">
        <v>1275</v>
      </c>
      <c r="N79" s="58">
        <v>55.1</v>
      </c>
      <c r="O79" s="58">
        <v>10039</v>
      </c>
      <c r="P79" s="58">
        <v>7.9</v>
      </c>
      <c r="Q79" s="58">
        <v>6.9</v>
      </c>
      <c r="R79" s="58">
        <v>72</v>
      </c>
      <c r="S79" s="58">
        <v>60</v>
      </c>
      <c r="T79" s="58">
        <v>130.5</v>
      </c>
      <c r="U79" s="53">
        <v>7</v>
      </c>
      <c r="V79" s="54" t="s">
        <v>2517</v>
      </c>
      <c r="W79" s="57">
        <v>72.8</v>
      </c>
      <c r="X79" s="57">
        <v>212</v>
      </c>
      <c r="Y79" s="57">
        <v>16</v>
      </c>
      <c r="Z79" s="57">
        <v>4.3370499999999996</v>
      </c>
      <c r="AA79" s="57">
        <v>24.49</v>
      </c>
      <c r="AB79" s="57">
        <v>85.39</v>
      </c>
      <c r="AC79" s="54">
        <v>3.2475999999999994</v>
      </c>
      <c r="AD79" s="54">
        <f t="shared" si="2"/>
        <v>28.120848931288496</v>
      </c>
      <c r="AE79" s="54"/>
    </row>
    <row r="80" spans="1:31" x14ac:dyDescent="0.2">
      <c r="A80" s="54" t="s">
        <v>601</v>
      </c>
      <c r="B80" s="54" t="s">
        <v>2888</v>
      </c>
      <c r="C80" s="12" t="s">
        <v>3918</v>
      </c>
      <c r="D80" s="55">
        <v>0</v>
      </c>
      <c r="E80" s="56">
        <v>2011</v>
      </c>
      <c r="F80" s="56">
        <v>7</v>
      </c>
      <c r="G80" s="56">
        <v>208</v>
      </c>
      <c r="H80" s="56">
        <v>23</v>
      </c>
      <c r="I80" s="55" t="s">
        <v>170</v>
      </c>
      <c r="J80" s="55">
        <v>11</v>
      </c>
      <c r="K80" s="58">
        <v>35</v>
      </c>
      <c r="L80" s="58">
        <v>436</v>
      </c>
      <c r="M80" s="58">
        <v>658</v>
      </c>
      <c r="N80" s="58">
        <v>66.3</v>
      </c>
      <c r="O80" s="58">
        <v>5691</v>
      </c>
      <c r="P80" s="58">
        <v>8.6</v>
      </c>
      <c r="Q80" s="58">
        <v>9.1999999999999993</v>
      </c>
      <c r="R80" s="58">
        <v>39</v>
      </c>
      <c r="S80" s="58">
        <v>10</v>
      </c>
      <c r="T80" s="58">
        <v>155.4</v>
      </c>
      <c r="U80" s="53">
        <v>2</v>
      </c>
      <c r="V80" s="54" t="s">
        <v>2518</v>
      </c>
      <c r="W80" s="57">
        <v>73.88</v>
      </c>
      <c r="X80" s="57">
        <v>220</v>
      </c>
      <c r="Y80" s="57">
        <v>43</v>
      </c>
      <c r="Z80" s="57">
        <v>4.84</v>
      </c>
      <c r="AA80" s="57">
        <v>29</v>
      </c>
      <c r="AB80" s="57">
        <v>119</v>
      </c>
      <c r="AC80" s="57">
        <v>4.3099999999999996</v>
      </c>
      <c r="AD80" s="54">
        <f t="shared" si="2"/>
        <v>28.335066243889262</v>
      </c>
      <c r="AE80" s="54"/>
    </row>
    <row r="81" spans="1:31" x14ac:dyDescent="0.2">
      <c r="A81" s="54" t="s">
        <v>1415</v>
      </c>
      <c r="B81" s="54" t="s">
        <v>3055</v>
      </c>
      <c r="C81" s="12" t="s">
        <v>3802</v>
      </c>
      <c r="D81" s="55">
        <v>1</v>
      </c>
      <c r="E81" s="56">
        <v>1994</v>
      </c>
      <c r="F81" s="56">
        <v>7</v>
      </c>
      <c r="G81" s="56">
        <v>197</v>
      </c>
      <c r="H81" s="56">
        <v>23</v>
      </c>
      <c r="I81" s="55" t="s">
        <v>221</v>
      </c>
      <c r="J81" s="55">
        <v>25</v>
      </c>
      <c r="K81" s="55">
        <v>42</v>
      </c>
      <c r="L81" s="58">
        <v>432</v>
      </c>
      <c r="M81" s="58">
        <v>860</v>
      </c>
      <c r="N81" s="58">
        <v>50.2</v>
      </c>
      <c r="O81" s="58">
        <v>5480</v>
      </c>
      <c r="P81" s="58">
        <v>6.4</v>
      </c>
      <c r="Q81" s="58">
        <v>5.0999999999999996</v>
      </c>
      <c r="R81" s="58">
        <v>32</v>
      </c>
      <c r="S81" s="58">
        <v>38</v>
      </c>
      <c r="T81" s="58">
        <v>107.2</v>
      </c>
      <c r="U81" s="53">
        <v>6</v>
      </c>
      <c r="V81" s="54" t="s">
        <v>2513</v>
      </c>
      <c r="W81" s="57">
        <v>75</v>
      </c>
      <c r="X81" s="57">
        <v>221</v>
      </c>
      <c r="Y81" s="57">
        <v>16</v>
      </c>
      <c r="Z81" s="57">
        <v>5.04</v>
      </c>
      <c r="AA81" s="57">
        <v>26</v>
      </c>
      <c r="AB81" s="57">
        <v>102</v>
      </c>
      <c r="AC81" s="57">
        <v>4.79</v>
      </c>
      <c r="AD81" s="54">
        <f t="shared" si="2"/>
        <v>27.620088888888887</v>
      </c>
      <c r="AE81" s="54"/>
    </row>
    <row r="82" spans="1:31" x14ac:dyDescent="0.2">
      <c r="A82" s="54" t="s">
        <v>1392</v>
      </c>
      <c r="B82" s="54" t="s">
        <v>3066</v>
      </c>
      <c r="C82" s="12" t="s">
        <v>3803</v>
      </c>
      <c r="D82" s="55">
        <v>0</v>
      </c>
      <c r="E82" s="56">
        <v>1994</v>
      </c>
      <c r="F82" s="56">
        <v>1</v>
      </c>
      <c r="G82" s="56">
        <v>3</v>
      </c>
      <c r="H82" s="56">
        <v>22</v>
      </c>
      <c r="I82" s="55" t="s">
        <v>221</v>
      </c>
      <c r="J82" s="55">
        <v>25</v>
      </c>
      <c r="K82" s="55">
        <v>33</v>
      </c>
      <c r="L82" s="58">
        <v>316</v>
      </c>
      <c r="M82" s="58">
        <v>513</v>
      </c>
      <c r="N82" s="58">
        <v>61.6</v>
      </c>
      <c r="O82" s="58">
        <v>4089</v>
      </c>
      <c r="P82" s="58">
        <v>8</v>
      </c>
      <c r="Q82" s="58">
        <v>8.3000000000000007</v>
      </c>
      <c r="R82" s="58">
        <v>36</v>
      </c>
      <c r="S82" s="58">
        <v>12</v>
      </c>
      <c r="T82" s="58">
        <v>147</v>
      </c>
      <c r="U82" s="53">
        <v>2</v>
      </c>
      <c r="V82" s="54" t="s">
        <v>2518</v>
      </c>
      <c r="W82" s="57">
        <v>74</v>
      </c>
      <c r="X82" s="57">
        <v>221</v>
      </c>
      <c r="Y82" s="57">
        <v>16</v>
      </c>
      <c r="Z82" s="57">
        <v>4.3370499999999996</v>
      </c>
      <c r="AA82" s="57">
        <v>24.49</v>
      </c>
      <c r="AB82" s="57">
        <v>85.39</v>
      </c>
      <c r="AC82" s="54">
        <v>3.2475999999999994</v>
      </c>
      <c r="AD82" s="54">
        <f t="shared" si="2"/>
        <v>28.371621621621621</v>
      </c>
      <c r="AE82" s="54"/>
    </row>
    <row r="83" spans="1:31" x14ac:dyDescent="0.2">
      <c r="A83" s="54" t="s">
        <v>955</v>
      </c>
      <c r="B83" s="54" t="s">
        <v>2969</v>
      </c>
      <c r="C83" s="12" t="s">
        <v>3871</v>
      </c>
      <c r="D83" s="55">
        <v>0</v>
      </c>
      <c r="E83" s="56">
        <v>2004</v>
      </c>
      <c r="F83" s="56">
        <v>1</v>
      </c>
      <c r="G83" s="56">
        <v>22</v>
      </c>
      <c r="H83" s="56">
        <v>23</v>
      </c>
      <c r="I83" s="55" t="s">
        <v>124</v>
      </c>
      <c r="J83" s="55">
        <v>19</v>
      </c>
      <c r="K83" s="55">
        <v>38</v>
      </c>
      <c r="L83" s="58">
        <v>570</v>
      </c>
      <c r="M83" s="58">
        <v>987</v>
      </c>
      <c r="N83" s="58">
        <v>57.8</v>
      </c>
      <c r="O83" s="58">
        <v>6754</v>
      </c>
      <c r="P83" s="58">
        <v>6.8</v>
      </c>
      <c r="Q83" s="58">
        <v>6.8</v>
      </c>
      <c r="R83" s="58">
        <v>60</v>
      </c>
      <c r="S83" s="58">
        <v>27</v>
      </c>
      <c r="T83" s="58">
        <v>129.80000000000001</v>
      </c>
      <c r="U83" s="53">
        <v>9</v>
      </c>
      <c r="V83" s="54" t="s">
        <v>3657</v>
      </c>
      <c r="W83" s="57">
        <v>74.3</v>
      </c>
      <c r="X83" s="57">
        <v>224</v>
      </c>
      <c r="Y83" s="57">
        <v>31</v>
      </c>
      <c r="Z83" s="57">
        <v>4.7</v>
      </c>
      <c r="AA83" s="57">
        <v>30.5</v>
      </c>
      <c r="AB83" s="57">
        <v>109</v>
      </c>
      <c r="AC83" s="57">
        <v>4.3</v>
      </c>
      <c r="AD83" s="54">
        <f t="shared" si="2"/>
        <v>28.525004121010998</v>
      </c>
      <c r="AE83" s="54"/>
    </row>
    <row r="84" spans="1:31" x14ac:dyDescent="0.2">
      <c r="A84" s="54" t="s">
        <v>1079</v>
      </c>
      <c r="B84" s="54" t="s">
        <v>2997</v>
      </c>
      <c r="C84" s="12" t="s">
        <v>3853</v>
      </c>
      <c r="D84" s="55">
        <v>0</v>
      </c>
      <c r="E84" s="56">
        <v>2002</v>
      </c>
      <c r="F84" s="56">
        <v>6</v>
      </c>
      <c r="G84" s="56">
        <v>186</v>
      </c>
      <c r="H84" s="56">
        <v>23</v>
      </c>
      <c r="I84" s="55" t="s">
        <v>267</v>
      </c>
      <c r="J84" s="55">
        <v>25</v>
      </c>
      <c r="K84" s="55">
        <v>0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3">
        <v>0</v>
      </c>
      <c r="V84" s="54" t="s">
        <v>2517</v>
      </c>
      <c r="W84" s="57">
        <v>74.099999999999994</v>
      </c>
      <c r="X84" s="57">
        <v>223</v>
      </c>
      <c r="Y84" s="57">
        <v>35</v>
      </c>
      <c r="Z84" s="57">
        <v>4.93</v>
      </c>
      <c r="AA84" s="57">
        <v>29</v>
      </c>
      <c r="AB84" s="57">
        <v>105</v>
      </c>
      <c r="AC84" s="57">
        <v>4.28</v>
      </c>
      <c r="AD84" s="54">
        <f t="shared" si="2"/>
        <v>28.551160939824907</v>
      </c>
      <c r="AE84" s="54"/>
    </row>
    <row r="85" spans="1:31" x14ac:dyDescent="0.2">
      <c r="A85" s="54" t="s">
        <v>173</v>
      </c>
      <c r="B85" s="54" t="s">
        <v>2776</v>
      </c>
      <c r="C85" s="12" t="s">
        <v>3956</v>
      </c>
      <c r="D85" s="55">
        <v>0</v>
      </c>
      <c r="E85" s="56">
        <v>2016</v>
      </c>
      <c r="F85" s="56">
        <v>3</v>
      </c>
      <c r="G85" s="56">
        <v>91</v>
      </c>
      <c r="H85" s="56">
        <v>22</v>
      </c>
      <c r="I85" s="55" t="s">
        <v>174</v>
      </c>
      <c r="J85" s="55">
        <v>7</v>
      </c>
      <c r="K85" s="55">
        <f>26+5+8</f>
        <v>39</v>
      </c>
      <c r="L85" s="58">
        <v>499</v>
      </c>
      <c r="M85" s="58">
        <v>839</v>
      </c>
      <c r="N85" s="58">
        <v>59.5</v>
      </c>
      <c r="O85" s="58">
        <v>5723</v>
      </c>
      <c r="P85" s="58">
        <v>6.8</v>
      </c>
      <c r="Q85" s="58">
        <v>7.1</v>
      </c>
      <c r="R85" s="58">
        <v>46</v>
      </c>
      <c r="S85" s="58">
        <v>15</v>
      </c>
      <c r="T85" s="58">
        <v>131.30000000000001</v>
      </c>
      <c r="U85" s="53">
        <v>3</v>
      </c>
      <c r="V85" s="54" t="s">
        <v>2515</v>
      </c>
      <c r="W85" s="57">
        <v>75.75</v>
      </c>
      <c r="X85" s="57">
        <v>231</v>
      </c>
      <c r="Y85" s="57">
        <v>16</v>
      </c>
      <c r="Z85" s="57">
        <v>4.9400000000000004</v>
      </c>
      <c r="AA85" s="57">
        <v>31</v>
      </c>
      <c r="AB85" s="57">
        <v>113</v>
      </c>
      <c r="AC85" s="57">
        <v>4.53</v>
      </c>
      <c r="AD85" s="54">
        <f t="shared" si="2"/>
        <v>28.301016240237889</v>
      </c>
      <c r="AE85" s="54"/>
    </row>
    <row r="86" spans="1:31" x14ac:dyDescent="0.2">
      <c r="A86" s="54" t="s">
        <v>539</v>
      </c>
      <c r="B86" s="54" t="s">
        <v>2886</v>
      </c>
      <c r="C86" s="12" t="s">
        <v>3919</v>
      </c>
      <c r="D86" s="55">
        <v>0</v>
      </c>
      <c r="E86" s="56">
        <v>2011</v>
      </c>
      <c r="F86" s="56">
        <v>1</v>
      </c>
      <c r="G86" s="56">
        <v>8</v>
      </c>
      <c r="H86" s="56">
        <v>23</v>
      </c>
      <c r="I86" s="55" t="s">
        <v>253</v>
      </c>
      <c r="J86" s="55">
        <v>18</v>
      </c>
      <c r="K86" s="58">
        <v>40</v>
      </c>
      <c r="L86" s="58">
        <v>619</v>
      </c>
      <c r="M86" s="58">
        <v>1147</v>
      </c>
      <c r="N86" s="58">
        <v>54</v>
      </c>
      <c r="O86" s="58">
        <v>7639</v>
      </c>
      <c r="P86" s="58">
        <v>6.7</v>
      </c>
      <c r="Q86" s="58">
        <v>6.2</v>
      </c>
      <c r="R86" s="58">
        <v>53</v>
      </c>
      <c r="S86" s="58">
        <v>35</v>
      </c>
      <c r="T86" s="58">
        <v>119.1</v>
      </c>
      <c r="U86" s="53">
        <v>5</v>
      </c>
      <c r="V86" s="54" t="s">
        <v>3189</v>
      </c>
      <c r="W86" s="57">
        <v>74.5</v>
      </c>
      <c r="X86" s="57">
        <v>231</v>
      </c>
      <c r="Y86" s="57">
        <v>20</v>
      </c>
      <c r="Z86" s="57">
        <v>4.51</v>
      </c>
      <c r="AA86" s="57">
        <v>31</v>
      </c>
      <c r="AB86" s="57">
        <v>114</v>
      </c>
      <c r="AC86" s="57">
        <v>4.16</v>
      </c>
      <c r="AD86" s="54">
        <f t="shared" si="2"/>
        <v>29.258682041349491</v>
      </c>
      <c r="AE86" s="54"/>
    </row>
    <row r="87" spans="1:31" x14ac:dyDescent="0.2">
      <c r="A87" s="54" t="s">
        <v>1279</v>
      </c>
      <c r="B87" s="54" t="s">
        <v>2752</v>
      </c>
      <c r="C87" s="12" t="s">
        <v>3820</v>
      </c>
      <c r="D87" s="55">
        <v>1</v>
      </c>
      <c r="E87" s="56">
        <v>1997</v>
      </c>
      <c r="F87" s="56">
        <v>2</v>
      </c>
      <c r="G87" s="56">
        <v>42</v>
      </c>
      <c r="H87" s="56">
        <v>22</v>
      </c>
      <c r="I87" s="55" t="s">
        <v>350</v>
      </c>
      <c r="J87" s="55">
        <v>25</v>
      </c>
      <c r="K87" s="55">
        <v>42</v>
      </c>
      <c r="L87" s="58">
        <v>613</v>
      </c>
      <c r="M87" s="58">
        <v>1107</v>
      </c>
      <c r="N87" s="58">
        <v>55.4</v>
      </c>
      <c r="O87" s="58">
        <v>8626</v>
      </c>
      <c r="P87" s="58">
        <v>7.8</v>
      </c>
      <c r="Q87" s="58">
        <v>7.6</v>
      </c>
      <c r="R87" s="58">
        <v>64</v>
      </c>
      <c r="S87" s="58">
        <v>34</v>
      </c>
      <c r="T87" s="58">
        <v>133.80000000000001</v>
      </c>
      <c r="U87" s="53">
        <v>5</v>
      </c>
      <c r="V87" s="54" t="s">
        <v>2514</v>
      </c>
      <c r="W87" s="57">
        <v>74.3</v>
      </c>
      <c r="X87" s="57">
        <v>195</v>
      </c>
      <c r="Y87" s="57">
        <v>16</v>
      </c>
      <c r="Z87" s="57">
        <v>4.96</v>
      </c>
      <c r="AA87" s="57">
        <v>30</v>
      </c>
      <c r="AB87" s="57">
        <v>111</v>
      </c>
      <c r="AC87" s="57">
        <v>4.29</v>
      </c>
      <c r="AD87" s="54">
        <f t="shared" si="2"/>
        <v>24.832034837487253</v>
      </c>
      <c r="AE87" s="54"/>
    </row>
    <row r="88" spans="1:31" x14ac:dyDescent="0.2">
      <c r="A88" s="54" t="s">
        <v>755</v>
      </c>
      <c r="B88" s="54" t="s">
        <v>2945</v>
      </c>
      <c r="C88" s="12" t="s">
        <v>3894</v>
      </c>
      <c r="D88" s="55">
        <v>0</v>
      </c>
      <c r="E88" s="56">
        <v>2007</v>
      </c>
      <c r="F88" s="56">
        <v>1</v>
      </c>
      <c r="G88" s="56">
        <v>1</v>
      </c>
      <c r="H88" s="56">
        <v>22</v>
      </c>
      <c r="I88" s="55" t="s">
        <v>191</v>
      </c>
      <c r="J88" s="55">
        <v>32</v>
      </c>
      <c r="K88" s="55">
        <v>36</v>
      </c>
      <c r="L88" s="58">
        <v>493</v>
      </c>
      <c r="M88" s="58">
        <v>797</v>
      </c>
      <c r="N88" s="58">
        <v>61.9</v>
      </c>
      <c r="O88" s="58">
        <v>6625</v>
      </c>
      <c r="P88" s="58">
        <v>8.3000000000000007</v>
      </c>
      <c r="Q88" s="58">
        <v>8.4</v>
      </c>
      <c r="R88" s="58">
        <v>52</v>
      </c>
      <c r="S88" s="58">
        <v>21</v>
      </c>
      <c r="T88" s="58">
        <v>147</v>
      </c>
      <c r="U88" s="53">
        <v>2</v>
      </c>
      <c r="V88" s="54" t="s">
        <v>2518</v>
      </c>
      <c r="W88" s="57">
        <v>77.5</v>
      </c>
      <c r="X88" s="57">
        <v>265</v>
      </c>
      <c r="Y88" s="57">
        <v>24</v>
      </c>
      <c r="Z88" s="57">
        <v>4.83</v>
      </c>
      <c r="AA88" s="57">
        <v>24.49</v>
      </c>
      <c r="AB88" s="57">
        <v>85.39</v>
      </c>
      <c r="AC88" s="54">
        <v>3.2475999999999994</v>
      </c>
      <c r="AD88" s="54">
        <f t="shared" si="2"/>
        <v>31.016857440166493</v>
      </c>
      <c r="AE88" s="54"/>
    </row>
    <row r="89" spans="1:31" x14ac:dyDescent="0.2">
      <c r="A89" s="54" t="s">
        <v>240</v>
      </c>
      <c r="B89" s="54" t="s">
        <v>2833</v>
      </c>
      <c r="C89" s="12" t="s">
        <v>3949</v>
      </c>
      <c r="D89" s="55">
        <v>0</v>
      </c>
      <c r="E89" s="56">
        <v>2015</v>
      </c>
      <c r="F89" s="56">
        <v>1</v>
      </c>
      <c r="G89" s="56">
        <v>1</v>
      </c>
      <c r="H89" s="56">
        <v>21</v>
      </c>
      <c r="I89" s="55" t="s">
        <v>241</v>
      </c>
      <c r="J89" s="55">
        <v>30</v>
      </c>
      <c r="K89" s="55">
        <v>27</v>
      </c>
      <c r="L89" s="58">
        <v>562</v>
      </c>
      <c r="M89" s="58">
        <v>851</v>
      </c>
      <c r="N89" s="58">
        <v>66</v>
      </c>
      <c r="O89" s="58">
        <v>7964</v>
      </c>
      <c r="P89" s="58">
        <v>9.4</v>
      </c>
      <c r="Q89" s="58">
        <v>9.4</v>
      </c>
      <c r="R89" s="58">
        <v>65</v>
      </c>
      <c r="S89" s="58">
        <v>28</v>
      </c>
      <c r="T89" s="58">
        <v>163.30000000000001</v>
      </c>
      <c r="U89" s="53">
        <v>3</v>
      </c>
      <c r="V89" s="54" t="s">
        <v>2515</v>
      </c>
      <c r="W89" s="57">
        <v>76</v>
      </c>
      <c r="X89" s="57">
        <v>231</v>
      </c>
      <c r="Y89" s="57">
        <v>27</v>
      </c>
      <c r="Z89" s="57">
        <v>4.97</v>
      </c>
      <c r="AA89" s="57">
        <v>28.5</v>
      </c>
      <c r="AB89" s="57">
        <v>103</v>
      </c>
      <c r="AC89" s="57">
        <v>4.3600000000000003</v>
      </c>
      <c r="AD89" s="54">
        <f t="shared" si="2"/>
        <v>28.11513157894737</v>
      </c>
      <c r="AE89" s="54"/>
    </row>
    <row r="90" spans="1:31" x14ac:dyDescent="0.2">
      <c r="A90" s="54" t="s">
        <v>140</v>
      </c>
      <c r="B90" s="54" t="s">
        <v>2780</v>
      </c>
      <c r="C90" s="12" t="s">
        <v>3957</v>
      </c>
      <c r="D90" s="55">
        <v>0</v>
      </c>
      <c r="E90" s="56">
        <v>2016</v>
      </c>
      <c r="F90" s="56">
        <v>1</v>
      </c>
      <c r="G90" s="56">
        <v>1</v>
      </c>
      <c r="H90" s="56">
        <v>21</v>
      </c>
      <c r="I90" s="55" t="s">
        <v>141</v>
      </c>
      <c r="J90" s="55">
        <v>30</v>
      </c>
      <c r="K90" s="55">
        <v>37</v>
      </c>
      <c r="L90" s="58">
        <v>977</v>
      </c>
      <c r="M90" s="58">
        <v>1568</v>
      </c>
      <c r="N90" s="58">
        <v>62.3</v>
      </c>
      <c r="O90" s="58">
        <v>12195</v>
      </c>
      <c r="P90" s="58">
        <v>7.8</v>
      </c>
      <c r="Q90" s="58">
        <v>8.1</v>
      </c>
      <c r="R90" s="58">
        <v>96</v>
      </c>
      <c r="S90" s="58">
        <v>30</v>
      </c>
      <c r="T90" s="58">
        <v>144</v>
      </c>
      <c r="U90" s="53">
        <v>5</v>
      </c>
      <c r="V90" s="54" t="s">
        <v>3189</v>
      </c>
      <c r="W90" s="57">
        <v>76</v>
      </c>
      <c r="X90" s="57">
        <v>215</v>
      </c>
      <c r="Y90" s="57">
        <v>36</v>
      </c>
      <c r="Z90" s="57">
        <v>4.82</v>
      </c>
      <c r="AA90" s="57">
        <v>27</v>
      </c>
      <c r="AB90" s="57">
        <v>110</v>
      </c>
      <c r="AC90" s="57">
        <v>4.47</v>
      </c>
      <c r="AD90" s="54">
        <f t="shared" si="2"/>
        <v>26.167763157894736</v>
      </c>
      <c r="AE90" s="54"/>
    </row>
    <row r="91" spans="1:31" x14ac:dyDescent="0.2">
      <c r="A91" s="54" t="s">
        <v>1178</v>
      </c>
      <c r="B91" s="54" t="s">
        <v>2705</v>
      </c>
      <c r="C91" s="12" t="s">
        <v>3839</v>
      </c>
      <c r="D91" s="55">
        <v>0</v>
      </c>
      <c r="E91" s="56">
        <v>2000</v>
      </c>
      <c r="F91" s="56">
        <v>7</v>
      </c>
      <c r="G91" s="56">
        <v>214</v>
      </c>
      <c r="H91" s="56">
        <v>23</v>
      </c>
      <c r="I91" s="55" t="s">
        <v>137</v>
      </c>
      <c r="J91" s="55">
        <v>15</v>
      </c>
      <c r="K91" s="55">
        <v>36</v>
      </c>
      <c r="L91" s="58">
        <v>306</v>
      </c>
      <c r="M91" s="58">
        <v>536</v>
      </c>
      <c r="N91" s="58">
        <v>57.1</v>
      </c>
      <c r="O91" s="58">
        <v>4820</v>
      </c>
      <c r="P91" s="58">
        <v>9</v>
      </c>
      <c r="Q91" s="58">
        <v>8.5</v>
      </c>
      <c r="R91" s="58">
        <v>34</v>
      </c>
      <c r="S91" s="58">
        <v>21</v>
      </c>
      <c r="T91" s="58">
        <v>145.69999999999999</v>
      </c>
      <c r="U91" s="53">
        <v>6</v>
      </c>
      <c r="V91" s="54" t="s">
        <v>2513</v>
      </c>
      <c r="W91" s="57">
        <v>73</v>
      </c>
      <c r="X91" s="57">
        <v>226</v>
      </c>
      <c r="Y91" s="57">
        <v>18</v>
      </c>
      <c r="Z91" s="57">
        <v>4.68</v>
      </c>
      <c r="AA91" s="57">
        <v>24.49</v>
      </c>
      <c r="AB91" s="57">
        <v>109</v>
      </c>
      <c r="AC91" s="54">
        <v>3.2475999999999994</v>
      </c>
      <c r="AD91" s="54">
        <f t="shared" si="2"/>
        <v>29.813848752111092</v>
      </c>
      <c r="AE91" s="54"/>
    </row>
    <row r="92" spans="1:31" x14ac:dyDescent="0.2">
      <c r="A92" s="54" t="s">
        <v>877</v>
      </c>
      <c r="B92" s="54" t="s">
        <v>2962</v>
      </c>
      <c r="C92" s="12" t="s">
        <v>3881</v>
      </c>
      <c r="D92" s="55">
        <v>1</v>
      </c>
      <c r="E92" s="56">
        <v>2005</v>
      </c>
      <c r="F92" s="56">
        <v>1</v>
      </c>
      <c r="G92" s="56">
        <v>25</v>
      </c>
      <c r="H92" s="56">
        <v>23</v>
      </c>
      <c r="I92" s="55" t="s">
        <v>221</v>
      </c>
      <c r="J92" s="55">
        <v>21</v>
      </c>
      <c r="K92" s="55">
        <v>48</v>
      </c>
      <c r="L92" s="58">
        <v>552</v>
      </c>
      <c r="M92" s="58">
        <v>854</v>
      </c>
      <c r="N92" s="58">
        <v>64.599999999999994</v>
      </c>
      <c r="O92" s="58">
        <v>7299</v>
      </c>
      <c r="P92" s="58">
        <v>8.5</v>
      </c>
      <c r="Q92" s="58">
        <v>8.3000000000000007</v>
      </c>
      <c r="R92" s="58">
        <v>45</v>
      </c>
      <c r="S92" s="58">
        <v>24</v>
      </c>
      <c r="T92" s="58">
        <v>148.19999999999999</v>
      </c>
      <c r="U92" s="53">
        <v>2</v>
      </c>
      <c r="V92" s="54" t="s">
        <v>2518</v>
      </c>
      <c r="W92" s="57">
        <v>76.75</v>
      </c>
      <c r="X92" s="57">
        <v>230</v>
      </c>
      <c r="Y92" s="57">
        <v>28</v>
      </c>
      <c r="Z92" s="57">
        <v>4.72</v>
      </c>
      <c r="AA92" s="57">
        <v>24.49</v>
      </c>
      <c r="AB92" s="57">
        <v>85.39</v>
      </c>
      <c r="AC92" s="54">
        <v>3.2475999999999994</v>
      </c>
      <c r="AD92" s="54">
        <f t="shared" si="2"/>
        <v>27.448991501236087</v>
      </c>
      <c r="AE92" s="54"/>
    </row>
    <row r="93" spans="1:31" x14ac:dyDescent="0.2">
      <c r="A93" s="54" t="s">
        <v>814</v>
      </c>
      <c r="B93" s="54" t="s">
        <v>2950</v>
      </c>
      <c r="C93" s="12" t="s">
        <v>3887</v>
      </c>
      <c r="D93" s="55">
        <v>1</v>
      </c>
      <c r="E93" s="56">
        <v>2006</v>
      </c>
      <c r="F93" s="56">
        <v>1</v>
      </c>
      <c r="G93" s="56">
        <v>11</v>
      </c>
      <c r="H93" s="56">
        <v>23</v>
      </c>
      <c r="I93" s="55" t="s">
        <v>137</v>
      </c>
      <c r="J93" s="55">
        <v>3</v>
      </c>
      <c r="K93" s="55">
        <v>45</v>
      </c>
      <c r="L93" s="58">
        <v>710</v>
      </c>
      <c r="M93" s="58">
        <v>1242</v>
      </c>
      <c r="N93" s="58">
        <v>57.2</v>
      </c>
      <c r="O93" s="58">
        <v>8697</v>
      </c>
      <c r="P93" s="58">
        <v>7</v>
      </c>
      <c r="Q93" s="58">
        <v>6.6</v>
      </c>
      <c r="R93" s="58">
        <v>59</v>
      </c>
      <c r="S93" s="58">
        <v>36</v>
      </c>
      <c r="T93" s="58">
        <v>125.9</v>
      </c>
      <c r="U93" s="53">
        <v>2</v>
      </c>
      <c r="V93" s="54" t="s">
        <v>2518</v>
      </c>
      <c r="W93" s="57">
        <v>75.25</v>
      </c>
      <c r="X93" s="57">
        <v>226</v>
      </c>
      <c r="Y93" s="57">
        <v>26</v>
      </c>
      <c r="Z93" s="57">
        <v>4.8099999999999996</v>
      </c>
      <c r="AA93" s="57">
        <v>24.49</v>
      </c>
      <c r="AB93" s="57">
        <v>85.39</v>
      </c>
      <c r="AC93" s="57">
        <v>4.26</v>
      </c>
      <c r="AD93" s="54">
        <f t="shared" si="2"/>
        <v>28.057615258109731</v>
      </c>
      <c r="AE93" s="54"/>
    </row>
    <row r="94" spans="1:31" x14ac:dyDescent="0.2">
      <c r="A94" s="54" t="s">
        <v>1491</v>
      </c>
      <c r="B94" s="54" t="s">
        <v>3092</v>
      </c>
      <c r="C94" s="12" t="s">
        <v>3788</v>
      </c>
      <c r="D94" s="55">
        <v>1</v>
      </c>
      <c r="E94" s="56">
        <v>1992</v>
      </c>
      <c r="F94" s="56">
        <v>6</v>
      </c>
      <c r="G94" s="56">
        <v>166</v>
      </c>
      <c r="H94" s="56">
        <v>21</v>
      </c>
      <c r="I94" s="55" t="s">
        <v>170</v>
      </c>
      <c r="J94" s="55">
        <v>17</v>
      </c>
      <c r="K94" s="55">
        <v>36</v>
      </c>
      <c r="L94" s="58">
        <v>360</v>
      </c>
      <c r="M94" s="58">
        <v>667</v>
      </c>
      <c r="N94" s="58">
        <v>54</v>
      </c>
      <c r="O94" s="58">
        <v>5133</v>
      </c>
      <c r="P94" s="58">
        <v>7.7</v>
      </c>
      <c r="Q94" s="58">
        <v>7.6</v>
      </c>
      <c r="R94" s="58">
        <v>43</v>
      </c>
      <c r="S94" s="58">
        <v>20</v>
      </c>
      <c r="T94" s="58">
        <v>133.9</v>
      </c>
      <c r="U94" s="53">
        <v>6</v>
      </c>
      <c r="V94" s="54" t="s">
        <v>2513</v>
      </c>
      <c r="W94" s="57">
        <v>71.8</v>
      </c>
      <c r="X94" s="57">
        <v>202</v>
      </c>
      <c r="Y94" s="57">
        <v>16</v>
      </c>
      <c r="Z94" s="57">
        <v>4.8600000000000003</v>
      </c>
      <c r="AA94" s="57">
        <v>30.5</v>
      </c>
      <c r="AB94" s="57">
        <v>115</v>
      </c>
      <c r="AC94" s="57">
        <v>4.5999999999999996</v>
      </c>
      <c r="AD94" s="54">
        <f t="shared" si="2"/>
        <v>27.545953243689919</v>
      </c>
      <c r="AE94" s="54"/>
    </row>
    <row r="95" spans="1:31" x14ac:dyDescent="0.2">
      <c r="A95" s="54" t="s">
        <v>1640</v>
      </c>
      <c r="B95" s="54" t="s">
        <v>3148</v>
      </c>
      <c r="C95" s="76" t="s">
        <v>3769</v>
      </c>
      <c r="D95" s="55">
        <v>0</v>
      </c>
      <c r="E95" s="56">
        <v>1989</v>
      </c>
      <c r="F95" s="56">
        <v>4</v>
      </c>
      <c r="G95" s="56">
        <v>102</v>
      </c>
      <c r="H95" s="56">
        <v>23</v>
      </c>
      <c r="I95" s="55" t="s">
        <v>1499</v>
      </c>
      <c r="J95" s="55">
        <v>7</v>
      </c>
      <c r="K95" s="55">
        <v>0</v>
      </c>
      <c r="L95" s="55">
        <v>0</v>
      </c>
      <c r="M95" s="55">
        <v>0</v>
      </c>
      <c r="N95" s="55">
        <v>0</v>
      </c>
      <c r="O95" s="55">
        <v>0</v>
      </c>
      <c r="P95" s="55">
        <v>0</v>
      </c>
      <c r="Q95" s="55">
        <v>0</v>
      </c>
      <c r="R95" s="55">
        <v>0</v>
      </c>
      <c r="S95" s="55">
        <v>0</v>
      </c>
      <c r="T95" s="55">
        <v>0</v>
      </c>
      <c r="U95" s="53">
        <v>0</v>
      </c>
      <c r="V95" s="54" t="s">
        <v>2513</v>
      </c>
      <c r="W95" s="57">
        <v>75</v>
      </c>
      <c r="X95" s="57">
        <v>209</v>
      </c>
      <c r="Y95" s="57">
        <v>16</v>
      </c>
      <c r="Z95" s="57">
        <v>5.0599999999999996</v>
      </c>
      <c r="AA95" s="57">
        <v>32</v>
      </c>
      <c r="AB95" s="57">
        <v>106</v>
      </c>
      <c r="AC95" s="57">
        <v>4.41</v>
      </c>
      <c r="AD95" s="54">
        <f t="shared" si="2"/>
        <v>26.120355555555555</v>
      </c>
      <c r="AE95" s="54"/>
    </row>
    <row r="96" spans="1:31" x14ac:dyDescent="0.2">
      <c r="A96" s="54" t="s">
        <v>1124</v>
      </c>
      <c r="B96" s="54" t="s">
        <v>3004</v>
      </c>
      <c r="C96" s="12" t="s">
        <v>3845</v>
      </c>
      <c r="D96" s="55">
        <v>0</v>
      </c>
      <c r="E96" s="56">
        <v>2001</v>
      </c>
      <c r="F96" s="56">
        <v>4</v>
      </c>
      <c r="G96" s="56">
        <v>125</v>
      </c>
      <c r="H96" s="56">
        <v>22</v>
      </c>
      <c r="I96" s="55" t="s">
        <v>106</v>
      </c>
      <c r="J96" s="55">
        <v>3</v>
      </c>
      <c r="K96" s="55">
        <v>27</v>
      </c>
      <c r="L96" s="58">
        <v>254</v>
      </c>
      <c r="M96" s="58">
        <v>479</v>
      </c>
      <c r="N96" s="58">
        <v>53</v>
      </c>
      <c r="O96" s="58">
        <v>3755</v>
      </c>
      <c r="P96" s="58">
        <v>7.8</v>
      </c>
      <c r="Q96" s="58">
        <v>7.5</v>
      </c>
      <c r="R96" s="58">
        <v>31</v>
      </c>
      <c r="S96" s="58">
        <v>17</v>
      </c>
      <c r="T96" s="58">
        <v>133.1</v>
      </c>
      <c r="U96" s="53">
        <v>2</v>
      </c>
      <c r="V96" s="54" t="s">
        <v>2518</v>
      </c>
      <c r="W96" s="57">
        <v>74</v>
      </c>
      <c r="X96" s="57">
        <v>231</v>
      </c>
      <c r="Y96" s="57">
        <v>32</v>
      </c>
      <c r="Z96" s="57">
        <v>4.79</v>
      </c>
      <c r="AA96" s="57">
        <v>35.5</v>
      </c>
      <c r="AB96" s="57">
        <v>112</v>
      </c>
      <c r="AC96" s="57">
        <v>4.29</v>
      </c>
      <c r="AD96" s="54">
        <f t="shared" si="2"/>
        <v>29.655405405405407</v>
      </c>
      <c r="AE96" s="54"/>
    </row>
    <row r="97" spans="1:35" x14ac:dyDescent="0.2">
      <c r="A97" s="54" t="s">
        <v>1276</v>
      </c>
      <c r="B97" s="54" t="s">
        <v>2742</v>
      </c>
      <c r="C97" s="12" t="s">
        <v>3821</v>
      </c>
      <c r="D97" s="55">
        <v>0</v>
      </c>
      <c r="E97" s="56">
        <v>1997</v>
      </c>
      <c r="F97" s="56">
        <v>1</v>
      </c>
      <c r="G97" s="56">
        <v>26</v>
      </c>
      <c r="H97" s="56">
        <v>24</v>
      </c>
      <c r="I97" s="55" t="s">
        <v>110</v>
      </c>
      <c r="J97" s="55">
        <v>5</v>
      </c>
      <c r="K97" s="55">
        <v>38</v>
      </c>
      <c r="L97" s="58">
        <v>313</v>
      </c>
      <c r="M97" s="58">
        <v>582</v>
      </c>
      <c r="N97" s="58">
        <v>53.8</v>
      </c>
      <c r="O97" s="58">
        <v>4383</v>
      </c>
      <c r="P97" s="58">
        <v>7.5</v>
      </c>
      <c r="Q97" s="58">
        <v>7.3</v>
      </c>
      <c r="R97" s="58">
        <v>34</v>
      </c>
      <c r="S97" s="58">
        <v>18</v>
      </c>
      <c r="T97" s="58">
        <v>130.1</v>
      </c>
      <c r="U97" s="53">
        <v>7</v>
      </c>
      <c r="V97" s="54" t="s">
        <v>3664</v>
      </c>
      <c r="W97" s="57">
        <v>76.599999999999994</v>
      </c>
      <c r="X97" s="57">
        <v>234</v>
      </c>
      <c r="Y97" s="57">
        <v>16</v>
      </c>
      <c r="Z97" s="57">
        <v>4.3370499999999996</v>
      </c>
      <c r="AA97" s="57">
        <v>29</v>
      </c>
      <c r="AB97" s="57">
        <v>106</v>
      </c>
      <c r="AC97" s="57">
        <v>4.28</v>
      </c>
      <c r="AD97" s="54">
        <f t="shared" si="2"/>
        <v>28.035844541853859</v>
      </c>
      <c r="AE97" s="54"/>
    </row>
    <row r="98" spans="1:35" x14ac:dyDescent="0.2">
      <c r="A98" s="54" t="s">
        <v>1704</v>
      </c>
      <c r="B98" s="54" t="s">
        <v>3177</v>
      </c>
      <c r="C98" s="12" t="s">
        <v>3759</v>
      </c>
      <c r="D98" s="55">
        <v>1</v>
      </c>
      <c r="E98" s="56">
        <v>1987</v>
      </c>
      <c r="F98" s="56">
        <v>1</v>
      </c>
      <c r="G98" s="56">
        <v>26</v>
      </c>
      <c r="H98" s="56">
        <v>23</v>
      </c>
      <c r="I98" s="55" t="s">
        <v>56</v>
      </c>
      <c r="J98" s="55">
        <v>4</v>
      </c>
      <c r="K98" s="55">
        <v>49</v>
      </c>
      <c r="L98" s="58">
        <v>387</v>
      </c>
      <c r="M98" s="58">
        <v>620</v>
      </c>
      <c r="N98" s="58">
        <v>62.4</v>
      </c>
      <c r="O98" s="58">
        <v>5449</v>
      </c>
      <c r="P98" s="58">
        <v>8.8000000000000007</v>
      </c>
      <c r="Q98" s="58">
        <v>8.1999999999999993</v>
      </c>
      <c r="R98" s="58">
        <v>31</v>
      </c>
      <c r="S98" s="58">
        <v>22</v>
      </c>
      <c r="T98" s="58">
        <v>145.6</v>
      </c>
      <c r="U98" s="53">
        <v>1</v>
      </c>
      <c r="V98" s="54" t="s">
        <v>3659</v>
      </c>
      <c r="W98" s="57">
        <v>74.3</v>
      </c>
      <c r="X98" s="57">
        <v>203</v>
      </c>
      <c r="Y98" s="57">
        <v>16</v>
      </c>
      <c r="Z98" s="57">
        <v>4.3370499999999996</v>
      </c>
      <c r="AA98" s="57">
        <v>24.49</v>
      </c>
      <c r="AB98" s="57">
        <v>85.39</v>
      </c>
      <c r="AC98" s="54">
        <v>3.2475999999999994</v>
      </c>
      <c r="AD98" s="54">
        <f t="shared" ref="AD98:AD129" si="3">(X98/(W98^2))*703</f>
        <v>25.850784984666216</v>
      </c>
      <c r="AE98" s="70"/>
      <c r="AF98" s="17"/>
      <c r="AG98" s="18"/>
      <c r="AH98" s="17"/>
      <c r="AI98" s="15"/>
    </row>
    <row r="99" spans="1:35" x14ac:dyDescent="0.2">
      <c r="A99" s="54" t="s">
        <v>1409</v>
      </c>
      <c r="B99" s="54" t="s">
        <v>3062</v>
      </c>
      <c r="C99" s="12" t="s">
        <v>3804</v>
      </c>
      <c r="D99" s="55">
        <v>0</v>
      </c>
      <c r="E99" s="56">
        <v>1994</v>
      </c>
      <c r="F99" s="56">
        <v>6</v>
      </c>
      <c r="G99" s="56">
        <v>178</v>
      </c>
      <c r="H99" s="56">
        <v>23</v>
      </c>
      <c r="I99" s="55" t="s">
        <v>120</v>
      </c>
      <c r="J99" s="55">
        <v>15</v>
      </c>
      <c r="K99" s="55">
        <v>36</v>
      </c>
      <c r="L99" s="58">
        <v>467</v>
      </c>
      <c r="M99" s="58">
        <v>746</v>
      </c>
      <c r="N99" s="58">
        <v>62.6</v>
      </c>
      <c r="O99" s="58">
        <v>5037</v>
      </c>
      <c r="P99" s="58">
        <v>6.8</v>
      </c>
      <c r="Q99" s="58">
        <v>5.5</v>
      </c>
      <c r="R99" s="58">
        <v>17</v>
      </c>
      <c r="S99" s="58">
        <v>29</v>
      </c>
      <c r="T99" s="58">
        <v>119.1</v>
      </c>
      <c r="U99" s="53">
        <v>1</v>
      </c>
      <c r="V99" s="54" t="s">
        <v>3185</v>
      </c>
      <c r="W99" s="57">
        <v>74.3</v>
      </c>
      <c r="X99" s="57">
        <v>227</v>
      </c>
      <c r="Y99" s="57">
        <v>16</v>
      </c>
      <c r="Z99" s="57">
        <v>5.13</v>
      </c>
      <c r="AA99" s="57">
        <v>24.5</v>
      </c>
      <c r="AB99" s="57">
        <v>100</v>
      </c>
      <c r="AC99" s="57">
        <v>4.3899999999999997</v>
      </c>
      <c r="AD99" s="54">
        <f t="shared" si="3"/>
        <v>28.907035426203112</v>
      </c>
      <c r="AE99" s="54"/>
    </row>
    <row r="100" spans="1:35" x14ac:dyDescent="0.2">
      <c r="A100" s="54" t="s">
        <v>620</v>
      </c>
      <c r="B100" s="54" t="s">
        <v>2900</v>
      </c>
      <c r="C100" s="12" t="s">
        <v>3909</v>
      </c>
      <c r="D100" s="55">
        <v>0</v>
      </c>
      <c r="E100" s="56">
        <v>2010</v>
      </c>
      <c r="F100" s="56">
        <v>2</v>
      </c>
      <c r="G100" s="56">
        <v>48</v>
      </c>
      <c r="H100" s="56">
        <v>22</v>
      </c>
      <c r="I100" s="55" t="s">
        <v>528</v>
      </c>
      <c r="J100" s="55">
        <v>12</v>
      </c>
      <c r="K100" s="55">
        <v>35</v>
      </c>
      <c r="L100" s="58">
        <v>695</v>
      </c>
      <c r="M100" s="58">
        <v>1110</v>
      </c>
      <c r="N100" s="58">
        <v>62.6</v>
      </c>
      <c r="O100" s="58">
        <v>8148</v>
      </c>
      <c r="P100" s="58">
        <v>7.3</v>
      </c>
      <c r="Q100" s="58">
        <v>7.3</v>
      </c>
      <c r="R100" s="58">
        <v>60</v>
      </c>
      <c r="S100" s="58">
        <v>27</v>
      </c>
      <c r="T100" s="58">
        <v>137.19999999999999</v>
      </c>
      <c r="U100" s="53">
        <v>6</v>
      </c>
      <c r="V100" s="54" t="s">
        <v>2513</v>
      </c>
      <c r="W100" s="57">
        <v>74.63</v>
      </c>
      <c r="X100" s="57">
        <v>222</v>
      </c>
      <c r="Y100" s="57">
        <v>23</v>
      </c>
      <c r="Z100" s="57">
        <v>4.76</v>
      </c>
      <c r="AA100" s="57">
        <v>24.49</v>
      </c>
      <c r="AB100" s="57">
        <v>85.39</v>
      </c>
      <c r="AC100" s="54">
        <v>3.2475999999999994</v>
      </c>
      <c r="AD100" s="54">
        <f t="shared" si="3"/>
        <v>28.020857158569893</v>
      </c>
      <c r="AE100" s="54"/>
    </row>
    <row r="101" spans="1:35" x14ac:dyDescent="0.2">
      <c r="A101" s="54" t="s">
        <v>343</v>
      </c>
      <c r="B101" s="54" t="s">
        <v>2839</v>
      </c>
      <c r="C101" s="12" t="s">
        <v>3942</v>
      </c>
      <c r="D101" s="55">
        <v>0</v>
      </c>
      <c r="E101" s="56">
        <v>2014</v>
      </c>
      <c r="F101" s="56">
        <v>2</v>
      </c>
      <c r="G101" s="56">
        <v>62</v>
      </c>
      <c r="H101" s="56">
        <v>22</v>
      </c>
      <c r="I101" s="55" t="s">
        <v>174</v>
      </c>
      <c r="J101" s="55">
        <v>6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3">
        <v>12</v>
      </c>
      <c r="V101" s="54" t="s">
        <v>3186</v>
      </c>
      <c r="W101" s="57">
        <v>74.25</v>
      </c>
      <c r="X101" s="57">
        <v>226</v>
      </c>
      <c r="Y101" s="57">
        <v>24</v>
      </c>
      <c r="Z101" s="57">
        <v>4.97</v>
      </c>
      <c r="AA101" s="57">
        <v>30.5</v>
      </c>
      <c r="AB101" s="57">
        <v>110</v>
      </c>
      <c r="AC101" s="57">
        <v>4.26</v>
      </c>
      <c r="AD101" s="54">
        <f t="shared" si="3"/>
        <v>28.818465235973655</v>
      </c>
      <c r="AE101" s="54"/>
    </row>
    <row r="102" spans="1:35" x14ac:dyDescent="0.2">
      <c r="A102" s="54" t="s">
        <v>710</v>
      </c>
      <c r="B102" s="54" t="s">
        <v>2931</v>
      </c>
      <c r="C102" s="12" t="s">
        <v>3900</v>
      </c>
      <c r="D102" s="55">
        <v>1</v>
      </c>
      <c r="E102" s="56">
        <v>2008</v>
      </c>
      <c r="F102" s="56">
        <v>1</v>
      </c>
      <c r="G102" s="56">
        <v>18</v>
      </c>
      <c r="H102" s="56">
        <v>23</v>
      </c>
      <c r="I102" s="55" t="s">
        <v>382</v>
      </c>
      <c r="J102" s="55">
        <v>28</v>
      </c>
      <c r="K102" s="55">
        <v>29</v>
      </c>
      <c r="L102" s="55">
        <v>596</v>
      </c>
      <c r="M102" s="55">
        <v>942</v>
      </c>
      <c r="N102" s="55">
        <v>63.3</v>
      </c>
      <c r="O102" s="55">
        <v>7057</v>
      </c>
      <c r="P102" s="55">
        <v>7.6</v>
      </c>
      <c r="Q102" s="55" t="s">
        <v>3681</v>
      </c>
      <c r="R102" s="55">
        <v>41</v>
      </c>
      <c r="S102" s="55">
        <v>15</v>
      </c>
      <c r="T102" s="55" t="s">
        <v>3682</v>
      </c>
      <c r="U102" s="53">
        <v>12</v>
      </c>
      <c r="V102" s="54" t="s">
        <v>3186</v>
      </c>
      <c r="W102" s="57">
        <v>78.38</v>
      </c>
      <c r="X102" s="57">
        <v>236</v>
      </c>
      <c r="Y102" s="57">
        <v>27</v>
      </c>
      <c r="Z102" s="57">
        <v>4.8600000000000003</v>
      </c>
      <c r="AA102" s="57">
        <v>28.5</v>
      </c>
      <c r="AB102" s="57">
        <v>110</v>
      </c>
      <c r="AC102" s="57">
        <v>4.2699999999999996</v>
      </c>
      <c r="AD102" s="54">
        <f t="shared" si="3"/>
        <v>27.005785242510679</v>
      </c>
      <c r="AE102" s="54"/>
    </row>
    <row r="103" spans="1:35" x14ac:dyDescent="0.2">
      <c r="A103" s="54" t="s">
        <v>1050</v>
      </c>
      <c r="B103" s="54" t="s">
        <v>2994</v>
      </c>
      <c r="C103" s="12" t="s">
        <v>3854</v>
      </c>
      <c r="D103" s="55">
        <v>0</v>
      </c>
      <c r="E103" s="56">
        <v>2002</v>
      </c>
      <c r="F103" s="56">
        <v>1</v>
      </c>
      <c r="G103" s="56">
        <v>3</v>
      </c>
      <c r="H103" s="56">
        <v>23</v>
      </c>
      <c r="I103" s="55" t="s">
        <v>133</v>
      </c>
      <c r="J103" s="55">
        <v>30</v>
      </c>
      <c r="K103" s="55">
        <v>34</v>
      </c>
      <c r="L103" s="58">
        <v>512</v>
      </c>
      <c r="M103" s="58">
        <v>928</v>
      </c>
      <c r="N103" s="58">
        <v>55.2</v>
      </c>
      <c r="O103" s="58">
        <v>6911</v>
      </c>
      <c r="P103" s="58">
        <v>7.4</v>
      </c>
      <c r="Q103" s="58">
        <v>7.6</v>
      </c>
      <c r="R103" s="58">
        <v>59</v>
      </c>
      <c r="S103" s="58">
        <v>23</v>
      </c>
      <c r="T103" s="58">
        <v>133.80000000000001</v>
      </c>
      <c r="U103" s="53">
        <v>5</v>
      </c>
      <c r="V103" s="54" t="s">
        <v>2514</v>
      </c>
      <c r="W103" s="57">
        <v>76</v>
      </c>
      <c r="X103" s="57">
        <v>215</v>
      </c>
      <c r="Y103" s="57">
        <v>32</v>
      </c>
      <c r="Z103" s="57">
        <v>4.8499999999999996</v>
      </c>
      <c r="AA103" s="57">
        <v>32</v>
      </c>
      <c r="AB103" s="57">
        <v>107</v>
      </c>
      <c r="AC103" s="57">
        <v>4.21</v>
      </c>
      <c r="AD103" s="54">
        <f t="shared" si="3"/>
        <v>26.167763157894736</v>
      </c>
      <c r="AE103" s="54"/>
    </row>
    <row r="104" spans="1:35" x14ac:dyDescent="0.2">
      <c r="A104" s="54" t="s">
        <v>772</v>
      </c>
      <c r="B104" s="54" t="s">
        <v>2937</v>
      </c>
      <c r="C104" s="12" t="s">
        <v>3895</v>
      </c>
      <c r="D104" s="55">
        <v>0</v>
      </c>
      <c r="E104" s="56">
        <v>2007</v>
      </c>
      <c r="F104" s="56">
        <v>2</v>
      </c>
      <c r="G104" s="56">
        <v>40</v>
      </c>
      <c r="H104" s="56">
        <v>26</v>
      </c>
      <c r="I104" s="55" t="s">
        <v>237</v>
      </c>
      <c r="J104" s="55">
        <v>16</v>
      </c>
      <c r="K104" s="55">
        <v>43</v>
      </c>
      <c r="L104" s="58">
        <v>885</v>
      </c>
      <c r="M104" s="58">
        <v>1418</v>
      </c>
      <c r="N104" s="58">
        <v>62.4</v>
      </c>
      <c r="O104" s="58">
        <v>11021</v>
      </c>
      <c r="P104" s="58">
        <v>7.8</v>
      </c>
      <c r="Q104" s="58">
        <v>7.8</v>
      </c>
      <c r="R104" s="58">
        <v>79</v>
      </c>
      <c r="S104" s="58">
        <v>34</v>
      </c>
      <c r="T104" s="58">
        <v>141.30000000000001</v>
      </c>
      <c r="U104" s="53">
        <v>8</v>
      </c>
      <c r="V104" s="54" t="s">
        <v>3656</v>
      </c>
      <c r="W104" s="57">
        <v>74.13</v>
      </c>
      <c r="X104" s="57">
        <v>215</v>
      </c>
      <c r="Y104" s="57">
        <v>30</v>
      </c>
      <c r="Z104" s="57">
        <v>4.78</v>
      </c>
      <c r="AA104" s="57">
        <v>29.5</v>
      </c>
      <c r="AB104" s="57">
        <v>111</v>
      </c>
      <c r="AC104" s="57">
        <v>4.17</v>
      </c>
      <c r="AD104" s="54">
        <f t="shared" si="3"/>
        <v>27.504628582514496</v>
      </c>
      <c r="AE104" s="54"/>
    </row>
    <row r="105" spans="1:35" x14ac:dyDescent="0.2">
      <c r="A105" s="54" t="s">
        <v>982</v>
      </c>
      <c r="B105" s="54" t="s">
        <v>2972</v>
      </c>
      <c r="C105" s="76" t="s">
        <v>3872</v>
      </c>
      <c r="D105" s="55">
        <v>0</v>
      </c>
      <c r="E105" s="56">
        <v>2004</v>
      </c>
      <c r="F105" s="56">
        <v>7</v>
      </c>
      <c r="G105" s="56">
        <v>202</v>
      </c>
      <c r="H105" s="56">
        <v>23</v>
      </c>
      <c r="I105" s="55" t="s">
        <v>350</v>
      </c>
      <c r="J105" s="55">
        <v>29</v>
      </c>
      <c r="K105" s="55">
        <v>46</v>
      </c>
      <c r="L105" s="58">
        <v>744</v>
      </c>
      <c r="M105" s="58">
        <v>1327</v>
      </c>
      <c r="N105" s="58">
        <v>56.1</v>
      </c>
      <c r="O105" s="58">
        <v>9014</v>
      </c>
      <c r="P105" s="58">
        <v>6.8</v>
      </c>
      <c r="Q105" s="58">
        <v>6.8</v>
      </c>
      <c r="R105" s="58">
        <v>70</v>
      </c>
      <c r="S105" s="58">
        <v>30</v>
      </c>
      <c r="T105" s="58">
        <v>126</v>
      </c>
      <c r="U105" s="53">
        <v>1</v>
      </c>
      <c r="V105" s="54" t="s">
        <v>3185</v>
      </c>
      <c r="W105" s="57">
        <v>78</v>
      </c>
      <c r="X105" s="57">
        <v>246</v>
      </c>
      <c r="Y105" s="57">
        <v>24</v>
      </c>
      <c r="Z105" s="57">
        <v>5.18</v>
      </c>
      <c r="AA105" s="57">
        <v>31</v>
      </c>
      <c r="AB105" s="57">
        <v>115</v>
      </c>
      <c r="AC105" s="54">
        <v>3.2475999999999994</v>
      </c>
      <c r="AD105" s="54">
        <f t="shared" si="3"/>
        <v>28.425049309664693</v>
      </c>
      <c r="AE105" s="54"/>
    </row>
    <row r="106" spans="1:35" x14ac:dyDescent="0.2">
      <c r="A106" s="54" t="s">
        <v>636</v>
      </c>
      <c r="B106" s="54" t="s">
        <v>2908</v>
      </c>
      <c r="C106" s="12" t="s">
        <v>3910</v>
      </c>
      <c r="D106" s="55">
        <v>0</v>
      </c>
      <c r="E106" s="56">
        <v>2010</v>
      </c>
      <c r="F106" s="56">
        <v>5</v>
      </c>
      <c r="G106" s="56">
        <v>155</v>
      </c>
      <c r="H106" s="56">
        <v>22</v>
      </c>
      <c r="I106" s="55" t="s">
        <v>350</v>
      </c>
      <c r="J106" s="55">
        <v>15</v>
      </c>
      <c r="K106" s="55">
        <v>0</v>
      </c>
      <c r="L106" s="55">
        <v>0</v>
      </c>
      <c r="M106" s="55">
        <v>0</v>
      </c>
      <c r="N106" s="55">
        <v>0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3">
        <v>12</v>
      </c>
      <c r="V106" s="54" t="s">
        <v>3186</v>
      </c>
      <c r="W106" s="57">
        <v>77.38</v>
      </c>
      <c r="X106" s="57">
        <v>243</v>
      </c>
      <c r="Y106" s="57">
        <v>24</v>
      </c>
      <c r="Z106" s="57">
        <v>4.8499999999999996</v>
      </c>
      <c r="AA106" s="57">
        <v>33.5</v>
      </c>
      <c r="AB106" s="57">
        <v>108</v>
      </c>
      <c r="AC106" s="57">
        <v>4.33</v>
      </c>
      <c r="AD106" s="54">
        <f t="shared" si="3"/>
        <v>28.530156098928995</v>
      </c>
      <c r="AE106" s="54"/>
    </row>
    <row r="107" spans="1:35" x14ac:dyDescent="0.2">
      <c r="A107" s="54" t="s">
        <v>317</v>
      </c>
      <c r="B107" s="54" t="s">
        <v>2841</v>
      </c>
      <c r="C107" s="12" t="s">
        <v>3943</v>
      </c>
      <c r="D107" s="55">
        <v>0</v>
      </c>
      <c r="E107" s="56">
        <v>2014</v>
      </c>
      <c r="F107" s="56">
        <v>1</v>
      </c>
      <c r="G107" s="56">
        <v>22</v>
      </c>
      <c r="H107" s="56">
        <v>21</v>
      </c>
      <c r="I107" s="55" t="s">
        <v>93</v>
      </c>
      <c r="J107" s="55">
        <v>31</v>
      </c>
      <c r="K107" s="55">
        <v>26</v>
      </c>
      <c r="L107" s="58">
        <v>595</v>
      </c>
      <c r="M107" s="58">
        <v>863</v>
      </c>
      <c r="N107" s="58">
        <v>68.900000000000006</v>
      </c>
      <c r="O107" s="58">
        <v>7820</v>
      </c>
      <c r="P107" s="58">
        <v>9.1</v>
      </c>
      <c r="Q107" s="58">
        <v>9.4</v>
      </c>
      <c r="R107" s="58">
        <v>63</v>
      </c>
      <c r="S107" s="58">
        <v>22</v>
      </c>
      <c r="T107" s="58">
        <v>164.1</v>
      </c>
      <c r="U107" s="53">
        <v>4</v>
      </c>
      <c r="V107" s="54" t="s">
        <v>3188</v>
      </c>
      <c r="W107" s="57">
        <v>71.75</v>
      </c>
      <c r="X107" s="57">
        <v>207</v>
      </c>
      <c r="Y107" s="57">
        <v>32</v>
      </c>
      <c r="Z107" s="57">
        <v>4.68</v>
      </c>
      <c r="AA107" s="57">
        <v>31.5</v>
      </c>
      <c r="AB107" s="57">
        <v>112</v>
      </c>
      <c r="AC107" s="57">
        <v>4.03</v>
      </c>
      <c r="AD107" s="54">
        <f t="shared" si="3"/>
        <v>28.267139336400831</v>
      </c>
      <c r="AE107" s="54"/>
    </row>
    <row r="108" spans="1:35" x14ac:dyDescent="0.2">
      <c r="A108" s="54" t="s">
        <v>671</v>
      </c>
      <c r="B108" s="54" t="s">
        <v>2918</v>
      </c>
      <c r="C108" s="12" t="s">
        <v>3904</v>
      </c>
      <c r="D108" s="55">
        <v>0</v>
      </c>
      <c r="E108" s="56">
        <v>2009</v>
      </c>
      <c r="F108" s="56">
        <v>1</v>
      </c>
      <c r="G108" s="56">
        <v>17</v>
      </c>
      <c r="H108" s="56">
        <v>21</v>
      </c>
      <c r="I108" s="55" t="s">
        <v>241</v>
      </c>
      <c r="J108" s="55">
        <v>15</v>
      </c>
      <c r="K108" s="55">
        <v>35</v>
      </c>
      <c r="L108" s="58">
        <v>680</v>
      </c>
      <c r="M108" s="58">
        <v>1151</v>
      </c>
      <c r="N108" s="58">
        <v>59.1</v>
      </c>
      <c r="O108" s="58">
        <v>8078</v>
      </c>
      <c r="P108" s="58">
        <v>7</v>
      </c>
      <c r="Q108" s="58">
        <v>6.5</v>
      </c>
      <c r="R108" s="58">
        <v>44</v>
      </c>
      <c r="S108" s="58">
        <v>34</v>
      </c>
      <c r="T108" s="58">
        <v>124.7</v>
      </c>
      <c r="U108" s="53">
        <v>4</v>
      </c>
      <c r="V108" s="54" t="s">
        <v>3680</v>
      </c>
      <c r="W108" s="57">
        <v>77.75</v>
      </c>
      <c r="X108" s="57">
        <v>248</v>
      </c>
      <c r="Y108" s="57">
        <v>27</v>
      </c>
      <c r="Z108" s="57">
        <v>4.9000000000000004</v>
      </c>
      <c r="AA108" s="57">
        <v>33.5</v>
      </c>
      <c r="AB108" s="57">
        <v>119</v>
      </c>
      <c r="AC108" s="57">
        <v>4.43</v>
      </c>
      <c r="AD108" s="54">
        <f t="shared" si="3"/>
        <v>28.840727453190105</v>
      </c>
      <c r="AE108" s="54"/>
    </row>
    <row r="109" spans="1:35" x14ac:dyDescent="0.2">
      <c r="A109" s="54" t="s">
        <v>1059</v>
      </c>
      <c r="B109" s="54" t="s">
        <v>2996</v>
      </c>
      <c r="C109" s="12" t="s">
        <v>3855</v>
      </c>
      <c r="D109" s="55">
        <v>1</v>
      </c>
      <c r="E109" s="56">
        <v>2002</v>
      </c>
      <c r="F109" s="56">
        <v>3</v>
      </c>
      <c r="G109" s="56">
        <v>81</v>
      </c>
      <c r="H109" s="56">
        <v>23</v>
      </c>
      <c r="I109" s="55" t="s">
        <v>350</v>
      </c>
      <c r="J109" s="55">
        <v>26</v>
      </c>
      <c r="K109" s="55">
        <v>30</v>
      </c>
      <c r="L109" s="58">
        <v>340</v>
      </c>
      <c r="M109" s="58">
        <v>664</v>
      </c>
      <c r="N109" s="58">
        <v>51.2</v>
      </c>
      <c r="O109" s="58">
        <v>4022</v>
      </c>
      <c r="P109" s="58">
        <v>6.1</v>
      </c>
      <c r="Q109" s="58">
        <v>4.5999999999999996</v>
      </c>
      <c r="R109" s="58">
        <v>27</v>
      </c>
      <c r="S109" s="58">
        <v>34</v>
      </c>
      <c r="T109" s="58">
        <v>105.3</v>
      </c>
      <c r="U109" s="53">
        <v>8</v>
      </c>
      <c r="V109" s="54" t="s">
        <v>3661</v>
      </c>
      <c r="W109" s="57">
        <v>75.900000000000006</v>
      </c>
      <c r="X109" s="57">
        <v>221</v>
      </c>
      <c r="Y109" s="57">
        <v>30</v>
      </c>
      <c r="Z109" s="57">
        <v>4.6399999999999997</v>
      </c>
      <c r="AA109" s="57">
        <v>38.5</v>
      </c>
      <c r="AB109" s="57">
        <v>118</v>
      </c>
      <c r="AC109" s="57">
        <v>3.9</v>
      </c>
      <c r="AD109" s="54">
        <f t="shared" si="3"/>
        <v>26.968950546884894</v>
      </c>
      <c r="AE109" s="54"/>
    </row>
    <row r="110" spans="1:35" x14ac:dyDescent="0.2">
      <c r="A110" s="54" t="s">
        <v>824</v>
      </c>
      <c r="B110" s="54" t="s">
        <v>2948</v>
      </c>
      <c r="C110" s="12" t="s">
        <v>3888</v>
      </c>
      <c r="D110" s="55">
        <v>0</v>
      </c>
      <c r="E110" s="56">
        <v>2006</v>
      </c>
      <c r="F110" s="56">
        <v>2</v>
      </c>
      <c r="G110" s="56">
        <v>49</v>
      </c>
      <c r="H110" s="56">
        <v>23</v>
      </c>
      <c r="I110" s="55" t="s">
        <v>170</v>
      </c>
      <c r="J110" s="55">
        <v>9</v>
      </c>
      <c r="K110" s="55">
        <v>37</v>
      </c>
      <c r="L110" s="58">
        <v>613</v>
      </c>
      <c r="M110" s="58">
        <v>1005</v>
      </c>
      <c r="N110" s="58">
        <v>61</v>
      </c>
      <c r="O110" s="58">
        <v>7555</v>
      </c>
      <c r="P110" s="58">
        <v>7.5</v>
      </c>
      <c r="Q110" s="58">
        <v>7.7</v>
      </c>
      <c r="R110" s="58">
        <v>61</v>
      </c>
      <c r="S110" s="58">
        <v>24</v>
      </c>
      <c r="T110" s="58">
        <v>139.4</v>
      </c>
      <c r="U110" s="53">
        <v>5</v>
      </c>
      <c r="V110" s="54" t="s">
        <v>2514</v>
      </c>
      <c r="W110" s="57">
        <v>73.63</v>
      </c>
      <c r="X110" s="57">
        <v>224</v>
      </c>
      <c r="Y110" s="57">
        <v>35</v>
      </c>
      <c r="Z110" s="57">
        <v>4.8899999999999997</v>
      </c>
      <c r="AA110" s="57">
        <v>24.49</v>
      </c>
      <c r="AB110" s="57">
        <v>85.39</v>
      </c>
      <c r="AC110" s="54">
        <v>3.2475999999999994</v>
      </c>
      <c r="AD110" s="54">
        <f t="shared" si="3"/>
        <v>29.04649554986668</v>
      </c>
      <c r="AE110" s="54"/>
    </row>
    <row r="111" spans="1:35" x14ac:dyDescent="0.2">
      <c r="A111" s="54" t="s">
        <v>1695</v>
      </c>
      <c r="B111" s="54" t="s">
        <v>3181</v>
      </c>
      <c r="C111" s="12" t="s">
        <v>3760</v>
      </c>
      <c r="D111" s="55">
        <v>0</v>
      </c>
      <c r="E111" s="56">
        <v>1987</v>
      </c>
      <c r="F111" s="56">
        <v>1</v>
      </c>
      <c r="G111" s="56">
        <v>6</v>
      </c>
      <c r="H111" s="56">
        <v>23</v>
      </c>
      <c r="I111" s="55" t="s">
        <v>271</v>
      </c>
      <c r="J111" s="55">
        <v>24</v>
      </c>
      <c r="K111" s="55">
        <v>32</v>
      </c>
      <c r="L111" s="58">
        <v>577</v>
      </c>
      <c r="M111" s="58">
        <v>1015</v>
      </c>
      <c r="N111" s="58">
        <v>56.8</v>
      </c>
      <c r="O111" s="58">
        <v>7142</v>
      </c>
      <c r="P111" s="58">
        <v>7</v>
      </c>
      <c r="Q111" s="58">
        <v>6.1</v>
      </c>
      <c r="R111" s="58">
        <v>36</v>
      </c>
      <c r="S111" s="58">
        <v>38</v>
      </c>
      <c r="T111" s="58">
        <v>120.2</v>
      </c>
      <c r="U111" s="53">
        <v>8</v>
      </c>
      <c r="V111" s="54" t="s">
        <v>3661</v>
      </c>
      <c r="W111" s="57">
        <v>75</v>
      </c>
      <c r="X111" s="57">
        <v>212</v>
      </c>
      <c r="Y111" s="57">
        <v>16</v>
      </c>
      <c r="Z111" s="57">
        <v>4.95</v>
      </c>
      <c r="AA111" s="57">
        <v>28</v>
      </c>
      <c r="AB111" s="57">
        <v>108</v>
      </c>
      <c r="AC111" s="57">
        <v>4.51</v>
      </c>
      <c r="AD111" s="54">
        <f t="shared" si="3"/>
        <v>26.49528888888889</v>
      </c>
      <c r="AE111" s="70"/>
      <c r="AF111" s="17"/>
      <c r="AG111" s="18"/>
      <c r="AH111" s="18"/>
      <c r="AI111" s="15"/>
    </row>
    <row r="112" spans="1:35" x14ac:dyDescent="0.2">
      <c r="A112" s="54" t="s">
        <v>1500</v>
      </c>
      <c r="B112" s="54" t="s">
        <v>3096</v>
      </c>
      <c r="C112" s="12" t="s">
        <v>3789</v>
      </c>
      <c r="D112" s="55">
        <v>1</v>
      </c>
      <c r="E112" s="56">
        <v>1992</v>
      </c>
      <c r="F112" s="56">
        <v>8</v>
      </c>
      <c r="G112" s="56">
        <v>211</v>
      </c>
      <c r="H112" s="56">
        <v>23</v>
      </c>
      <c r="I112" s="55" t="s">
        <v>106</v>
      </c>
      <c r="J112" s="55">
        <v>13</v>
      </c>
      <c r="K112" s="55">
        <v>46</v>
      </c>
      <c r="L112" s="58">
        <v>126</v>
      </c>
      <c r="M112" s="58">
        <v>228</v>
      </c>
      <c r="N112" s="58">
        <v>55.3</v>
      </c>
      <c r="O112" s="58">
        <v>1605</v>
      </c>
      <c r="P112" s="58">
        <v>7</v>
      </c>
      <c r="Q112" s="58">
        <v>5</v>
      </c>
      <c r="R112" s="58">
        <v>8</v>
      </c>
      <c r="S112" s="58">
        <v>14</v>
      </c>
      <c r="T112" s="58">
        <v>113.7</v>
      </c>
      <c r="U112" s="53">
        <v>1</v>
      </c>
      <c r="V112" s="54" t="s">
        <v>3185</v>
      </c>
      <c r="W112" s="57">
        <v>76.900000000000006</v>
      </c>
      <c r="X112" s="57">
        <v>232</v>
      </c>
      <c r="Y112" s="57">
        <v>16</v>
      </c>
      <c r="Z112" s="57">
        <v>5.14</v>
      </c>
      <c r="AA112" s="57">
        <v>27.5</v>
      </c>
      <c r="AB112" s="57">
        <v>103</v>
      </c>
      <c r="AC112" s="57">
        <v>4.21</v>
      </c>
      <c r="AD112" s="54">
        <f t="shared" si="3"/>
        <v>27.579769379448422</v>
      </c>
      <c r="AE112" s="54"/>
    </row>
    <row r="113" spans="1:35" x14ac:dyDescent="0.2">
      <c r="A113" s="54" t="s">
        <v>1341</v>
      </c>
      <c r="B113" s="54" t="s">
        <v>3030</v>
      </c>
      <c r="C113" s="12" t="s">
        <v>3808</v>
      </c>
      <c r="D113" s="55">
        <v>1</v>
      </c>
      <c r="E113" s="56">
        <v>1995</v>
      </c>
      <c r="F113" s="56">
        <v>1</v>
      </c>
      <c r="G113" s="56">
        <v>5</v>
      </c>
      <c r="H113" s="56">
        <v>22</v>
      </c>
      <c r="I113" s="55" t="s">
        <v>528</v>
      </c>
      <c r="J113" s="55">
        <v>21</v>
      </c>
      <c r="K113" s="55">
        <v>45</v>
      </c>
      <c r="L113" s="58">
        <v>370</v>
      </c>
      <c r="M113" s="58">
        <v>657</v>
      </c>
      <c r="N113" s="58">
        <v>56.3</v>
      </c>
      <c r="O113" s="58">
        <v>5304</v>
      </c>
      <c r="P113" s="58">
        <v>8.1</v>
      </c>
      <c r="Q113" s="58">
        <v>7.8</v>
      </c>
      <c r="R113" s="58">
        <v>39</v>
      </c>
      <c r="S113" s="58">
        <v>21</v>
      </c>
      <c r="T113" s="58">
        <v>137.30000000000001</v>
      </c>
      <c r="U113" s="53">
        <v>1</v>
      </c>
      <c r="V113" s="54" t="s">
        <v>3185</v>
      </c>
      <c r="W113" s="57">
        <v>77</v>
      </c>
      <c r="X113" s="57">
        <v>240</v>
      </c>
      <c r="Y113" s="57">
        <v>16</v>
      </c>
      <c r="Z113" s="57">
        <v>4.3370499999999996</v>
      </c>
      <c r="AA113" s="57">
        <v>24.49</v>
      </c>
      <c r="AB113" s="57">
        <v>85.39</v>
      </c>
      <c r="AC113" s="54">
        <v>3.2475999999999994</v>
      </c>
      <c r="AD113" s="54">
        <f t="shared" si="3"/>
        <v>28.456738067127677</v>
      </c>
      <c r="AE113" s="54"/>
    </row>
    <row r="114" spans="1:35" x14ac:dyDescent="0.2">
      <c r="A114" s="54" t="s">
        <v>212</v>
      </c>
      <c r="B114" s="54" t="s">
        <v>2782</v>
      </c>
      <c r="C114" s="12" t="s">
        <v>3958</v>
      </c>
      <c r="D114" s="55">
        <v>0</v>
      </c>
      <c r="E114" s="56">
        <v>2016</v>
      </c>
      <c r="F114" s="56">
        <v>5</v>
      </c>
      <c r="G114" s="56">
        <v>162</v>
      </c>
      <c r="H114" s="56">
        <v>23</v>
      </c>
      <c r="I114" s="55" t="s">
        <v>71</v>
      </c>
      <c r="J114" s="55">
        <v>4</v>
      </c>
      <c r="K114" s="55">
        <f>28+23</f>
        <v>51</v>
      </c>
      <c r="L114" s="58">
        <v>727</v>
      </c>
      <c r="M114" s="58">
        <v>1103</v>
      </c>
      <c r="N114" s="58">
        <v>65.900000000000006</v>
      </c>
      <c r="O114" s="58">
        <v>9385</v>
      </c>
      <c r="P114" s="58">
        <v>8.5</v>
      </c>
      <c r="Q114" s="58">
        <v>8.6999999999999993</v>
      </c>
      <c r="R114" s="58">
        <v>75</v>
      </c>
      <c r="S114" s="58">
        <v>29</v>
      </c>
      <c r="T114" s="58">
        <v>154.6</v>
      </c>
      <c r="U114" s="53">
        <v>5</v>
      </c>
      <c r="V114" s="54" t="s">
        <v>3189</v>
      </c>
      <c r="W114" s="57">
        <v>75.25</v>
      </c>
      <c r="X114" s="57">
        <v>218</v>
      </c>
      <c r="Y114" s="57">
        <v>16</v>
      </c>
      <c r="Z114" s="57">
        <v>4.78</v>
      </c>
      <c r="AA114" s="57">
        <v>32.5</v>
      </c>
      <c r="AB114" s="57">
        <v>113</v>
      </c>
      <c r="AC114" s="57">
        <v>4.3099999999999996</v>
      </c>
      <c r="AD114" s="54">
        <f t="shared" si="3"/>
        <v>27.064425337468681</v>
      </c>
      <c r="AE114" s="54"/>
    </row>
    <row r="115" spans="1:35" x14ac:dyDescent="0.2">
      <c r="A115" s="54" t="s">
        <v>765</v>
      </c>
      <c r="B115" s="54" t="s">
        <v>2940</v>
      </c>
      <c r="C115" s="12" t="s">
        <v>3896</v>
      </c>
      <c r="D115" s="55">
        <v>0</v>
      </c>
      <c r="E115" s="56">
        <v>2007</v>
      </c>
      <c r="F115" s="56">
        <v>2</v>
      </c>
      <c r="G115" s="56">
        <v>36</v>
      </c>
      <c r="H115" s="56">
        <v>23</v>
      </c>
      <c r="I115" s="55" t="s">
        <v>151</v>
      </c>
      <c r="J115" s="55">
        <v>10</v>
      </c>
      <c r="K115" s="55">
        <v>50</v>
      </c>
      <c r="L115" s="58">
        <v>964</v>
      </c>
      <c r="M115" s="58">
        <v>1565</v>
      </c>
      <c r="N115" s="58">
        <v>61.6</v>
      </c>
      <c r="O115" s="58">
        <v>12964</v>
      </c>
      <c r="P115" s="58">
        <v>8.3000000000000007</v>
      </c>
      <c r="Q115" s="58">
        <v>8.5</v>
      </c>
      <c r="R115" s="58">
        <v>85</v>
      </c>
      <c r="S115" s="58">
        <v>31</v>
      </c>
      <c r="T115" s="58">
        <v>145.1</v>
      </c>
      <c r="U115" s="53">
        <v>9</v>
      </c>
      <c r="V115" s="54" t="s">
        <v>3657</v>
      </c>
      <c r="W115" s="57">
        <v>75.13</v>
      </c>
      <c r="X115" s="57">
        <v>218</v>
      </c>
      <c r="Y115" s="57">
        <v>16</v>
      </c>
      <c r="Z115" s="57">
        <v>4.8899999999999997</v>
      </c>
      <c r="AA115" s="57">
        <v>32.5</v>
      </c>
      <c r="AB115" s="57">
        <v>112</v>
      </c>
      <c r="AC115" s="57">
        <v>4.4400000000000004</v>
      </c>
      <c r="AD115" s="54">
        <f t="shared" si="3"/>
        <v>27.15095068632003</v>
      </c>
      <c r="AE115" s="54"/>
    </row>
    <row r="116" spans="1:35" x14ac:dyDescent="0.2">
      <c r="A116" s="54" t="s">
        <v>1730</v>
      </c>
      <c r="B116" s="54" t="s">
        <v>3182</v>
      </c>
      <c r="C116" s="12" t="s">
        <v>3761</v>
      </c>
      <c r="D116" s="55">
        <v>0</v>
      </c>
      <c r="E116" s="56">
        <v>1987</v>
      </c>
      <c r="F116" s="56">
        <v>7</v>
      </c>
      <c r="G116" s="56">
        <v>180</v>
      </c>
      <c r="H116" s="56">
        <v>23</v>
      </c>
      <c r="I116" s="55" t="s">
        <v>196</v>
      </c>
      <c r="J116" s="55">
        <v>16</v>
      </c>
      <c r="K116" s="55">
        <v>57</v>
      </c>
      <c r="L116" s="58">
        <v>731</v>
      </c>
      <c r="M116" s="58">
        <v>1336</v>
      </c>
      <c r="N116" s="58">
        <v>54.7</v>
      </c>
      <c r="O116" s="58">
        <v>10623</v>
      </c>
      <c r="P116" s="58">
        <v>8</v>
      </c>
      <c r="Q116" s="58">
        <v>7.3</v>
      </c>
      <c r="R116" s="58">
        <v>66</v>
      </c>
      <c r="S116" s="58">
        <v>48</v>
      </c>
      <c r="T116" s="58">
        <v>130.6</v>
      </c>
      <c r="U116" s="53">
        <v>12</v>
      </c>
      <c r="V116" s="54" t="s">
        <v>2519</v>
      </c>
      <c r="W116" s="57">
        <v>71.3</v>
      </c>
      <c r="X116" s="57">
        <v>187</v>
      </c>
      <c r="Y116" s="57">
        <v>16</v>
      </c>
      <c r="Z116" s="57">
        <v>4.3370499999999996</v>
      </c>
      <c r="AA116" s="57">
        <v>24.49</v>
      </c>
      <c r="AB116" s="57">
        <v>85.39</v>
      </c>
      <c r="AC116" s="54">
        <v>3.2475999999999994</v>
      </c>
      <c r="AD116" s="54">
        <f t="shared" si="3"/>
        <v>25.859365933013226</v>
      </c>
      <c r="AE116" s="54"/>
      <c r="AF116" s="17"/>
      <c r="AG116" s="17"/>
      <c r="AH116" s="18"/>
      <c r="AI116" s="17"/>
    </row>
    <row r="117" spans="1:35" x14ac:dyDescent="0.2">
      <c r="A117" s="54" t="s">
        <v>510</v>
      </c>
      <c r="B117" s="54" t="s">
        <v>2866</v>
      </c>
      <c r="C117" s="12" t="s">
        <v>3927</v>
      </c>
      <c r="D117" s="55">
        <v>1</v>
      </c>
      <c r="E117" s="56">
        <v>2012</v>
      </c>
      <c r="F117" s="56">
        <v>4</v>
      </c>
      <c r="G117" s="56">
        <v>102</v>
      </c>
      <c r="H117" s="56">
        <v>24</v>
      </c>
      <c r="I117" s="55" t="s">
        <v>221</v>
      </c>
      <c r="J117" s="55">
        <v>23</v>
      </c>
      <c r="K117" s="58">
        <v>45</v>
      </c>
      <c r="L117" s="58">
        <v>723</v>
      </c>
      <c r="M117" s="58">
        <v>1128</v>
      </c>
      <c r="N117" s="58">
        <v>64.099999999999994</v>
      </c>
      <c r="O117" s="58">
        <v>9131</v>
      </c>
      <c r="P117" s="58">
        <v>8.1</v>
      </c>
      <c r="Q117" s="58">
        <v>8.1</v>
      </c>
      <c r="R117" s="58">
        <v>66</v>
      </c>
      <c r="S117" s="58">
        <v>30</v>
      </c>
      <c r="T117" s="58">
        <v>146.1</v>
      </c>
      <c r="U117" s="53">
        <v>1</v>
      </c>
      <c r="V117" s="54" t="s">
        <v>3185</v>
      </c>
      <c r="W117" s="57">
        <v>74.63</v>
      </c>
      <c r="X117" s="57">
        <v>214</v>
      </c>
      <c r="Y117" s="57">
        <v>33</v>
      </c>
      <c r="Z117" s="57">
        <v>4.84</v>
      </c>
      <c r="AA117" s="57">
        <v>28.5</v>
      </c>
      <c r="AB117" s="57">
        <v>109</v>
      </c>
      <c r="AC117" s="57">
        <v>4.5</v>
      </c>
      <c r="AD117" s="54">
        <f t="shared" si="3"/>
        <v>27.011096540243049</v>
      </c>
      <c r="AE117" s="54"/>
    </row>
    <row r="118" spans="1:35" x14ac:dyDescent="0.2">
      <c r="A118" s="54" t="s">
        <v>1353</v>
      </c>
      <c r="B118" s="54" t="s">
        <v>3043</v>
      </c>
      <c r="C118" s="12" t="s">
        <v>3809</v>
      </c>
      <c r="D118" s="55">
        <v>1</v>
      </c>
      <c r="E118" s="56">
        <v>1995</v>
      </c>
      <c r="F118" s="56">
        <v>2</v>
      </c>
      <c r="G118" s="56">
        <v>60</v>
      </c>
      <c r="H118" s="56">
        <v>22</v>
      </c>
      <c r="I118" s="55" t="s">
        <v>120</v>
      </c>
      <c r="J118" s="55">
        <v>15</v>
      </c>
      <c r="K118" s="55">
        <v>33</v>
      </c>
      <c r="L118" s="58">
        <v>456</v>
      </c>
      <c r="M118" s="58">
        <v>785</v>
      </c>
      <c r="N118" s="58">
        <v>58.1</v>
      </c>
      <c r="O118" s="58">
        <v>6481</v>
      </c>
      <c r="P118" s="58">
        <v>8.3000000000000007</v>
      </c>
      <c r="Q118" s="58">
        <v>8</v>
      </c>
      <c r="R118" s="58">
        <v>33</v>
      </c>
      <c r="S118" s="58">
        <v>19</v>
      </c>
      <c r="T118" s="58">
        <v>136.5</v>
      </c>
      <c r="U118" s="53">
        <v>4</v>
      </c>
      <c r="V118" s="54" t="s">
        <v>3663</v>
      </c>
      <c r="W118" s="57">
        <v>73.5</v>
      </c>
      <c r="X118" s="57">
        <v>212</v>
      </c>
      <c r="Y118" s="57">
        <v>16</v>
      </c>
      <c r="Z118" s="57">
        <v>4.5199999999999996</v>
      </c>
      <c r="AA118" s="57">
        <v>36</v>
      </c>
      <c r="AB118" s="57">
        <v>125</v>
      </c>
      <c r="AC118" s="57">
        <v>4.13</v>
      </c>
      <c r="AD118" s="54">
        <f t="shared" si="3"/>
        <v>27.58776435744366</v>
      </c>
      <c r="AE118" s="54"/>
    </row>
    <row r="119" spans="1:35" x14ac:dyDescent="0.2">
      <c r="A119" s="54" t="s">
        <v>1295</v>
      </c>
      <c r="B119" s="54" t="s">
        <v>2741</v>
      </c>
      <c r="C119" s="12" t="s">
        <v>3822</v>
      </c>
      <c r="D119" s="55">
        <v>0</v>
      </c>
      <c r="E119" s="56">
        <v>1997</v>
      </c>
      <c r="F119" s="56">
        <v>7</v>
      </c>
      <c r="G119" s="56">
        <v>207</v>
      </c>
      <c r="H119" s="56">
        <v>24</v>
      </c>
      <c r="I119" s="55" t="s">
        <v>151</v>
      </c>
      <c r="J119" s="55">
        <v>11</v>
      </c>
      <c r="K119" s="55">
        <v>29</v>
      </c>
      <c r="L119" s="58">
        <v>350</v>
      </c>
      <c r="M119" s="58">
        <v>594</v>
      </c>
      <c r="N119" s="58">
        <v>58.9</v>
      </c>
      <c r="O119" s="58">
        <v>5390</v>
      </c>
      <c r="P119" s="58">
        <v>9.1</v>
      </c>
      <c r="Q119" s="58">
        <v>8.5</v>
      </c>
      <c r="R119" s="58">
        <v>40</v>
      </c>
      <c r="S119" s="58">
        <v>25</v>
      </c>
      <c r="T119" s="58">
        <v>148.9</v>
      </c>
      <c r="U119" s="53">
        <v>4</v>
      </c>
      <c r="V119" s="54" t="s">
        <v>3188</v>
      </c>
      <c r="W119" s="57">
        <v>72.900000000000006</v>
      </c>
      <c r="X119" s="57">
        <v>180</v>
      </c>
      <c r="Y119" s="57">
        <v>16</v>
      </c>
      <c r="Z119" s="57">
        <v>5.14</v>
      </c>
      <c r="AA119" s="57">
        <v>28.5</v>
      </c>
      <c r="AB119" s="57">
        <v>103</v>
      </c>
      <c r="AC119" s="57">
        <v>4.37</v>
      </c>
      <c r="AD119" s="54">
        <f t="shared" si="3"/>
        <v>23.810733458652983</v>
      </c>
      <c r="AE119" s="54"/>
    </row>
    <row r="120" spans="1:35" x14ac:dyDescent="0.2">
      <c r="A120" s="54" t="s">
        <v>1074</v>
      </c>
      <c r="B120" s="54" t="s">
        <v>2995</v>
      </c>
      <c r="C120" s="12" t="s">
        <v>3856</v>
      </c>
      <c r="D120" s="55">
        <v>0</v>
      </c>
      <c r="E120" s="56">
        <v>2002</v>
      </c>
      <c r="F120" s="56">
        <v>5</v>
      </c>
      <c r="G120" s="56">
        <v>158</v>
      </c>
      <c r="H120" s="56">
        <v>22</v>
      </c>
      <c r="I120" s="55" t="s">
        <v>443</v>
      </c>
      <c r="J120" s="55">
        <v>21</v>
      </c>
      <c r="K120" s="55">
        <v>42</v>
      </c>
      <c r="L120" s="58">
        <v>668</v>
      </c>
      <c r="M120" s="58">
        <v>1229</v>
      </c>
      <c r="N120" s="58">
        <v>54.4</v>
      </c>
      <c r="O120" s="58">
        <v>8460</v>
      </c>
      <c r="P120" s="58">
        <v>6.9</v>
      </c>
      <c r="Q120" s="58">
        <v>6.7</v>
      </c>
      <c r="R120" s="58">
        <v>66</v>
      </c>
      <c r="S120" s="58">
        <v>33</v>
      </c>
      <c r="T120" s="58">
        <v>124.5</v>
      </c>
      <c r="U120" s="53">
        <v>1</v>
      </c>
      <c r="V120" s="54" t="s">
        <v>3185</v>
      </c>
      <c r="W120" s="57">
        <v>74.3</v>
      </c>
      <c r="X120" s="57">
        <v>211</v>
      </c>
      <c r="Y120" s="57">
        <v>31</v>
      </c>
      <c r="Z120" s="57">
        <v>4.8600000000000003</v>
      </c>
      <c r="AA120" s="57">
        <v>27</v>
      </c>
      <c r="AB120" s="57">
        <v>97</v>
      </c>
      <c r="AC120" s="57">
        <v>4.5</v>
      </c>
      <c r="AD120" s="54">
        <f t="shared" si="3"/>
        <v>26.869535131845179</v>
      </c>
      <c r="AE120" s="54"/>
    </row>
    <row r="121" spans="1:35" x14ac:dyDescent="0.2">
      <c r="A121" s="54" t="s">
        <v>1009</v>
      </c>
      <c r="B121" s="54" t="s">
        <v>2978</v>
      </c>
      <c r="C121" s="12" t="s">
        <v>3864</v>
      </c>
      <c r="D121" s="55">
        <v>0</v>
      </c>
      <c r="E121" s="56">
        <v>2003</v>
      </c>
      <c r="F121" s="56">
        <v>1</v>
      </c>
      <c r="G121" s="56">
        <v>19</v>
      </c>
      <c r="H121" s="56">
        <v>22</v>
      </c>
      <c r="I121" s="55" t="s">
        <v>382</v>
      </c>
      <c r="J121" s="55">
        <v>21</v>
      </c>
      <c r="K121" s="55">
        <v>43</v>
      </c>
      <c r="L121" s="58">
        <v>622</v>
      </c>
      <c r="M121" s="58">
        <v>1301</v>
      </c>
      <c r="N121" s="58">
        <v>47.8</v>
      </c>
      <c r="O121" s="58">
        <v>7980</v>
      </c>
      <c r="P121" s="58">
        <v>6.1</v>
      </c>
      <c r="Q121" s="58">
        <v>5.5</v>
      </c>
      <c r="R121" s="58">
        <v>64</v>
      </c>
      <c r="S121" s="58">
        <v>48</v>
      </c>
      <c r="T121" s="58">
        <v>108.2</v>
      </c>
      <c r="U121" s="53">
        <v>5</v>
      </c>
      <c r="V121" s="54" t="s">
        <v>2514</v>
      </c>
      <c r="W121" s="57">
        <v>75</v>
      </c>
      <c r="X121" s="57">
        <v>234</v>
      </c>
      <c r="Y121" s="57">
        <v>27</v>
      </c>
      <c r="Z121" s="57">
        <v>4.6500000000000004</v>
      </c>
      <c r="AA121" s="57">
        <v>35.5</v>
      </c>
      <c r="AB121" s="57">
        <v>117</v>
      </c>
      <c r="AC121" s="57">
        <v>3.99</v>
      </c>
      <c r="AD121" s="54">
        <f t="shared" si="3"/>
        <v>29.244799999999998</v>
      </c>
      <c r="AE121" s="54"/>
    </row>
    <row r="122" spans="1:35" x14ac:dyDescent="0.2">
      <c r="A122" s="54" t="s">
        <v>895</v>
      </c>
      <c r="B122" s="54" t="s">
        <v>2966</v>
      </c>
      <c r="C122" s="12" t="s">
        <v>3882</v>
      </c>
      <c r="D122" s="55">
        <v>1</v>
      </c>
      <c r="E122" s="56">
        <v>2005</v>
      </c>
      <c r="F122" s="56">
        <v>4</v>
      </c>
      <c r="G122" s="56">
        <v>106</v>
      </c>
      <c r="H122" s="56">
        <v>22</v>
      </c>
      <c r="I122" s="55" t="s">
        <v>56</v>
      </c>
      <c r="J122" s="55">
        <v>31</v>
      </c>
      <c r="K122" s="55">
        <v>44</v>
      </c>
      <c r="L122" s="58">
        <v>786</v>
      </c>
      <c r="M122" s="58">
        <v>1336</v>
      </c>
      <c r="N122" s="58">
        <v>58.8</v>
      </c>
      <c r="O122" s="58">
        <v>9337</v>
      </c>
      <c r="P122" s="58">
        <v>7</v>
      </c>
      <c r="Q122" s="58">
        <v>7</v>
      </c>
      <c r="R122" s="58">
        <v>63</v>
      </c>
      <c r="S122" s="58">
        <v>28</v>
      </c>
      <c r="T122" s="58">
        <v>128.9</v>
      </c>
      <c r="U122" s="53">
        <v>1</v>
      </c>
      <c r="V122" s="54" t="s">
        <v>3185</v>
      </c>
      <c r="W122" s="57">
        <v>76</v>
      </c>
      <c r="X122" s="57">
        <v>233</v>
      </c>
      <c r="Y122" s="57">
        <v>27</v>
      </c>
      <c r="Z122" s="57">
        <v>5.1100000000000003</v>
      </c>
      <c r="AA122" s="57">
        <v>26.5</v>
      </c>
      <c r="AB122" s="57">
        <v>85.39</v>
      </c>
      <c r="AC122" s="57">
        <v>4.5199999999999996</v>
      </c>
      <c r="AD122" s="54">
        <f t="shared" si="3"/>
        <v>28.358552631578949</v>
      </c>
      <c r="AE122" s="54"/>
    </row>
    <row r="123" spans="1:35" x14ac:dyDescent="0.2">
      <c r="A123" s="54" t="s">
        <v>421</v>
      </c>
      <c r="B123" s="54" t="s">
        <v>2856</v>
      </c>
      <c r="C123" s="16" t="s">
        <v>3936</v>
      </c>
      <c r="D123" s="55">
        <v>0</v>
      </c>
      <c r="E123" s="56">
        <v>2013</v>
      </c>
      <c r="F123" s="56">
        <v>4</v>
      </c>
      <c r="G123" s="56">
        <v>115</v>
      </c>
      <c r="H123" s="56">
        <v>24</v>
      </c>
      <c r="I123" s="55" t="s">
        <v>120</v>
      </c>
      <c r="J123" s="55">
        <v>17</v>
      </c>
      <c r="K123" s="55">
        <v>53</v>
      </c>
      <c r="L123" s="58">
        <v>1388</v>
      </c>
      <c r="M123" s="58">
        <v>2183</v>
      </c>
      <c r="N123" s="58">
        <v>63.6</v>
      </c>
      <c r="O123" s="58">
        <v>16646</v>
      </c>
      <c r="P123" s="58">
        <v>7.6</v>
      </c>
      <c r="Q123" s="58">
        <v>7.7</v>
      </c>
      <c r="R123" s="58">
        <v>123</v>
      </c>
      <c r="S123" s="58">
        <v>52</v>
      </c>
      <c r="T123" s="58">
        <v>141.5</v>
      </c>
      <c r="U123" s="53">
        <v>4</v>
      </c>
      <c r="V123" s="54" t="s">
        <v>3188</v>
      </c>
      <c r="W123" s="57">
        <v>74</v>
      </c>
      <c r="X123" s="57">
        <v>230</v>
      </c>
      <c r="Y123" s="57">
        <v>30</v>
      </c>
      <c r="Z123" s="57">
        <v>4.91</v>
      </c>
      <c r="AA123" s="57">
        <v>24.49</v>
      </c>
      <c r="AB123" s="57">
        <v>85.39</v>
      </c>
      <c r="AC123" s="54">
        <v>3.2475999999999994</v>
      </c>
      <c r="AD123" s="54">
        <f t="shared" si="3"/>
        <v>29.527027027027028</v>
      </c>
      <c r="AE123" s="54"/>
    </row>
    <row r="124" spans="1:35" x14ac:dyDescent="0.2">
      <c r="A124" s="54" t="s">
        <v>970</v>
      </c>
      <c r="B124" s="54" t="s">
        <v>2971</v>
      </c>
      <c r="C124" s="12" t="s">
        <v>3873</v>
      </c>
      <c r="D124" s="55">
        <v>0</v>
      </c>
      <c r="E124" s="56">
        <v>2004</v>
      </c>
      <c r="F124" s="56">
        <v>4</v>
      </c>
      <c r="G124" s="56">
        <v>106</v>
      </c>
      <c r="H124" s="56">
        <v>23</v>
      </c>
      <c r="I124" s="55" t="s">
        <v>93</v>
      </c>
      <c r="J124" s="55">
        <v>16</v>
      </c>
      <c r="K124" s="55">
        <v>43</v>
      </c>
      <c r="L124" s="58">
        <v>1063</v>
      </c>
      <c r="M124" s="58">
        <v>1775</v>
      </c>
      <c r="N124" s="58">
        <v>59.9</v>
      </c>
      <c r="O124" s="58">
        <v>12666</v>
      </c>
      <c r="P124" s="58">
        <v>7.1</v>
      </c>
      <c r="Q124" s="58">
        <v>6.5</v>
      </c>
      <c r="R124" s="58">
        <v>87</v>
      </c>
      <c r="S124" s="58">
        <v>62</v>
      </c>
      <c r="T124" s="58">
        <v>129</v>
      </c>
      <c r="U124" s="53">
        <v>8</v>
      </c>
      <c r="V124" s="54" t="s">
        <v>3661</v>
      </c>
      <c r="W124" s="57">
        <v>75.900000000000006</v>
      </c>
      <c r="X124" s="57">
        <v>208</v>
      </c>
      <c r="Y124" s="57">
        <v>24</v>
      </c>
      <c r="Z124" s="57">
        <v>4.71</v>
      </c>
      <c r="AA124" s="57">
        <v>37.5</v>
      </c>
      <c r="AB124" s="57">
        <v>125</v>
      </c>
      <c r="AC124" s="57">
        <v>4.21</v>
      </c>
      <c r="AD124" s="54">
        <f t="shared" si="3"/>
        <v>25.382541691185782</v>
      </c>
      <c r="AE124" s="54"/>
    </row>
    <row r="125" spans="1:35" x14ac:dyDescent="0.2">
      <c r="A125" s="54" t="s">
        <v>1151</v>
      </c>
      <c r="B125" s="54" t="s">
        <v>2699</v>
      </c>
      <c r="C125" s="12" t="s">
        <v>3840</v>
      </c>
      <c r="D125" s="55">
        <v>1</v>
      </c>
      <c r="E125" s="56">
        <v>2000</v>
      </c>
      <c r="F125" s="56">
        <v>6</v>
      </c>
      <c r="G125" s="56">
        <v>168</v>
      </c>
      <c r="H125" s="56">
        <v>23</v>
      </c>
      <c r="I125" s="55" t="s">
        <v>267</v>
      </c>
      <c r="J125" s="55">
        <v>31</v>
      </c>
      <c r="K125" s="55">
        <v>38</v>
      </c>
      <c r="L125" s="58">
        <v>630</v>
      </c>
      <c r="M125" s="58">
        <v>1023</v>
      </c>
      <c r="N125" s="58">
        <v>61.6</v>
      </c>
      <c r="O125" s="58">
        <v>8153</v>
      </c>
      <c r="P125" s="58">
        <v>8</v>
      </c>
      <c r="Q125" s="58">
        <v>7.6</v>
      </c>
      <c r="R125" s="58">
        <v>59</v>
      </c>
      <c r="S125" s="58">
        <v>34</v>
      </c>
      <c r="T125" s="58">
        <v>140.9</v>
      </c>
      <c r="U125" s="53">
        <v>7</v>
      </c>
      <c r="V125" s="54" t="s">
        <v>2517</v>
      </c>
      <c r="W125" s="57">
        <v>73.599999999999994</v>
      </c>
      <c r="X125" s="57">
        <v>208</v>
      </c>
      <c r="Y125" s="57">
        <v>29</v>
      </c>
      <c r="Z125" s="57">
        <v>4.96</v>
      </c>
      <c r="AA125" s="57">
        <v>24.49</v>
      </c>
      <c r="AB125" s="57">
        <v>100</v>
      </c>
      <c r="AC125" s="57">
        <v>4.34</v>
      </c>
      <c r="AD125" s="54">
        <f t="shared" si="3"/>
        <v>26.993738185255204</v>
      </c>
      <c r="AE125" s="54"/>
    </row>
    <row r="126" spans="1:35" x14ac:dyDescent="0.2">
      <c r="A126" s="54" t="s">
        <v>252</v>
      </c>
      <c r="B126" s="54" t="s">
        <v>2810</v>
      </c>
      <c r="C126" s="12" t="s">
        <v>3950</v>
      </c>
      <c r="D126" s="55">
        <v>0</v>
      </c>
      <c r="E126" s="56">
        <v>2015</v>
      </c>
      <c r="F126" s="56">
        <v>1</v>
      </c>
      <c r="G126" s="56">
        <v>2</v>
      </c>
      <c r="H126" s="56">
        <v>21</v>
      </c>
      <c r="I126" s="55" t="s">
        <v>253</v>
      </c>
      <c r="J126" s="55">
        <v>32</v>
      </c>
      <c r="K126" s="58">
        <v>41</v>
      </c>
      <c r="L126" s="58">
        <v>779</v>
      </c>
      <c r="M126" s="58">
        <v>1167</v>
      </c>
      <c r="N126" s="58">
        <v>66.8</v>
      </c>
      <c r="O126" s="58">
        <v>10796</v>
      </c>
      <c r="P126" s="58">
        <v>9.3000000000000007</v>
      </c>
      <c r="Q126" s="58">
        <v>10.5</v>
      </c>
      <c r="R126" s="58">
        <v>105</v>
      </c>
      <c r="S126" s="58">
        <v>14</v>
      </c>
      <c r="T126" s="58">
        <v>171.8</v>
      </c>
      <c r="U126" s="53">
        <v>5</v>
      </c>
      <c r="V126" s="54" t="s">
        <v>3189</v>
      </c>
      <c r="W126" s="57">
        <v>75.75</v>
      </c>
      <c r="X126" s="57">
        <v>222</v>
      </c>
      <c r="Y126" s="57">
        <v>16</v>
      </c>
      <c r="Z126" s="57">
        <v>4.5199999999999996</v>
      </c>
      <c r="AA126" s="57">
        <v>36</v>
      </c>
      <c r="AB126" s="57">
        <v>121</v>
      </c>
      <c r="AC126" s="57">
        <v>4.1100000000000003</v>
      </c>
      <c r="AD126" s="54">
        <f t="shared" si="3"/>
        <v>27.198379243864977</v>
      </c>
      <c r="AE126" s="54"/>
    </row>
    <row r="127" spans="1:35" x14ac:dyDescent="0.2">
      <c r="A127" s="54" t="s">
        <v>1449</v>
      </c>
      <c r="B127" s="54" t="s">
        <v>3070</v>
      </c>
      <c r="C127" s="12" t="s">
        <v>3797</v>
      </c>
      <c r="D127" s="55">
        <v>1</v>
      </c>
      <c r="E127" s="56">
        <v>1993</v>
      </c>
      <c r="F127" s="56">
        <v>5</v>
      </c>
      <c r="G127" s="56">
        <v>118</v>
      </c>
      <c r="H127" s="56">
        <v>22</v>
      </c>
      <c r="I127" s="55" t="s">
        <v>288</v>
      </c>
      <c r="J127" s="55">
        <v>16</v>
      </c>
      <c r="K127" s="55">
        <v>33</v>
      </c>
      <c r="L127" s="58">
        <v>259</v>
      </c>
      <c r="M127" s="58">
        <v>498</v>
      </c>
      <c r="N127" s="58">
        <v>52</v>
      </c>
      <c r="O127" s="58">
        <v>3423</v>
      </c>
      <c r="P127" s="58">
        <v>6.9</v>
      </c>
      <c r="Q127" s="58">
        <v>6.4</v>
      </c>
      <c r="R127" s="58">
        <v>23</v>
      </c>
      <c r="S127" s="58">
        <v>16</v>
      </c>
      <c r="T127" s="58">
        <v>118.6</v>
      </c>
      <c r="U127" s="53">
        <v>5</v>
      </c>
      <c r="V127" s="54" t="s">
        <v>2514</v>
      </c>
      <c r="W127" s="57">
        <v>73</v>
      </c>
      <c r="X127" s="57">
        <v>206</v>
      </c>
      <c r="Y127" s="57">
        <v>16</v>
      </c>
      <c r="Z127" s="57">
        <v>4.7</v>
      </c>
      <c r="AA127" s="57">
        <v>30.5</v>
      </c>
      <c r="AB127" s="57">
        <v>112</v>
      </c>
      <c r="AC127" s="57">
        <v>4.1900000000000004</v>
      </c>
      <c r="AD127" s="54">
        <f t="shared" si="3"/>
        <v>27.175455057234</v>
      </c>
      <c r="AE127" s="54"/>
    </row>
    <row r="128" spans="1:35" x14ac:dyDescent="0.2">
      <c r="A128" s="54" t="s">
        <v>666</v>
      </c>
      <c r="B128" s="54" t="s">
        <v>2923</v>
      </c>
      <c r="C128" s="12" t="s">
        <v>3905</v>
      </c>
      <c r="D128" s="55">
        <v>0</v>
      </c>
      <c r="E128" s="56">
        <v>2009</v>
      </c>
      <c r="F128" s="56">
        <v>1</v>
      </c>
      <c r="G128" s="56">
        <v>5</v>
      </c>
      <c r="H128" s="56">
        <v>22</v>
      </c>
      <c r="I128" s="55" t="s">
        <v>170</v>
      </c>
      <c r="J128" s="55">
        <v>19</v>
      </c>
      <c r="K128" s="55">
        <v>27</v>
      </c>
      <c r="L128" s="58">
        <v>313</v>
      </c>
      <c r="M128" s="58">
        <v>487</v>
      </c>
      <c r="N128" s="58">
        <v>64.3</v>
      </c>
      <c r="O128" s="58">
        <v>3965</v>
      </c>
      <c r="P128" s="58">
        <v>8.1</v>
      </c>
      <c r="Q128" s="58">
        <v>8.3000000000000007</v>
      </c>
      <c r="R128" s="58">
        <v>41</v>
      </c>
      <c r="S128" s="58">
        <v>16</v>
      </c>
      <c r="T128" s="58">
        <v>153.9</v>
      </c>
      <c r="U128" s="53">
        <v>5</v>
      </c>
      <c r="V128" s="54" t="s">
        <v>2514</v>
      </c>
      <c r="W128" s="57">
        <v>74.13</v>
      </c>
      <c r="X128" s="57">
        <v>227</v>
      </c>
      <c r="Y128" s="57">
        <v>28</v>
      </c>
      <c r="Z128" s="57">
        <v>4.93</v>
      </c>
      <c r="AA128" s="57">
        <v>32.5</v>
      </c>
      <c r="AB128" s="57">
        <v>116</v>
      </c>
      <c r="AC128" s="57">
        <v>4.21</v>
      </c>
      <c r="AD128" s="54">
        <f t="shared" si="3"/>
        <v>29.039770642933913</v>
      </c>
      <c r="AE128" s="54"/>
    </row>
    <row r="129" spans="1:31" x14ac:dyDescent="0.2">
      <c r="A129" s="54" t="s">
        <v>1114</v>
      </c>
      <c r="B129" s="54" t="s">
        <v>3006</v>
      </c>
      <c r="C129" s="12" t="s">
        <v>3846</v>
      </c>
      <c r="D129" s="55">
        <v>0</v>
      </c>
      <c r="E129" s="56">
        <v>2001</v>
      </c>
      <c r="F129" s="56">
        <v>2</v>
      </c>
      <c r="G129" s="56">
        <v>59</v>
      </c>
      <c r="H129" s="56">
        <v>22</v>
      </c>
      <c r="I129" s="55" t="s">
        <v>191</v>
      </c>
      <c r="J129" s="55">
        <v>4</v>
      </c>
      <c r="K129" s="55">
        <v>42</v>
      </c>
      <c r="L129" s="58">
        <v>418</v>
      </c>
      <c r="M129" s="58">
        <v>761</v>
      </c>
      <c r="N129" s="58">
        <v>54.9</v>
      </c>
      <c r="O129" s="58">
        <v>5501</v>
      </c>
      <c r="P129" s="58">
        <v>7.2</v>
      </c>
      <c r="Q129" s="58">
        <v>6.4</v>
      </c>
      <c r="R129" s="58">
        <v>31</v>
      </c>
      <c r="S129" s="58">
        <v>28</v>
      </c>
      <c r="T129" s="58">
        <v>121.7</v>
      </c>
      <c r="U129" s="53">
        <v>5</v>
      </c>
      <c r="V129" s="54" t="s">
        <v>2514</v>
      </c>
      <c r="W129" s="57">
        <v>73.099999999999994</v>
      </c>
      <c r="X129" s="57">
        <v>223</v>
      </c>
      <c r="Y129" s="57">
        <v>24</v>
      </c>
      <c r="Z129" s="57">
        <v>4.71</v>
      </c>
      <c r="AA129" s="57">
        <v>35.5</v>
      </c>
      <c r="AB129" s="57">
        <v>115</v>
      </c>
      <c r="AC129" s="57">
        <v>4.3499999999999996</v>
      </c>
      <c r="AD129" s="54">
        <f t="shared" si="3"/>
        <v>29.337657501202376</v>
      </c>
      <c r="AE129" s="54"/>
    </row>
    <row r="130" spans="1:31" x14ac:dyDescent="0.2">
      <c r="A130" s="54" t="s">
        <v>410</v>
      </c>
      <c r="B130" s="54" t="s">
        <v>2851</v>
      </c>
      <c r="C130" s="12" t="s">
        <v>3937</v>
      </c>
      <c r="D130" s="55">
        <v>0</v>
      </c>
      <c r="E130" s="56">
        <v>2013</v>
      </c>
      <c r="F130" s="56">
        <v>4</v>
      </c>
      <c r="G130" s="56">
        <v>98</v>
      </c>
      <c r="H130" s="56">
        <v>22</v>
      </c>
      <c r="I130" s="55" t="s">
        <v>151</v>
      </c>
      <c r="J130" s="55">
        <v>28</v>
      </c>
      <c r="K130" s="58">
        <v>47</v>
      </c>
      <c r="L130" s="58">
        <v>1001</v>
      </c>
      <c r="M130" s="58">
        <v>1562</v>
      </c>
      <c r="N130" s="58">
        <v>64.099999999999994</v>
      </c>
      <c r="O130" s="58">
        <v>12327</v>
      </c>
      <c r="P130" s="58">
        <v>7.9</v>
      </c>
      <c r="Q130" s="58">
        <v>8</v>
      </c>
      <c r="R130" s="58">
        <v>116</v>
      </c>
      <c r="S130" s="58">
        <v>48</v>
      </c>
      <c r="T130" s="58">
        <v>148.69999999999999</v>
      </c>
      <c r="U130" s="53">
        <v>5</v>
      </c>
      <c r="V130" s="54" t="s">
        <v>3189</v>
      </c>
      <c r="W130" s="57">
        <v>74.13</v>
      </c>
      <c r="X130" s="57">
        <v>213</v>
      </c>
      <c r="Y130" s="57">
        <v>22</v>
      </c>
      <c r="Z130" s="57">
        <v>4.6900000000000004</v>
      </c>
      <c r="AA130" s="57">
        <v>31</v>
      </c>
      <c r="AB130" s="57">
        <v>118</v>
      </c>
      <c r="AC130" s="57">
        <v>3.99</v>
      </c>
      <c r="AD130" s="54">
        <f t="shared" ref="AD130:AD161" si="4">(X130/(W130^2))*703</f>
        <v>27.248771572444596</v>
      </c>
      <c r="AE130" s="54"/>
    </row>
    <row r="131" spans="1:31" x14ac:dyDescent="0.2">
      <c r="A131" s="54" t="s">
        <v>746</v>
      </c>
      <c r="B131" s="54" t="s">
        <v>2932</v>
      </c>
      <c r="C131" s="12" t="s">
        <v>3901</v>
      </c>
      <c r="D131" s="55">
        <v>0</v>
      </c>
      <c r="E131" s="56">
        <v>2008</v>
      </c>
      <c r="F131" s="56">
        <v>7</v>
      </c>
      <c r="G131" s="56">
        <v>209</v>
      </c>
      <c r="H131" s="56">
        <v>23</v>
      </c>
      <c r="I131" s="55" t="s">
        <v>288</v>
      </c>
      <c r="J131" s="55">
        <v>3</v>
      </c>
      <c r="K131" s="55">
        <v>41</v>
      </c>
      <c r="L131" s="58">
        <v>245</v>
      </c>
      <c r="M131" s="58">
        <v>437</v>
      </c>
      <c r="N131" s="58">
        <v>56.1</v>
      </c>
      <c r="O131" s="58">
        <v>3096</v>
      </c>
      <c r="P131" s="58">
        <v>7.1</v>
      </c>
      <c r="Q131" s="58">
        <v>7.2</v>
      </c>
      <c r="R131" s="58">
        <v>31</v>
      </c>
      <c r="S131" s="58">
        <v>13</v>
      </c>
      <c r="T131" s="58">
        <v>133</v>
      </c>
      <c r="U131" s="53">
        <v>2</v>
      </c>
      <c r="V131" s="54" t="s">
        <v>2518</v>
      </c>
      <c r="W131" s="57">
        <v>74.25</v>
      </c>
      <c r="X131" s="57">
        <v>231</v>
      </c>
      <c r="Y131" s="57">
        <v>38</v>
      </c>
      <c r="Z131" s="57">
        <v>4.8099999999999996</v>
      </c>
      <c r="AA131" s="57">
        <v>28</v>
      </c>
      <c r="AB131" s="57">
        <v>109</v>
      </c>
      <c r="AC131" s="57">
        <v>4.34</v>
      </c>
      <c r="AD131" s="54">
        <f t="shared" si="4"/>
        <v>29.456041900486344</v>
      </c>
      <c r="AE131" s="54"/>
    </row>
    <row r="132" spans="1:31" x14ac:dyDescent="0.2">
      <c r="A132" s="54" t="s">
        <v>1266</v>
      </c>
      <c r="B132" s="54" t="s">
        <v>3824</v>
      </c>
      <c r="C132" s="12" t="s">
        <v>3825</v>
      </c>
      <c r="D132" s="55">
        <v>1</v>
      </c>
      <c r="E132" s="56">
        <v>1998</v>
      </c>
      <c r="F132" s="56">
        <v>6</v>
      </c>
      <c r="G132" s="56">
        <v>187</v>
      </c>
      <c r="H132" s="56">
        <v>22</v>
      </c>
      <c r="I132" s="55" t="s">
        <v>288</v>
      </c>
      <c r="J132" s="55">
        <v>2</v>
      </c>
      <c r="K132" s="55">
        <v>37</v>
      </c>
      <c r="L132" s="58">
        <v>390</v>
      </c>
      <c r="M132" s="58">
        <v>701</v>
      </c>
      <c r="N132" s="58">
        <v>55.6</v>
      </c>
      <c r="O132" s="58">
        <v>4548</v>
      </c>
      <c r="P132" s="58">
        <v>6.5</v>
      </c>
      <c r="Q132" s="58">
        <v>5.4</v>
      </c>
      <c r="R132" s="58">
        <v>22</v>
      </c>
      <c r="S132" s="58">
        <v>26</v>
      </c>
      <c r="T132" s="58">
        <v>113.1</v>
      </c>
      <c r="U132" s="53">
        <v>7</v>
      </c>
      <c r="V132" s="54" t="s">
        <v>3664</v>
      </c>
      <c r="W132" s="57">
        <v>73.900000000000006</v>
      </c>
      <c r="X132" s="57">
        <v>207</v>
      </c>
      <c r="Y132" s="57">
        <v>16</v>
      </c>
      <c r="Z132" s="57">
        <v>5.0599999999999996</v>
      </c>
      <c r="AA132" s="57">
        <v>26.5</v>
      </c>
      <c r="AB132" s="57">
        <v>103</v>
      </c>
      <c r="AC132" s="57">
        <v>4.37</v>
      </c>
      <c r="AD132" s="54">
        <f t="shared" si="4"/>
        <v>26.646292671404314</v>
      </c>
      <c r="AE132" s="54"/>
    </row>
    <row r="133" spans="1:31" x14ac:dyDescent="0.2">
      <c r="A133" s="54" t="s">
        <v>809</v>
      </c>
      <c r="B133" s="54" t="s">
        <v>2954</v>
      </c>
      <c r="C133" s="12" t="s">
        <v>3889</v>
      </c>
      <c r="D133" s="55">
        <v>0</v>
      </c>
      <c r="E133" s="56">
        <v>2006</v>
      </c>
      <c r="F133" s="56">
        <v>1</v>
      </c>
      <c r="G133" s="56">
        <v>10</v>
      </c>
      <c r="H133" s="56">
        <v>23</v>
      </c>
      <c r="I133" s="55" t="s">
        <v>350</v>
      </c>
      <c r="J133" s="55">
        <v>26</v>
      </c>
      <c r="K133" s="55">
        <v>39</v>
      </c>
      <c r="L133" s="58">
        <v>807</v>
      </c>
      <c r="M133" s="58">
        <v>1245</v>
      </c>
      <c r="N133" s="58">
        <v>64.8</v>
      </c>
      <c r="O133" s="58">
        <v>10693</v>
      </c>
      <c r="P133" s="58">
        <v>8.6</v>
      </c>
      <c r="Q133" s="58">
        <v>9.3000000000000007</v>
      </c>
      <c r="R133" s="58">
        <v>99</v>
      </c>
      <c r="S133" s="58">
        <v>23</v>
      </c>
      <c r="T133" s="58">
        <v>159.5</v>
      </c>
      <c r="U133" s="53">
        <v>5</v>
      </c>
      <c r="V133" s="54" t="s">
        <v>2514</v>
      </c>
      <c r="W133" s="57">
        <v>76.88</v>
      </c>
      <c r="X133" s="57">
        <v>223</v>
      </c>
      <c r="Y133" s="57">
        <v>35</v>
      </c>
      <c r="Z133" s="57">
        <v>4.9000000000000004</v>
      </c>
      <c r="AA133" s="57">
        <v>24.49</v>
      </c>
      <c r="AB133" s="57">
        <v>85.39</v>
      </c>
      <c r="AC133" s="54">
        <v>3.2475999999999994</v>
      </c>
      <c r="AD133" s="54">
        <f t="shared" si="4"/>
        <v>26.523659180462598</v>
      </c>
      <c r="AE133" s="54"/>
    </row>
    <row r="134" spans="1:31" x14ac:dyDescent="0.2">
      <c r="A134" s="54" t="s">
        <v>701</v>
      </c>
      <c r="B134" s="54" t="s">
        <v>2936</v>
      </c>
      <c r="C134" s="12" t="s">
        <v>3902</v>
      </c>
      <c r="D134" s="55">
        <v>1</v>
      </c>
      <c r="E134" s="56">
        <v>2008</v>
      </c>
      <c r="F134" s="56">
        <v>1</v>
      </c>
      <c r="G134" s="56">
        <v>3</v>
      </c>
      <c r="H134" s="56">
        <v>23</v>
      </c>
      <c r="I134" s="55" t="s">
        <v>443</v>
      </c>
      <c r="J134" s="55">
        <v>29</v>
      </c>
      <c r="K134" s="55">
        <v>43</v>
      </c>
      <c r="L134" s="58">
        <v>807</v>
      </c>
      <c r="M134" s="58">
        <v>1347</v>
      </c>
      <c r="N134" s="58">
        <v>59.9</v>
      </c>
      <c r="O134" s="58">
        <v>9313</v>
      </c>
      <c r="P134" s="58">
        <v>6.9</v>
      </c>
      <c r="Q134" s="58">
        <v>6.5</v>
      </c>
      <c r="R134" s="58">
        <v>56</v>
      </c>
      <c r="S134" s="58">
        <v>37</v>
      </c>
      <c r="T134" s="58">
        <v>126.2</v>
      </c>
      <c r="U134" s="53">
        <v>3</v>
      </c>
      <c r="V134" s="54" t="s">
        <v>2515</v>
      </c>
      <c r="W134" s="57">
        <v>76.75</v>
      </c>
      <c r="X134" s="57">
        <v>228</v>
      </c>
      <c r="Y134" s="57">
        <v>32</v>
      </c>
      <c r="Z134" s="57">
        <v>4.9400000000000004</v>
      </c>
      <c r="AA134" s="57">
        <v>24.49</v>
      </c>
      <c r="AB134" s="57">
        <v>85.39</v>
      </c>
      <c r="AC134" s="57">
        <v>4.51</v>
      </c>
      <c r="AD134" s="54">
        <f t="shared" si="4"/>
        <v>27.210304618616643</v>
      </c>
      <c r="AE134" s="54"/>
    </row>
    <row r="135" spans="1:31" x14ac:dyDescent="0.2">
      <c r="A135" s="54" t="s">
        <v>962</v>
      </c>
      <c r="B135" s="54" t="s">
        <v>2976</v>
      </c>
      <c r="C135" s="12" t="s">
        <v>3874</v>
      </c>
      <c r="D135" s="55">
        <v>1</v>
      </c>
      <c r="E135" s="56">
        <v>2004</v>
      </c>
      <c r="F135" s="56">
        <v>3</v>
      </c>
      <c r="G135" s="56">
        <v>90</v>
      </c>
      <c r="H135" s="56">
        <v>23</v>
      </c>
      <c r="I135" s="55" t="s">
        <v>443</v>
      </c>
      <c r="J135" s="55">
        <v>4</v>
      </c>
      <c r="K135" s="55">
        <v>40</v>
      </c>
      <c r="L135" s="58">
        <v>716</v>
      </c>
      <c r="M135" s="58">
        <v>1069</v>
      </c>
      <c r="N135" s="58">
        <v>67</v>
      </c>
      <c r="O135" s="58">
        <v>7502</v>
      </c>
      <c r="P135" s="58">
        <v>7</v>
      </c>
      <c r="Q135" s="58">
        <v>7</v>
      </c>
      <c r="R135" s="58">
        <v>56</v>
      </c>
      <c r="S135" s="58">
        <v>26</v>
      </c>
      <c r="T135" s="58">
        <v>138.4</v>
      </c>
      <c r="U135" s="53">
        <v>3</v>
      </c>
      <c r="V135" s="54" t="s">
        <v>2515</v>
      </c>
      <c r="W135" s="57">
        <v>77.599999999999994</v>
      </c>
      <c r="X135" s="57">
        <v>243</v>
      </c>
      <c r="Y135" s="57">
        <v>30</v>
      </c>
      <c r="Z135" s="57">
        <v>5.05</v>
      </c>
      <c r="AA135" s="57">
        <v>30.5</v>
      </c>
      <c r="AB135" s="57">
        <v>110</v>
      </c>
      <c r="AC135" s="57">
        <v>4.62</v>
      </c>
      <c r="AD135" s="54">
        <f t="shared" si="4"/>
        <v>28.368616484217242</v>
      </c>
      <c r="AE135" s="54"/>
    </row>
    <row r="136" spans="1:31" x14ac:dyDescent="0.2">
      <c r="A136" s="54" t="s">
        <v>659</v>
      </c>
      <c r="B136" s="54" t="s">
        <v>2924</v>
      </c>
      <c r="C136" s="12" t="s">
        <v>3906</v>
      </c>
      <c r="D136" s="55">
        <v>1</v>
      </c>
      <c r="E136" s="56">
        <v>2009</v>
      </c>
      <c r="F136" s="56">
        <v>1</v>
      </c>
      <c r="G136" s="56">
        <v>1</v>
      </c>
      <c r="H136" s="56">
        <v>21</v>
      </c>
      <c r="I136" s="55" t="s">
        <v>133</v>
      </c>
      <c r="J136" s="55">
        <v>32</v>
      </c>
      <c r="K136" s="55">
        <v>39</v>
      </c>
      <c r="L136" s="58">
        <v>564</v>
      </c>
      <c r="M136" s="58">
        <v>987</v>
      </c>
      <c r="N136" s="58">
        <v>57.1</v>
      </c>
      <c r="O136" s="58">
        <v>7731</v>
      </c>
      <c r="P136" s="58">
        <v>7.8</v>
      </c>
      <c r="Q136" s="58">
        <v>7.4</v>
      </c>
      <c r="R136" s="58">
        <v>51</v>
      </c>
      <c r="S136" s="58">
        <v>33</v>
      </c>
      <c r="T136" s="58">
        <v>133.30000000000001</v>
      </c>
      <c r="U136" s="53">
        <v>2</v>
      </c>
      <c r="V136" s="54" t="s">
        <v>2518</v>
      </c>
      <c r="W136" s="57">
        <v>74.25</v>
      </c>
      <c r="X136" s="57">
        <v>225</v>
      </c>
      <c r="Y136" s="57">
        <v>38</v>
      </c>
      <c r="Z136" s="57">
        <v>4.8099999999999996</v>
      </c>
      <c r="AA136" s="57">
        <v>30.5</v>
      </c>
      <c r="AB136" s="57">
        <v>107</v>
      </c>
      <c r="AC136" s="57">
        <v>4.47</v>
      </c>
      <c r="AD136" s="54">
        <f t="shared" si="4"/>
        <v>28.690949903071115</v>
      </c>
      <c r="AE136" s="54"/>
    </row>
    <row r="137" spans="1:31" x14ac:dyDescent="0.2">
      <c r="A137" s="54" t="s">
        <v>1092</v>
      </c>
      <c r="B137" s="54" t="s">
        <v>3007</v>
      </c>
      <c r="C137" s="12" t="s">
        <v>3847</v>
      </c>
      <c r="D137" s="55">
        <v>1</v>
      </c>
      <c r="E137" s="56">
        <v>2001</v>
      </c>
      <c r="F137" s="56">
        <v>1</v>
      </c>
      <c r="G137" s="56">
        <v>1</v>
      </c>
      <c r="H137" s="56">
        <v>21</v>
      </c>
      <c r="I137" s="55" t="s">
        <v>443</v>
      </c>
      <c r="J137" s="55">
        <v>27</v>
      </c>
      <c r="K137" s="55">
        <v>22</v>
      </c>
      <c r="L137" s="58">
        <v>192</v>
      </c>
      <c r="M137" s="58">
        <v>343</v>
      </c>
      <c r="N137" s="58">
        <v>56</v>
      </c>
      <c r="O137" s="58">
        <v>3299</v>
      </c>
      <c r="P137" s="58">
        <v>9.6</v>
      </c>
      <c r="Q137" s="58">
        <v>9.4</v>
      </c>
      <c r="R137" s="58">
        <v>21</v>
      </c>
      <c r="S137" s="58">
        <v>11</v>
      </c>
      <c r="T137" s="58">
        <v>150.6</v>
      </c>
      <c r="U137" s="53">
        <v>7</v>
      </c>
      <c r="V137" s="54" t="s">
        <v>2517</v>
      </c>
      <c r="W137" s="57">
        <v>72</v>
      </c>
      <c r="X137" s="57">
        <v>210</v>
      </c>
      <c r="Y137" s="57">
        <v>20</v>
      </c>
      <c r="Z137" s="57">
        <v>4.33</v>
      </c>
      <c r="AA137" s="57">
        <v>38</v>
      </c>
      <c r="AB137" s="57">
        <v>85.39</v>
      </c>
      <c r="AC137" s="54">
        <v>3.2475999999999994</v>
      </c>
      <c r="AD137" s="54">
        <f t="shared" si="4"/>
        <v>28.47800925925926</v>
      </c>
      <c r="AE137" s="54"/>
    </row>
    <row r="138" spans="1:31" x14ac:dyDescent="0.2">
      <c r="A138" s="54" t="s">
        <v>1601</v>
      </c>
      <c r="B138" s="54" t="s">
        <v>3132</v>
      </c>
      <c r="C138" s="12" t="s">
        <v>3771</v>
      </c>
      <c r="D138" s="55">
        <v>0</v>
      </c>
      <c r="E138" s="56">
        <v>1990</v>
      </c>
      <c r="F138" s="56">
        <v>6</v>
      </c>
      <c r="G138" s="56">
        <v>156</v>
      </c>
      <c r="H138" s="56">
        <v>23</v>
      </c>
      <c r="I138" s="55" t="s">
        <v>267</v>
      </c>
      <c r="J138" s="55">
        <v>8</v>
      </c>
      <c r="K138" s="55">
        <v>0</v>
      </c>
      <c r="L138" s="55">
        <v>0</v>
      </c>
      <c r="M138" s="55">
        <v>0</v>
      </c>
      <c r="N138" s="55">
        <v>0</v>
      </c>
      <c r="O138" s="55">
        <v>0</v>
      </c>
      <c r="P138" s="55">
        <v>0</v>
      </c>
      <c r="Q138" s="55">
        <v>0</v>
      </c>
      <c r="R138" s="55">
        <v>0</v>
      </c>
      <c r="S138" s="55">
        <v>0</v>
      </c>
      <c r="T138" s="55">
        <v>0</v>
      </c>
      <c r="U138" s="53">
        <v>0</v>
      </c>
      <c r="V138" s="54" t="s">
        <v>2518</v>
      </c>
      <c r="W138" s="57">
        <v>74.599999999999994</v>
      </c>
      <c r="X138" s="57">
        <v>218</v>
      </c>
      <c r="Y138" s="57">
        <v>16</v>
      </c>
      <c r="Z138" s="57">
        <v>5.04</v>
      </c>
      <c r="AA138" s="57">
        <v>25</v>
      </c>
      <c r="AB138" s="57">
        <v>103</v>
      </c>
      <c r="AC138" s="57">
        <v>4.33</v>
      </c>
      <c r="AD138" s="54">
        <f t="shared" si="4"/>
        <v>27.538112111781157</v>
      </c>
      <c r="AE138" s="54"/>
    </row>
    <row r="139" spans="1:31" x14ac:dyDescent="0.2">
      <c r="A139" s="54" t="s">
        <v>404</v>
      </c>
      <c r="B139" s="54" t="s">
        <v>2855</v>
      </c>
      <c r="C139" s="76" t="s">
        <v>3938</v>
      </c>
      <c r="D139" s="55">
        <v>0</v>
      </c>
      <c r="E139" s="56">
        <v>2013</v>
      </c>
      <c r="F139" s="56">
        <v>3</v>
      </c>
      <c r="G139" s="56">
        <v>73</v>
      </c>
      <c r="H139" s="56">
        <v>23</v>
      </c>
      <c r="I139" s="55" t="s">
        <v>241</v>
      </c>
      <c r="J139" s="55">
        <v>19</v>
      </c>
      <c r="K139" s="58">
        <v>36</v>
      </c>
      <c r="L139" s="58">
        <v>646</v>
      </c>
      <c r="M139" s="58">
        <v>1069</v>
      </c>
      <c r="N139" s="58">
        <v>60.4</v>
      </c>
      <c r="O139" s="58">
        <v>7411</v>
      </c>
      <c r="P139" s="58">
        <v>6.9</v>
      </c>
      <c r="Q139" s="58">
        <v>6.8</v>
      </c>
      <c r="R139" s="58">
        <v>63</v>
      </c>
      <c r="S139" s="58">
        <v>31</v>
      </c>
      <c r="T139" s="58">
        <v>132.30000000000001</v>
      </c>
      <c r="U139" s="53">
        <v>3</v>
      </c>
      <c r="V139" s="54" t="s">
        <v>2515</v>
      </c>
      <c r="W139" s="57">
        <v>79.13</v>
      </c>
      <c r="X139" s="57">
        <v>225</v>
      </c>
      <c r="Y139" s="57">
        <v>26</v>
      </c>
      <c r="Z139" s="57">
        <v>4.9400000000000004</v>
      </c>
      <c r="AA139" s="57">
        <v>26.5</v>
      </c>
      <c r="AB139" s="57">
        <v>102</v>
      </c>
      <c r="AC139" s="57">
        <v>4.5199999999999996</v>
      </c>
      <c r="AD139" s="54">
        <f t="shared" si="4"/>
        <v>25.261289249004509</v>
      </c>
      <c r="AE139" s="54"/>
    </row>
    <row r="140" spans="1:31" x14ac:dyDescent="0.2">
      <c r="A140" s="54" t="s">
        <v>1126</v>
      </c>
      <c r="B140" s="54" t="s">
        <v>3003</v>
      </c>
      <c r="C140" s="12" t="s">
        <v>3848</v>
      </c>
      <c r="D140" s="55">
        <v>0</v>
      </c>
      <c r="E140" s="56">
        <v>2001</v>
      </c>
      <c r="F140" s="56">
        <v>5</v>
      </c>
      <c r="G140" s="56">
        <v>149</v>
      </c>
      <c r="H140" s="56">
        <v>22</v>
      </c>
      <c r="I140" s="55" t="s">
        <v>133</v>
      </c>
      <c r="J140" s="55">
        <v>13</v>
      </c>
      <c r="K140" s="55">
        <v>35</v>
      </c>
      <c r="L140" s="58">
        <v>482</v>
      </c>
      <c r="M140" s="58">
        <v>974</v>
      </c>
      <c r="N140" s="58">
        <v>49.5</v>
      </c>
      <c r="O140" s="58">
        <v>6608</v>
      </c>
      <c r="P140" s="58">
        <v>6.8</v>
      </c>
      <c r="Q140" s="58">
        <v>5.2</v>
      </c>
      <c r="R140" s="58">
        <v>41</v>
      </c>
      <c r="S140" s="58">
        <v>52</v>
      </c>
      <c r="T140" s="58">
        <v>109.7</v>
      </c>
      <c r="U140" s="53">
        <v>7</v>
      </c>
      <c r="V140" s="54" t="s">
        <v>2517</v>
      </c>
      <c r="W140" s="57">
        <v>74.400000000000006</v>
      </c>
      <c r="X140" s="57">
        <v>207</v>
      </c>
      <c r="Y140" s="57">
        <v>27</v>
      </c>
      <c r="Z140" s="57">
        <v>4.55</v>
      </c>
      <c r="AA140" s="57">
        <v>37.5</v>
      </c>
      <c r="AB140" s="57">
        <v>124</v>
      </c>
      <c r="AC140" s="57">
        <v>4.12</v>
      </c>
      <c r="AD140" s="54">
        <f t="shared" si="4"/>
        <v>26.289347034339226</v>
      </c>
      <c r="AE140" s="54"/>
    </row>
    <row r="141" spans="1:31" x14ac:dyDescent="0.2">
      <c r="A141" s="54" t="s">
        <v>53</v>
      </c>
      <c r="B141" s="54" t="s">
        <v>3963</v>
      </c>
      <c r="C141" s="12" t="s">
        <v>3964</v>
      </c>
      <c r="D141" s="55">
        <v>0</v>
      </c>
      <c r="E141" s="56">
        <v>2017</v>
      </c>
      <c r="F141" s="56">
        <v>1</v>
      </c>
      <c r="G141" s="56">
        <v>2</v>
      </c>
      <c r="H141" s="56">
        <v>23</v>
      </c>
      <c r="I141" s="55" t="s">
        <v>56</v>
      </c>
      <c r="J141" s="55">
        <v>28</v>
      </c>
      <c r="K141" s="55">
        <v>31</v>
      </c>
      <c r="L141" s="58">
        <v>386</v>
      </c>
      <c r="M141" s="58">
        <v>572</v>
      </c>
      <c r="N141" s="58">
        <v>67.5</v>
      </c>
      <c r="O141" s="58">
        <v>4762</v>
      </c>
      <c r="P141" s="58">
        <v>8.3000000000000007</v>
      </c>
      <c r="Q141" s="58">
        <v>9</v>
      </c>
      <c r="R141" s="58">
        <v>41</v>
      </c>
      <c r="S141" s="58">
        <v>10</v>
      </c>
      <c r="T141" s="58">
        <v>157.6</v>
      </c>
      <c r="U141" s="53">
        <v>3</v>
      </c>
      <c r="V141" s="54" t="s">
        <v>2515</v>
      </c>
      <c r="W141" s="57">
        <v>74.13</v>
      </c>
      <c r="X141" s="57">
        <v>222</v>
      </c>
      <c r="Y141" s="57">
        <v>25</v>
      </c>
      <c r="Z141" s="57">
        <v>4.67</v>
      </c>
      <c r="AA141" s="57">
        <v>27.5</v>
      </c>
      <c r="AB141" s="57">
        <v>116</v>
      </c>
      <c r="AC141" s="57">
        <v>4.25</v>
      </c>
      <c r="AD141" s="54">
        <f t="shared" si="4"/>
        <v>28.400128117759156</v>
      </c>
      <c r="AE141" s="54"/>
    </row>
    <row r="142" spans="1:31" x14ac:dyDescent="0.2">
      <c r="A142" s="54" t="s">
        <v>123</v>
      </c>
      <c r="B142" s="54" t="s">
        <v>2766</v>
      </c>
      <c r="C142" s="12" t="s">
        <v>3965</v>
      </c>
      <c r="D142" s="55">
        <v>0</v>
      </c>
      <c r="E142" s="56">
        <v>2017</v>
      </c>
      <c r="F142" s="56">
        <v>5</v>
      </c>
      <c r="G142" s="56">
        <v>171</v>
      </c>
      <c r="H142" s="56">
        <v>23</v>
      </c>
      <c r="I142" s="55" t="s">
        <v>124</v>
      </c>
      <c r="J142" s="55">
        <v>20</v>
      </c>
      <c r="K142" s="55">
        <v>35</v>
      </c>
      <c r="L142" s="58">
        <v>398</v>
      </c>
      <c r="M142" s="58">
        <v>662</v>
      </c>
      <c r="N142" s="58">
        <v>60.1</v>
      </c>
      <c r="O142" s="58">
        <v>5236</v>
      </c>
      <c r="P142" s="58">
        <v>7.9</v>
      </c>
      <c r="Q142" s="58">
        <v>8.1999999999999993</v>
      </c>
      <c r="R142" s="58">
        <v>47</v>
      </c>
      <c r="S142" s="58">
        <v>17</v>
      </c>
      <c r="T142" s="58">
        <v>144.9</v>
      </c>
      <c r="U142" s="53">
        <v>3</v>
      </c>
      <c r="V142" s="54" t="s">
        <v>2515</v>
      </c>
      <c r="W142" s="57">
        <v>74.63</v>
      </c>
      <c r="X142" s="57">
        <v>226</v>
      </c>
      <c r="Y142" s="57">
        <v>33</v>
      </c>
      <c r="Z142" s="57">
        <v>4.82</v>
      </c>
      <c r="AA142" s="57">
        <v>31</v>
      </c>
      <c r="AB142" s="57">
        <v>110</v>
      </c>
      <c r="AC142" s="57">
        <v>4.3099999999999996</v>
      </c>
      <c r="AD142" s="54">
        <f t="shared" si="4"/>
        <v>28.525737467733311</v>
      </c>
      <c r="AE142" s="54"/>
    </row>
    <row r="143" spans="1:31" x14ac:dyDescent="0.2">
      <c r="A143" s="54" t="s">
        <v>1582</v>
      </c>
      <c r="B143" s="54" t="s">
        <v>3142</v>
      </c>
      <c r="C143" s="12" t="s">
        <v>3772</v>
      </c>
      <c r="D143" s="55">
        <v>1</v>
      </c>
      <c r="E143" s="56">
        <v>1990</v>
      </c>
      <c r="F143" s="56">
        <v>3</v>
      </c>
      <c r="G143" s="56">
        <v>70</v>
      </c>
      <c r="H143" s="56">
        <v>24</v>
      </c>
      <c r="I143" s="55" t="s">
        <v>120</v>
      </c>
      <c r="J143" s="55">
        <v>15</v>
      </c>
      <c r="K143" s="55">
        <v>27</v>
      </c>
      <c r="L143" s="58">
        <v>387</v>
      </c>
      <c r="M143" s="58">
        <v>658</v>
      </c>
      <c r="N143" s="58">
        <v>58.8</v>
      </c>
      <c r="O143" s="58">
        <v>4989</v>
      </c>
      <c r="P143" s="58">
        <v>7.6</v>
      </c>
      <c r="Q143" s="58">
        <v>6.9</v>
      </c>
      <c r="R143" s="58">
        <v>26</v>
      </c>
      <c r="S143" s="58">
        <v>21</v>
      </c>
      <c r="T143" s="58">
        <v>129.19999999999999</v>
      </c>
      <c r="U143" s="53">
        <v>3</v>
      </c>
      <c r="V143" s="54" t="s">
        <v>2515</v>
      </c>
      <c r="W143" s="57">
        <v>74.3</v>
      </c>
      <c r="X143" s="57">
        <v>217</v>
      </c>
      <c r="Y143" s="57">
        <v>16</v>
      </c>
      <c r="Z143" s="57">
        <v>4.8899999999999997</v>
      </c>
      <c r="AA143" s="57">
        <v>32.5</v>
      </c>
      <c r="AB143" s="57">
        <v>109</v>
      </c>
      <c r="AC143" s="57">
        <v>4.03</v>
      </c>
      <c r="AD143" s="54">
        <f t="shared" si="4"/>
        <v>27.633597742229405</v>
      </c>
      <c r="AE143" s="54"/>
    </row>
    <row r="144" spans="1:31" x14ac:dyDescent="0.2">
      <c r="A144" s="54" t="s">
        <v>500</v>
      </c>
      <c r="B144" s="54" t="s">
        <v>2868</v>
      </c>
      <c r="C144" s="12" t="s">
        <v>3928</v>
      </c>
      <c r="D144" s="55">
        <v>0</v>
      </c>
      <c r="E144" s="56">
        <v>2012</v>
      </c>
      <c r="F144" s="56">
        <v>3</v>
      </c>
      <c r="G144" s="56">
        <v>88</v>
      </c>
      <c r="H144" s="56">
        <v>23</v>
      </c>
      <c r="I144" s="55" t="s">
        <v>151</v>
      </c>
      <c r="J144" s="55">
        <v>7</v>
      </c>
      <c r="K144" s="58">
        <v>36</v>
      </c>
      <c r="L144" s="58">
        <v>938</v>
      </c>
      <c r="M144" s="58">
        <v>1404</v>
      </c>
      <c r="N144" s="58">
        <v>66.8</v>
      </c>
      <c r="O144" s="58">
        <v>10068</v>
      </c>
      <c r="P144" s="58">
        <v>7.2</v>
      </c>
      <c r="Q144" s="58">
        <v>7.1</v>
      </c>
      <c r="R144" s="58">
        <v>67</v>
      </c>
      <c r="S144" s="58">
        <v>33</v>
      </c>
      <c r="T144" s="58">
        <v>138.1</v>
      </c>
      <c r="U144" s="53">
        <v>5</v>
      </c>
      <c r="V144" s="54" t="s">
        <v>3189</v>
      </c>
      <c r="W144" s="57">
        <v>77</v>
      </c>
      <c r="X144" s="57">
        <v>243</v>
      </c>
      <c r="Y144" s="57">
        <v>29</v>
      </c>
      <c r="Z144" s="57">
        <v>5.03</v>
      </c>
      <c r="AA144" s="57">
        <v>30.5</v>
      </c>
      <c r="AB144" s="57">
        <v>112</v>
      </c>
      <c r="AC144" s="54">
        <v>3.2475999999999994</v>
      </c>
      <c r="AD144" s="54">
        <f t="shared" si="4"/>
        <v>28.812447292966777</v>
      </c>
      <c r="AE144" s="54"/>
    </row>
    <row r="145" spans="1:35" x14ac:dyDescent="0.2">
      <c r="A145" s="54" t="s">
        <v>1056</v>
      </c>
      <c r="B145" s="54" t="s">
        <v>2998</v>
      </c>
      <c r="C145" s="12" t="s">
        <v>3857</v>
      </c>
      <c r="D145" s="55">
        <v>0</v>
      </c>
      <c r="E145" s="56">
        <v>2002</v>
      </c>
      <c r="F145" s="56">
        <v>1</v>
      </c>
      <c r="G145" s="56">
        <v>32</v>
      </c>
      <c r="H145" s="56">
        <v>23</v>
      </c>
      <c r="I145" s="55" t="s">
        <v>221</v>
      </c>
      <c r="J145" s="55">
        <v>20</v>
      </c>
      <c r="K145" s="55">
        <v>36</v>
      </c>
      <c r="L145" s="58">
        <v>798</v>
      </c>
      <c r="M145" s="58">
        <v>1355</v>
      </c>
      <c r="N145" s="58">
        <v>58.9</v>
      </c>
      <c r="O145" s="58">
        <v>9205</v>
      </c>
      <c r="P145" s="58">
        <v>6.8</v>
      </c>
      <c r="Q145" s="58">
        <v>6.2</v>
      </c>
      <c r="R145" s="58">
        <v>72</v>
      </c>
      <c r="S145" s="58">
        <v>51</v>
      </c>
      <c r="T145" s="58">
        <v>126</v>
      </c>
      <c r="U145" s="53">
        <v>9</v>
      </c>
      <c r="V145" s="54" t="s">
        <v>3657</v>
      </c>
      <c r="W145" s="57">
        <v>74.5</v>
      </c>
      <c r="X145" s="57">
        <v>219</v>
      </c>
      <c r="Y145" s="57">
        <v>32</v>
      </c>
      <c r="Z145" s="57">
        <v>5.24</v>
      </c>
      <c r="AA145" s="57">
        <v>33.5</v>
      </c>
      <c r="AB145" s="57">
        <v>111</v>
      </c>
      <c r="AC145" s="57">
        <v>4.09</v>
      </c>
      <c r="AD145" s="54">
        <f t="shared" si="4"/>
        <v>27.738750506733933</v>
      </c>
      <c r="AE145" s="54"/>
    </row>
    <row r="146" spans="1:35" x14ac:dyDescent="0.2">
      <c r="A146" s="54" t="s">
        <v>1559</v>
      </c>
      <c r="B146" s="54" t="s">
        <v>3118</v>
      </c>
      <c r="C146" s="12" t="s">
        <v>3784</v>
      </c>
      <c r="D146" s="55">
        <v>0</v>
      </c>
      <c r="E146" s="56">
        <v>1991</v>
      </c>
      <c r="F146" s="56">
        <v>7</v>
      </c>
      <c r="G146" s="56">
        <v>190</v>
      </c>
      <c r="H146" s="56">
        <v>23</v>
      </c>
      <c r="I146" s="55" t="s">
        <v>56</v>
      </c>
      <c r="J146" s="55">
        <v>9</v>
      </c>
      <c r="K146" s="55">
        <v>37</v>
      </c>
      <c r="L146" s="58">
        <v>418</v>
      </c>
      <c r="M146" s="58">
        <v>753</v>
      </c>
      <c r="N146" s="58">
        <v>55.5</v>
      </c>
      <c r="O146" s="58">
        <v>5761</v>
      </c>
      <c r="P146" s="58">
        <v>7.7</v>
      </c>
      <c r="Q146" s="58">
        <v>7</v>
      </c>
      <c r="R146" s="58">
        <v>34</v>
      </c>
      <c r="S146" s="58">
        <v>26</v>
      </c>
      <c r="T146" s="58">
        <v>127.8</v>
      </c>
      <c r="U146" s="53">
        <v>5</v>
      </c>
      <c r="V146" s="54" t="s">
        <v>2514</v>
      </c>
      <c r="W146" s="57">
        <v>75.8</v>
      </c>
      <c r="X146" s="57">
        <v>202</v>
      </c>
      <c r="Y146" s="57">
        <v>16</v>
      </c>
      <c r="Z146" s="57">
        <v>5.04</v>
      </c>
      <c r="AA146" s="57">
        <v>27.5</v>
      </c>
      <c r="AB146" s="57">
        <v>104</v>
      </c>
      <c r="AC146" s="57">
        <v>4.3600000000000003</v>
      </c>
      <c r="AD146" s="54">
        <f t="shared" si="4"/>
        <v>24.715436400470622</v>
      </c>
      <c r="AE146" s="54"/>
    </row>
    <row r="147" spans="1:35" x14ac:dyDescent="0.2">
      <c r="A147" s="54" t="s">
        <v>160</v>
      </c>
      <c r="B147" s="54" t="s">
        <v>2785</v>
      </c>
      <c r="C147" s="12" t="s">
        <v>3959</v>
      </c>
      <c r="D147" s="55">
        <v>0</v>
      </c>
      <c r="E147" s="56">
        <v>2016</v>
      </c>
      <c r="F147" s="56">
        <v>1</v>
      </c>
      <c r="G147" s="56">
        <v>26</v>
      </c>
      <c r="H147" s="56">
        <v>22</v>
      </c>
      <c r="I147" s="55" t="s">
        <v>137</v>
      </c>
      <c r="J147" s="55">
        <v>2</v>
      </c>
      <c r="K147" s="55">
        <v>38</v>
      </c>
      <c r="L147" s="58">
        <v>758</v>
      </c>
      <c r="M147" s="58">
        <v>1205</v>
      </c>
      <c r="N147" s="58">
        <v>62.9</v>
      </c>
      <c r="O147" s="58">
        <v>8863</v>
      </c>
      <c r="P147" s="58">
        <v>7.4</v>
      </c>
      <c r="Q147" s="58">
        <v>7.5</v>
      </c>
      <c r="R147" s="58">
        <v>59</v>
      </c>
      <c r="S147" s="58">
        <v>23</v>
      </c>
      <c r="T147" s="58">
        <v>137</v>
      </c>
      <c r="U147" s="53">
        <v>7</v>
      </c>
      <c r="V147" s="54" t="s">
        <v>3658</v>
      </c>
      <c r="W147" s="57">
        <v>78.63</v>
      </c>
      <c r="X147" s="57">
        <v>244</v>
      </c>
      <c r="Y147" s="57">
        <v>16</v>
      </c>
      <c r="Z147" s="57">
        <v>4.8600000000000003</v>
      </c>
      <c r="AA147" s="57">
        <v>36</v>
      </c>
      <c r="AB147" s="57">
        <v>118</v>
      </c>
      <c r="AC147" s="57">
        <v>4.26</v>
      </c>
      <c r="AD147" s="54">
        <f t="shared" si="4"/>
        <v>27.743969606433748</v>
      </c>
      <c r="AE147" s="54"/>
    </row>
    <row r="148" spans="1:35" x14ac:dyDescent="0.2">
      <c r="A148" s="54" t="s">
        <v>1580</v>
      </c>
      <c r="B148" s="54" t="s">
        <v>3773</v>
      </c>
      <c r="C148" s="12" t="s">
        <v>3774</v>
      </c>
      <c r="D148" s="55">
        <v>0</v>
      </c>
      <c r="E148" s="56">
        <v>1990</v>
      </c>
      <c r="F148" s="56">
        <v>3</v>
      </c>
      <c r="G148" s="56">
        <v>63</v>
      </c>
      <c r="H148" s="56">
        <v>23</v>
      </c>
      <c r="I148" s="55" t="s">
        <v>56</v>
      </c>
      <c r="J148" s="55">
        <v>19</v>
      </c>
      <c r="K148" s="55">
        <v>34</v>
      </c>
      <c r="L148" s="58">
        <v>304</v>
      </c>
      <c r="M148" s="58">
        <v>500</v>
      </c>
      <c r="N148" s="58">
        <v>60.8</v>
      </c>
      <c r="O148" s="58">
        <v>4291</v>
      </c>
      <c r="P148" s="58">
        <v>8.6</v>
      </c>
      <c r="Q148" s="58">
        <v>8.5</v>
      </c>
      <c r="R148" s="58">
        <v>33</v>
      </c>
      <c r="S148" s="58">
        <v>16</v>
      </c>
      <c r="T148" s="58">
        <v>148.30000000000001</v>
      </c>
      <c r="U148" s="53">
        <v>6</v>
      </c>
      <c r="V148" s="54" t="s">
        <v>2513</v>
      </c>
      <c r="W148" s="57">
        <v>74</v>
      </c>
      <c r="X148" s="57">
        <v>188</v>
      </c>
      <c r="Y148" s="57">
        <v>16</v>
      </c>
      <c r="Z148" s="57">
        <v>5.12</v>
      </c>
      <c r="AA148" s="57">
        <v>26</v>
      </c>
      <c r="AB148" s="57">
        <v>94</v>
      </c>
      <c r="AC148" s="57">
        <v>4.53</v>
      </c>
      <c r="AD148" s="54">
        <f t="shared" si="4"/>
        <v>24.135135135135133</v>
      </c>
      <c r="AE148" s="54"/>
    </row>
    <row r="149" spans="1:35" x14ac:dyDescent="0.2">
      <c r="A149" s="54" t="s">
        <v>1234</v>
      </c>
      <c r="B149" s="54" t="s">
        <v>2726</v>
      </c>
      <c r="C149" s="12" t="s">
        <v>3826</v>
      </c>
      <c r="D149" s="55">
        <v>1</v>
      </c>
      <c r="E149" s="56">
        <v>1998</v>
      </c>
      <c r="F149" s="56">
        <v>1</v>
      </c>
      <c r="G149" s="56">
        <v>1</v>
      </c>
      <c r="H149" s="56">
        <v>22</v>
      </c>
      <c r="I149" s="55" t="s">
        <v>448</v>
      </c>
      <c r="J149" s="55">
        <v>30</v>
      </c>
      <c r="K149" s="55">
        <v>45</v>
      </c>
      <c r="L149" s="58">
        <v>863</v>
      </c>
      <c r="M149" s="58">
        <v>1381</v>
      </c>
      <c r="N149" s="58">
        <v>62.5</v>
      </c>
      <c r="O149" s="58">
        <v>11201</v>
      </c>
      <c r="P149" s="58">
        <v>8.1</v>
      </c>
      <c r="Q149" s="58">
        <v>8.3000000000000007</v>
      </c>
      <c r="R149" s="58">
        <v>89</v>
      </c>
      <c r="S149" s="58">
        <v>33</v>
      </c>
      <c r="T149" s="58">
        <v>147.1</v>
      </c>
      <c r="U149" s="53">
        <v>2</v>
      </c>
      <c r="V149" s="54" t="s">
        <v>2518</v>
      </c>
      <c r="W149" s="57">
        <v>77.3</v>
      </c>
      <c r="X149" s="57">
        <v>230</v>
      </c>
      <c r="Y149" s="57">
        <v>16</v>
      </c>
      <c r="Z149" s="57">
        <v>4.3370499999999996</v>
      </c>
      <c r="AA149" s="57">
        <v>24.49</v>
      </c>
      <c r="AB149" s="57">
        <v>85.39</v>
      </c>
      <c r="AC149" s="54">
        <v>3.2475999999999994</v>
      </c>
      <c r="AD149" s="54">
        <f t="shared" si="4"/>
        <v>27.05977450466839</v>
      </c>
      <c r="AE149" s="54"/>
    </row>
    <row r="150" spans="1:35" x14ac:dyDescent="0.2">
      <c r="A150" s="54" t="s">
        <v>938</v>
      </c>
      <c r="B150" s="54" t="s">
        <v>2974</v>
      </c>
      <c r="C150" s="12" t="s">
        <v>3875</v>
      </c>
      <c r="D150" s="55">
        <v>1</v>
      </c>
      <c r="E150" s="56">
        <v>2004</v>
      </c>
      <c r="F150" s="56">
        <v>1</v>
      </c>
      <c r="G150" s="56">
        <v>4</v>
      </c>
      <c r="H150" s="56">
        <v>22</v>
      </c>
      <c r="I150" s="55" t="s">
        <v>106</v>
      </c>
      <c r="J150" s="55">
        <v>15</v>
      </c>
      <c r="K150" s="55">
        <v>49</v>
      </c>
      <c r="L150" s="58">
        <v>1087</v>
      </c>
      <c r="M150" s="58">
        <v>1710</v>
      </c>
      <c r="N150" s="58">
        <v>63.6</v>
      </c>
      <c r="O150" s="58">
        <v>13484</v>
      </c>
      <c r="P150" s="58">
        <v>7.9</v>
      </c>
      <c r="Q150" s="58">
        <v>8.1</v>
      </c>
      <c r="R150" s="58">
        <v>95</v>
      </c>
      <c r="S150" s="58">
        <v>34</v>
      </c>
      <c r="T150" s="58">
        <v>144.19999999999999</v>
      </c>
      <c r="U150" s="53">
        <v>3</v>
      </c>
      <c r="V150" s="54" t="s">
        <v>2515</v>
      </c>
      <c r="W150" s="57">
        <v>77</v>
      </c>
      <c r="X150" s="57">
        <v>229</v>
      </c>
      <c r="Y150" s="57">
        <v>30</v>
      </c>
      <c r="Z150" s="57">
        <v>5.08</v>
      </c>
      <c r="AA150" s="57">
        <v>28</v>
      </c>
      <c r="AB150" s="57">
        <v>112</v>
      </c>
      <c r="AC150" s="57">
        <v>4.08</v>
      </c>
      <c r="AD150" s="54">
        <f t="shared" si="4"/>
        <v>27.15247090571766</v>
      </c>
      <c r="AE150" s="54"/>
    </row>
    <row r="151" spans="1:35" x14ac:dyDescent="0.2">
      <c r="A151" s="54" t="s">
        <v>1108</v>
      </c>
      <c r="B151" s="54" t="s">
        <v>3000</v>
      </c>
      <c r="C151" s="12" t="s">
        <v>3849</v>
      </c>
      <c r="D151" s="55">
        <v>0</v>
      </c>
      <c r="E151" s="56">
        <v>2001</v>
      </c>
      <c r="F151" s="56">
        <v>2</v>
      </c>
      <c r="G151" s="56">
        <v>53</v>
      </c>
      <c r="H151" s="56">
        <v>23</v>
      </c>
      <c r="I151" s="55" t="s">
        <v>196</v>
      </c>
      <c r="J151" s="55">
        <v>22</v>
      </c>
      <c r="K151" s="55">
        <v>29</v>
      </c>
      <c r="L151" s="58">
        <v>483</v>
      </c>
      <c r="M151" s="58">
        <v>853</v>
      </c>
      <c r="N151" s="58">
        <v>56.6</v>
      </c>
      <c r="O151" s="58">
        <v>6447</v>
      </c>
      <c r="P151" s="58">
        <v>7.6</v>
      </c>
      <c r="Q151" s="58">
        <v>7.1</v>
      </c>
      <c r="R151" s="58">
        <v>35</v>
      </c>
      <c r="S151" s="58">
        <v>25</v>
      </c>
      <c r="T151" s="58">
        <v>127.8</v>
      </c>
      <c r="U151" s="53">
        <v>2</v>
      </c>
      <c r="V151" s="54" t="s">
        <v>2518</v>
      </c>
      <c r="W151" s="57">
        <v>74.099999999999994</v>
      </c>
      <c r="X151" s="57">
        <v>225</v>
      </c>
      <c r="Y151" s="57">
        <v>30</v>
      </c>
      <c r="Z151" s="57">
        <v>4.6100000000000003</v>
      </c>
      <c r="AA151" s="57">
        <v>35.5</v>
      </c>
      <c r="AB151" s="57">
        <v>113</v>
      </c>
      <c r="AC151" s="57">
        <v>4.12</v>
      </c>
      <c r="AD151" s="54">
        <f t="shared" si="4"/>
        <v>28.807225163500469</v>
      </c>
      <c r="AE151" s="54"/>
    </row>
    <row r="152" spans="1:35" x14ac:dyDescent="0.2">
      <c r="A152" s="54" t="s">
        <v>1073</v>
      </c>
      <c r="B152" s="54" t="s">
        <v>2992</v>
      </c>
      <c r="C152" s="12" t="s">
        <v>3858</v>
      </c>
      <c r="D152" s="55">
        <v>0</v>
      </c>
      <c r="E152" s="56">
        <v>2002</v>
      </c>
      <c r="F152" s="56">
        <v>5</v>
      </c>
      <c r="G152" s="56">
        <v>137</v>
      </c>
      <c r="H152" s="56">
        <v>23</v>
      </c>
      <c r="I152" s="55" t="s">
        <v>528</v>
      </c>
      <c r="J152" s="55">
        <v>31</v>
      </c>
      <c r="K152" s="55">
        <v>36</v>
      </c>
      <c r="L152" s="58">
        <v>188</v>
      </c>
      <c r="M152" s="58">
        <v>369</v>
      </c>
      <c r="N152" s="58">
        <v>50.9</v>
      </c>
      <c r="O152" s="58">
        <v>2973</v>
      </c>
      <c r="P152" s="58">
        <v>8.1</v>
      </c>
      <c r="Q152" s="58">
        <v>8.1</v>
      </c>
      <c r="R152" s="58">
        <v>25</v>
      </c>
      <c r="S152" s="58">
        <v>11</v>
      </c>
      <c r="T152" s="58">
        <v>135</v>
      </c>
      <c r="U152" s="53">
        <v>5</v>
      </c>
      <c r="V152" s="54" t="s">
        <v>2514</v>
      </c>
      <c r="W152" s="57">
        <v>75.400000000000006</v>
      </c>
      <c r="X152" s="57">
        <v>234</v>
      </c>
      <c r="Y152" s="57">
        <v>25</v>
      </c>
      <c r="Z152" s="57">
        <v>4.78</v>
      </c>
      <c r="AA152" s="57">
        <v>31.5</v>
      </c>
      <c r="AB152" s="57">
        <v>106</v>
      </c>
      <c r="AC152" s="57">
        <v>3.87</v>
      </c>
      <c r="AD152" s="54">
        <f t="shared" si="4"/>
        <v>28.935333394310796</v>
      </c>
      <c r="AE152" s="54"/>
    </row>
    <row r="153" spans="1:35" x14ac:dyDescent="0.2">
      <c r="A153" s="54" t="s">
        <v>1013</v>
      </c>
      <c r="B153" s="54" t="s">
        <v>2980</v>
      </c>
      <c r="C153" s="12" t="s">
        <v>3865</v>
      </c>
      <c r="D153" s="55">
        <v>0</v>
      </c>
      <c r="E153" s="56">
        <v>2003</v>
      </c>
      <c r="F153" s="56">
        <v>1</v>
      </c>
      <c r="G153" s="56">
        <v>22</v>
      </c>
      <c r="H153" s="56">
        <v>23</v>
      </c>
      <c r="I153" s="55" t="s">
        <v>56</v>
      </c>
      <c r="J153" s="55">
        <v>27</v>
      </c>
      <c r="K153" s="55">
        <v>35</v>
      </c>
      <c r="L153" s="58">
        <v>677</v>
      </c>
      <c r="M153" s="58">
        <v>1110</v>
      </c>
      <c r="N153" s="58">
        <v>61</v>
      </c>
      <c r="O153" s="58">
        <v>9164</v>
      </c>
      <c r="P153" s="58">
        <v>8.3000000000000007</v>
      </c>
      <c r="Q153" s="58">
        <v>8.1999999999999993</v>
      </c>
      <c r="R153" s="58">
        <v>77</v>
      </c>
      <c r="S153" s="58">
        <v>36</v>
      </c>
      <c r="T153" s="58">
        <v>146.69999999999999</v>
      </c>
      <c r="U153" s="53">
        <v>2</v>
      </c>
      <c r="V153" s="54" t="s">
        <v>2518</v>
      </c>
      <c r="W153" s="57">
        <v>73</v>
      </c>
      <c r="X153" s="57">
        <v>217</v>
      </c>
      <c r="Y153" s="57">
        <v>29</v>
      </c>
      <c r="Z153" s="57">
        <v>5.0599999999999996</v>
      </c>
      <c r="AA153" s="57">
        <v>24.49</v>
      </c>
      <c r="AB153" s="57">
        <v>85.39</v>
      </c>
      <c r="AC153" s="54">
        <v>3.2475999999999994</v>
      </c>
      <c r="AD153" s="54">
        <f t="shared" si="4"/>
        <v>28.6265715894164</v>
      </c>
      <c r="AE153" s="54"/>
    </row>
    <row r="154" spans="1:35" x14ac:dyDescent="0.2">
      <c r="A154" s="54" t="s">
        <v>1717</v>
      </c>
      <c r="B154" s="54" t="s">
        <v>3175</v>
      </c>
      <c r="C154" s="12" t="s">
        <v>3762</v>
      </c>
      <c r="D154" s="55">
        <v>1</v>
      </c>
      <c r="E154" s="56">
        <v>1987</v>
      </c>
      <c r="F154" s="56">
        <v>4</v>
      </c>
      <c r="G154" s="56">
        <v>98</v>
      </c>
      <c r="H154" s="56">
        <v>21</v>
      </c>
      <c r="I154" s="55" t="s">
        <v>174</v>
      </c>
      <c r="J154" s="55">
        <v>9</v>
      </c>
      <c r="K154" s="55">
        <v>0</v>
      </c>
      <c r="L154" s="55">
        <v>0</v>
      </c>
      <c r="M154" s="55">
        <v>0</v>
      </c>
      <c r="N154" s="55">
        <v>0</v>
      </c>
      <c r="O154" s="55">
        <v>0</v>
      </c>
      <c r="P154" s="55">
        <v>0</v>
      </c>
      <c r="Q154" s="55">
        <v>0</v>
      </c>
      <c r="R154" s="55">
        <v>0</v>
      </c>
      <c r="S154" s="55">
        <v>0</v>
      </c>
      <c r="T154" s="55">
        <v>0</v>
      </c>
      <c r="U154" s="53">
        <v>5</v>
      </c>
      <c r="V154" s="54" t="s">
        <v>2514</v>
      </c>
      <c r="W154" s="57">
        <v>74.3</v>
      </c>
      <c r="X154" s="57">
        <v>193</v>
      </c>
      <c r="Y154" s="57">
        <v>16</v>
      </c>
      <c r="Z154" s="57">
        <v>4.58</v>
      </c>
      <c r="AA154" s="57">
        <v>32.5</v>
      </c>
      <c r="AB154" s="57">
        <v>110</v>
      </c>
      <c r="AC154" s="57">
        <v>4.1100000000000003</v>
      </c>
      <c r="AD154" s="54">
        <f t="shared" si="4"/>
        <v>24.577347300692512</v>
      </c>
      <c r="AE154" s="70"/>
      <c r="AF154" s="15"/>
      <c r="AG154" s="18"/>
      <c r="AH154" s="18"/>
      <c r="AI154" s="18"/>
    </row>
    <row r="155" spans="1:35" x14ac:dyDescent="0.2">
      <c r="A155" s="54" t="s">
        <v>1436</v>
      </c>
      <c r="B155" s="54" t="s">
        <v>3083</v>
      </c>
      <c r="C155" s="12" t="s">
        <v>3798</v>
      </c>
      <c r="D155" s="55">
        <v>0</v>
      </c>
      <c r="E155" s="56">
        <v>1993</v>
      </c>
      <c r="F155" s="56">
        <v>1</v>
      </c>
      <c r="G155" s="56">
        <v>2</v>
      </c>
      <c r="H155" s="56">
        <v>23</v>
      </c>
      <c r="I155" s="55" t="s">
        <v>490</v>
      </c>
      <c r="J155" s="55">
        <v>27</v>
      </c>
      <c r="K155" s="55">
        <v>46</v>
      </c>
      <c r="L155" s="58">
        <v>377</v>
      </c>
      <c r="M155" s="58">
        <v>698</v>
      </c>
      <c r="N155" s="58">
        <v>54</v>
      </c>
      <c r="O155" s="58">
        <v>5997</v>
      </c>
      <c r="P155" s="58">
        <v>8.6</v>
      </c>
      <c r="Q155" s="58">
        <v>8.3000000000000007</v>
      </c>
      <c r="R155" s="58">
        <v>41</v>
      </c>
      <c r="S155" s="58">
        <v>23</v>
      </c>
      <c r="T155" s="58">
        <v>139</v>
      </c>
      <c r="U155" s="53">
        <v>6</v>
      </c>
      <c r="V155" s="54" t="s">
        <v>2513</v>
      </c>
      <c r="W155" s="57">
        <v>74</v>
      </c>
      <c r="X155" s="57">
        <v>216</v>
      </c>
      <c r="Y155" s="57">
        <v>16</v>
      </c>
      <c r="Z155" s="57">
        <v>4.3370499999999996</v>
      </c>
      <c r="AA155" s="57">
        <v>24.49</v>
      </c>
      <c r="AB155" s="57">
        <v>85.39</v>
      </c>
      <c r="AC155" s="54">
        <v>3.2475999999999994</v>
      </c>
      <c r="AD155" s="54">
        <f t="shared" si="4"/>
        <v>27.72972972972973</v>
      </c>
      <c r="AE155" s="54"/>
    </row>
    <row r="156" spans="1:35" x14ac:dyDescent="0.2">
      <c r="A156" s="54" t="s">
        <v>1368</v>
      </c>
      <c r="B156" s="54" t="s">
        <v>3037</v>
      </c>
      <c r="C156" s="12" t="s">
        <v>3810</v>
      </c>
      <c r="D156" s="55">
        <v>0</v>
      </c>
      <c r="E156" s="56">
        <v>1995</v>
      </c>
      <c r="F156" s="56">
        <v>4</v>
      </c>
      <c r="G156" s="56">
        <v>99</v>
      </c>
      <c r="H156" s="56">
        <v>22</v>
      </c>
      <c r="I156" s="55" t="s">
        <v>229</v>
      </c>
      <c r="J156" s="55">
        <v>28</v>
      </c>
      <c r="K156" s="55">
        <v>47</v>
      </c>
      <c r="L156" s="58">
        <v>676</v>
      </c>
      <c r="M156" s="58">
        <v>1046</v>
      </c>
      <c r="N156" s="58">
        <v>64.599999999999994</v>
      </c>
      <c r="O156" s="58">
        <v>8472</v>
      </c>
      <c r="P156" s="58">
        <v>8.1</v>
      </c>
      <c r="Q156" s="58">
        <v>8</v>
      </c>
      <c r="R156" s="58">
        <v>58</v>
      </c>
      <c r="S156" s="58">
        <v>28</v>
      </c>
      <c r="T156" s="58">
        <v>145.6</v>
      </c>
      <c r="U156" s="53">
        <v>5</v>
      </c>
      <c r="V156" s="54" t="s">
        <v>2514</v>
      </c>
      <c r="W156" s="57">
        <v>75.3</v>
      </c>
      <c r="X156" s="57">
        <v>223</v>
      </c>
      <c r="Y156" s="57">
        <v>16</v>
      </c>
      <c r="Z156" s="57">
        <v>4.3370499999999996</v>
      </c>
      <c r="AA156" s="57">
        <v>24.49</v>
      </c>
      <c r="AB156" s="57">
        <v>85.39</v>
      </c>
      <c r="AC156" s="54">
        <v>3.2475999999999994</v>
      </c>
      <c r="AD156" s="54">
        <f t="shared" si="4"/>
        <v>27.648414751794068</v>
      </c>
      <c r="AE156" s="54"/>
    </row>
    <row r="157" spans="1:35" x14ac:dyDescent="0.2">
      <c r="A157" s="54" t="s">
        <v>459</v>
      </c>
      <c r="B157" s="54" t="s">
        <v>2869</v>
      </c>
      <c r="C157" s="12" t="s">
        <v>3929</v>
      </c>
      <c r="D157" s="55">
        <v>0</v>
      </c>
      <c r="E157" s="56">
        <v>2012</v>
      </c>
      <c r="F157" s="56">
        <v>1</v>
      </c>
      <c r="G157" s="56">
        <v>2</v>
      </c>
      <c r="H157" s="56">
        <v>22</v>
      </c>
      <c r="I157" s="55" t="s">
        <v>221</v>
      </c>
      <c r="J157" s="55">
        <v>23</v>
      </c>
      <c r="K157" s="58">
        <v>41</v>
      </c>
      <c r="L157" s="58">
        <v>800</v>
      </c>
      <c r="M157" s="58">
        <v>1192</v>
      </c>
      <c r="N157" s="58">
        <v>67.099999999999994</v>
      </c>
      <c r="O157" s="58">
        <v>10366</v>
      </c>
      <c r="P157" s="58">
        <v>8.6999999999999993</v>
      </c>
      <c r="Q157" s="58">
        <v>9.4</v>
      </c>
      <c r="R157" s="58">
        <v>78</v>
      </c>
      <c r="S157" s="58">
        <v>17</v>
      </c>
      <c r="T157" s="58">
        <v>158.9</v>
      </c>
      <c r="U157" s="53">
        <v>4</v>
      </c>
      <c r="V157" s="54" t="s">
        <v>3188</v>
      </c>
      <c r="W157" s="57">
        <v>74.38</v>
      </c>
      <c r="X157" s="57">
        <v>223</v>
      </c>
      <c r="Y157" s="57">
        <v>24</v>
      </c>
      <c r="Z157" s="57">
        <v>4.33</v>
      </c>
      <c r="AA157" s="57">
        <v>39</v>
      </c>
      <c r="AB157" s="57">
        <v>120</v>
      </c>
      <c r="AC157" s="54">
        <v>3.2475999999999994</v>
      </c>
      <c r="AD157" s="54">
        <f t="shared" si="4"/>
        <v>28.336606545271877</v>
      </c>
      <c r="AE157" s="54"/>
    </row>
    <row r="158" spans="1:35" x14ac:dyDescent="0.2">
      <c r="A158" s="54" t="s">
        <v>489</v>
      </c>
      <c r="B158" s="54" t="s">
        <v>2879</v>
      </c>
      <c r="C158" s="12" t="s">
        <v>3930</v>
      </c>
      <c r="D158" s="55">
        <v>1</v>
      </c>
      <c r="E158" s="56">
        <v>2012</v>
      </c>
      <c r="F158" s="56">
        <v>3</v>
      </c>
      <c r="G158" s="56">
        <v>75</v>
      </c>
      <c r="H158" s="56">
        <v>23</v>
      </c>
      <c r="I158" s="55" t="s">
        <v>490</v>
      </c>
      <c r="J158" s="55">
        <v>17</v>
      </c>
      <c r="K158" s="58">
        <v>50</v>
      </c>
      <c r="L158" s="58">
        <v>907</v>
      </c>
      <c r="M158" s="58">
        <v>1489</v>
      </c>
      <c r="N158" s="58">
        <v>60.9</v>
      </c>
      <c r="O158" s="58">
        <v>11720</v>
      </c>
      <c r="P158" s="58">
        <v>7.9</v>
      </c>
      <c r="Q158" s="58">
        <v>8.4</v>
      </c>
      <c r="R158" s="58">
        <v>109</v>
      </c>
      <c r="S158" s="58">
        <v>30</v>
      </c>
      <c r="T158" s="58">
        <v>147.19999999999999</v>
      </c>
      <c r="U158" s="53">
        <v>1</v>
      </c>
      <c r="V158" s="54" t="s">
        <v>3185</v>
      </c>
      <c r="W158" s="57">
        <v>70.63</v>
      </c>
      <c r="X158" s="57">
        <v>204</v>
      </c>
      <c r="Y158" s="57">
        <v>28</v>
      </c>
      <c r="Z158" s="57">
        <v>4.53</v>
      </c>
      <c r="AA158" s="57">
        <v>34</v>
      </c>
      <c r="AB158" s="57">
        <v>118</v>
      </c>
      <c r="AC158" s="57">
        <v>4.09</v>
      </c>
      <c r="AD158" s="54">
        <f t="shared" si="4"/>
        <v>28.747963179787092</v>
      </c>
      <c r="AE158" s="54"/>
    </row>
    <row r="159" spans="1:35" x14ac:dyDescent="0.2">
      <c r="A159" s="54" t="s">
        <v>921</v>
      </c>
      <c r="B159" s="54" t="s">
        <v>2963</v>
      </c>
      <c r="C159" s="12" t="s">
        <v>3883</v>
      </c>
      <c r="D159" s="55">
        <v>1</v>
      </c>
      <c r="E159" s="56">
        <v>2005</v>
      </c>
      <c r="F159" s="56">
        <v>7</v>
      </c>
      <c r="G159" s="56">
        <v>250</v>
      </c>
      <c r="H159" s="56">
        <v>22</v>
      </c>
      <c r="I159" s="55" t="s">
        <v>271</v>
      </c>
      <c r="J159" s="55">
        <v>22</v>
      </c>
      <c r="K159" s="55">
        <v>17</v>
      </c>
      <c r="L159" s="71" t="s">
        <v>3666</v>
      </c>
      <c r="M159" s="71" t="s">
        <v>3667</v>
      </c>
      <c r="N159" s="71" t="s">
        <v>3668</v>
      </c>
      <c r="O159" s="71" t="s">
        <v>3669</v>
      </c>
      <c r="P159" s="71" t="s">
        <v>3670</v>
      </c>
      <c r="Q159" s="71" t="s">
        <v>3671</v>
      </c>
      <c r="R159" s="55">
        <v>29</v>
      </c>
      <c r="S159" s="55">
        <v>14</v>
      </c>
      <c r="T159" s="55" t="s">
        <v>3672</v>
      </c>
      <c r="U159" s="53">
        <v>12</v>
      </c>
      <c r="V159" s="54" t="s">
        <v>3673</v>
      </c>
      <c r="W159" s="57">
        <v>74.38</v>
      </c>
      <c r="X159" s="57">
        <v>232</v>
      </c>
      <c r="Y159" s="57">
        <v>48</v>
      </c>
      <c r="Z159" s="57">
        <v>4.87</v>
      </c>
      <c r="AA159" s="57">
        <v>30.5</v>
      </c>
      <c r="AB159" s="57">
        <v>103</v>
      </c>
      <c r="AC159" s="57">
        <v>4.07</v>
      </c>
      <c r="AD159" s="54">
        <f t="shared" si="4"/>
        <v>29.480236405843385</v>
      </c>
      <c r="AE159" s="54"/>
    </row>
    <row r="160" spans="1:35" x14ac:dyDescent="0.2">
      <c r="A160" s="54" t="s">
        <v>1244</v>
      </c>
      <c r="B160" s="54" t="s">
        <v>2724</v>
      </c>
      <c r="C160" s="12" t="s">
        <v>3827</v>
      </c>
      <c r="D160" s="55">
        <v>0</v>
      </c>
      <c r="E160" s="56">
        <v>1998</v>
      </c>
      <c r="F160" s="56">
        <v>1</v>
      </c>
      <c r="G160" s="56">
        <v>2</v>
      </c>
      <c r="H160" s="56">
        <v>22</v>
      </c>
      <c r="I160" s="55" t="s">
        <v>431</v>
      </c>
      <c r="J160" s="55">
        <v>25</v>
      </c>
      <c r="K160" s="55">
        <v>32</v>
      </c>
      <c r="L160" s="58">
        <v>473</v>
      </c>
      <c r="M160" s="58">
        <v>880</v>
      </c>
      <c r="N160" s="58">
        <v>53.8</v>
      </c>
      <c r="O160" s="58">
        <v>7433</v>
      </c>
      <c r="P160" s="58">
        <v>8.4</v>
      </c>
      <c r="Q160" s="58">
        <v>8.6</v>
      </c>
      <c r="R160" s="58">
        <v>59</v>
      </c>
      <c r="S160" s="58">
        <v>24</v>
      </c>
      <c r="T160" s="58">
        <v>141.4</v>
      </c>
      <c r="U160" s="53">
        <v>5</v>
      </c>
      <c r="V160" s="54" t="s">
        <v>2514</v>
      </c>
      <c r="W160" s="57">
        <v>77.400000000000006</v>
      </c>
      <c r="X160" s="57">
        <v>261</v>
      </c>
      <c r="Y160" s="57">
        <v>16</v>
      </c>
      <c r="Z160" s="57">
        <v>4.3370499999999996</v>
      </c>
      <c r="AA160" s="57">
        <v>24.49</v>
      </c>
      <c r="AB160" s="57">
        <v>85.39</v>
      </c>
      <c r="AC160" s="54">
        <v>3.2475999999999994</v>
      </c>
      <c r="AD160" s="54">
        <f t="shared" si="4"/>
        <v>30.627666606574117</v>
      </c>
      <c r="AE160" s="54"/>
    </row>
    <row r="161" spans="1:35" x14ac:dyDescent="0.2">
      <c r="A161" s="54" t="s">
        <v>518</v>
      </c>
      <c r="B161" s="54" t="s">
        <v>2873</v>
      </c>
      <c r="C161" s="12" t="s">
        <v>3931</v>
      </c>
      <c r="D161" s="55">
        <v>0</v>
      </c>
      <c r="E161" s="56">
        <v>2012</v>
      </c>
      <c r="F161" s="56">
        <v>6</v>
      </c>
      <c r="G161" s="56">
        <v>185</v>
      </c>
      <c r="H161" s="56">
        <v>23</v>
      </c>
      <c r="I161" s="55" t="s">
        <v>350</v>
      </c>
      <c r="J161" s="55">
        <v>21</v>
      </c>
      <c r="K161" s="58">
        <v>49</v>
      </c>
      <c r="L161" s="58">
        <v>961</v>
      </c>
      <c r="M161" s="58">
        <v>1732</v>
      </c>
      <c r="N161" s="58">
        <v>55.5</v>
      </c>
      <c r="O161" s="58">
        <v>12690</v>
      </c>
      <c r="P161" s="58">
        <v>7.3</v>
      </c>
      <c r="Q161" s="58">
        <v>7.1</v>
      </c>
      <c r="R161" s="58">
        <v>90</v>
      </c>
      <c r="S161" s="58">
        <v>47</v>
      </c>
      <c r="T161" s="58">
        <v>128.80000000000001</v>
      </c>
      <c r="U161" s="53">
        <v>8</v>
      </c>
      <c r="V161" s="54" t="s">
        <v>3656</v>
      </c>
      <c r="W161" s="57">
        <v>75.75</v>
      </c>
      <c r="X161" s="57">
        <v>229</v>
      </c>
      <c r="Y161" s="57">
        <v>35</v>
      </c>
      <c r="Z161" s="57">
        <v>4.8600000000000003</v>
      </c>
      <c r="AA161" s="57">
        <v>29.5</v>
      </c>
      <c r="AB161" s="57">
        <v>108</v>
      </c>
      <c r="AC161" s="57">
        <v>4.45</v>
      </c>
      <c r="AD161" s="54">
        <f t="shared" si="4"/>
        <v>28.055985796599462</v>
      </c>
      <c r="AE161" s="54"/>
    </row>
    <row r="162" spans="1:35" x14ac:dyDescent="0.2">
      <c r="A162" s="54" t="s">
        <v>575</v>
      </c>
      <c r="B162" s="54" t="s">
        <v>2887</v>
      </c>
      <c r="C162" s="12" t="s">
        <v>3920</v>
      </c>
      <c r="D162" s="55">
        <v>0</v>
      </c>
      <c r="E162" s="56">
        <v>2011</v>
      </c>
      <c r="F162" s="56">
        <v>3</v>
      </c>
      <c r="G162" s="56">
        <v>74</v>
      </c>
      <c r="H162" s="56">
        <v>23</v>
      </c>
      <c r="I162" s="55" t="s">
        <v>174</v>
      </c>
      <c r="J162" s="55">
        <v>1</v>
      </c>
      <c r="K162" s="58">
        <v>37</v>
      </c>
      <c r="L162" s="58">
        <v>552</v>
      </c>
      <c r="M162" s="58">
        <v>955</v>
      </c>
      <c r="N162" s="58">
        <v>57.8</v>
      </c>
      <c r="O162" s="58">
        <v>8385</v>
      </c>
      <c r="P162" s="58">
        <v>8.8000000000000007</v>
      </c>
      <c r="Q162" s="58">
        <v>9.1</v>
      </c>
      <c r="R162" s="58">
        <v>69</v>
      </c>
      <c r="S162" s="58">
        <v>24</v>
      </c>
      <c r="T162" s="58">
        <v>150.4</v>
      </c>
      <c r="U162" s="53">
        <v>2</v>
      </c>
      <c r="V162" s="54" t="s">
        <v>2518</v>
      </c>
      <c r="W162" s="57">
        <v>78.75</v>
      </c>
      <c r="X162" s="57">
        <v>253</v>
      </c>
      <c r="Y162" s="57">
        <v>26</v>
      </c>
      <c r="Z162" s="57">
        <v>5.24</v>
      </c>
      <c r="AA162" s="57">
        <v>24</v>
      </c>
      <c r="AB162" s="57">
        <v>103</v>
      </c>
      <c r="AC162" s="54">
        <v>3.2475999999999994</v>
      </c>
      <c r="AD162" s="54">
        <f t="shared" ref="AD162:AD193" si="5">(X162/(W162^2))*703</f>
        <v>28.679707734945829</v>
      </c>
      <c r="AE162" s="54"/>
    </row>
    <row r="163" spans="1:35" x14ac:dyDescent="0.2">
      <c r="A163" s="54" t="s">
        <v>466</v>
      </c>
      <c r="B163" s="54" t="s">
        <v>2877</v>
      </c>
      <c r="C163" s="12" t="s">
        <v>3932</v>
      </c>
      <c r="D163" s="55">
        <v>1</v>
      </c>
      <c r="E163" s="56">
        <v>2012</v>
      </c>
      <c r="F163" s="56">
        <v>1</v>
      </c>
      <c r="G163" s="56">
        <v>8</v>
      </c>
      <c r="H163" s="56">
        <v>24</v>
      </c>
      <c r="I163" s="55" t="s">
        <v>237</v>
      </c>
      <c r="J163" s="55">
        <v>13</v>
      </c>
      <c r="K163" s="55">
        <v>50</v>
      </c>
      <c r="L163" s="58">
        <v>484</v>
      </c>
      <c r="M163" s="58">
        <v>774</v>
      </c>
      <c r="N163" s="58">
        <v>62.5</v>
      </c>
      <c r="O163" s="58">
        <v>5450</v>
      </c>
      <c r="P163" s="58">
        <v>7</v>
      </c>
      <c r="Q163" s="58">
        <v>6.9</v>
      </c>
      <c r="R163" s="58">
        <v>42</v>
      </c>
      <c r="S163" s="58">
        <v>21</v>
      </c>
      <c r="T163" s="58">
        <v>134.19999999999999</v>
      </c>
      <c r="U163" s="53">
        <v>4</v>
      </c>
      <c r="V163" s="54" t="s">
        <v>3188</v>
      </c>
      <c r="W163" s="57">
        <v>75.88</v>
      </c>
      <c r="X163" s="57">
        <v>221</v>
      </c>
      <c r="Y163" s="57">
        <v>34</v>
      </c>
      <c r="Z163" s="57">
        <v>4.6500000000000004</v>
      </c>
      <c r="AA163" s="57">
        <v>24.49</v>
      </c>
      <c r="AB163" s="57">
        <v>85.39</v>
      </c>
      <c r="AC163" s="54">
        <v>3.2475999999999994</v>
      </c>
      <c r="AD163" s="54">
        <f t="shared" si="5"/>
        <v>26.983169052264365</v>
      </c>
      <c r="AE163" s="54"/>
    </row>
    <row r="164" spans="1:35" x14ac:dyDescent="0.2">
      <c r="A164" s="54" t="s">
        <v>1120</v>
      </c>
      <c r="B164" s="54" t="s">
        <v>3005</v>
      </c>
      <c r="C164" s="12" t="s">
        <v>3850</v>
      </c>
      <c r="D164" s="55">
        <v>0</v>
      </c>
      <c r="E164" s="56">
        <v>2001</v>
      </c>
      <c r="F164" s="56">
        <v>4</v>
      </c>
      <c r="G164" s="56">
        <v>109</v>
      </c>
      <c r="H164" s="56">
        <v>23</v>
      </c>
      <c r="I164" s="55" t="s">
        <v>221</v>
      </c>
      <c r="J164" s="55">
        <v>14</v>
      </c>
      <c r="K164" s="55">
        <v>30</v>
      </c>
      <c r="L164" s="58">
        <v>306</v>
      </c>
      <c r="M164" s="58">
        <v>587</v>
      </c>
      <c r="N164" s="58">
        <v>52.1</v>
      </c>
      <c r="O164" s="58">
        <v>4164</v>
      </c>
      <c r="P164" s="58">
        <v>7.1</v>
      </c>
      <c r="Q164" s="58">
        <v>5.7</v>
      </c>
      <c r="R164" s="58">
        <v>18</v>
      </c>
      <c r="S164" s="58">
        <v>26</v>
      </c>
      <c r="T164" s="58">
        <v>113</v>
      </c>
      <c r="U164" s="53">
        <v>4</v>
      </c>
      <c r="V164" s="54" t="s">
        <v>3188</v>
      </c>
      <c r="W164" s="57">
        <v>76.400000000000006</v>
      </c>
      <c r="X164" s="57">
        <v>228</v>
      </c>
      <c r="Y164" s="57">
        <v>32</v>
      </c>
      <c r="Z164" s="57">
        <v>4.7699999999999996</v>
      </c>
      <c r="AA164" s="57">
        <v>34</v>
      </c>
      <c r="AB164" s="57">
        <v>107</v>
      </c>
      <c r="AC164" s="57">
        <v>4.29</v>
      </c>
      <c r="AD164" s="54">
        <f t="shared" si="5"/>
        <v>27.460184753707402</v>
      </c>
      <c r="AE164" s="54"/>
    </row>
    <row r="165" spans="1:35" x14ac:dyDescent="0.2">
      <c r="A165" s="54" t="s">
        <v>603</v>
      </c>
      <c r="B165" s="54" t="s">
        <v>2896</v>
      </c>
      <c r="C165" s="12" t="s">
        <v>3911</v>
      </c>
      <c r="D165" s="55">
        <v>1</v>
      </c>
      <c r="E165" s="56">
        <v>2010</v>
      </c>
      <c r="F165" s="56">
        <v>1</v>
      </c>
      <c r="G165" s="56">
        <v>1</v>
      </c>
      <c r="H165" s="56">
        <v>22</v>
      </c>
      <c r="I165" s="55" t="s">
        <v>271</v>
      </c>
      <c r="J165" s="55">
        <v>32</v>
      </c>
      <c r="K165" s="55">
        <v>31</v>
      </c>
      <c r="L165" s="58">
        <v>604</v>
      </c>
      <c r="M165" s="58">
        <v>893</v>
      </c>
      <c r="N165" s="58">
        <v>67.599999999999994</v>
      </c>
      <c r="O165" s="58">
        <v>8403</v>
      </c>
      <c r="P165" s="58">
        <v>9.4</v>
      </c>
      <c r="Q165" s="58">
        <v>10.6</v>
      </c>
      <c r="R165" s="58">
        <v>88</v>
      </c>
      <c r="S165" s="58">
        <v>16</v>
      </c>
      <c r="T165" s="58">
        <v>175.6</v>
      </c>
      <c r="U165" s="53">
        <v>4</v>
      </c>
      <c r="V165" s="54" t="s">
        <v>3680</v>
      </c>
      <c r="W165" s="61">
        <v>76.25</v>
      </c>
      <c r="X165" s="61">
        <v>236</v>
      </c>
      <c r="Y165" s="61">
        <v>36</v>
      </c>
      <c r="Z165" s="61">
        <v>4.79</v>
      </c>
      <c r="AA165" s="57">
        <v>24.49</v>
      </c>
      <c r="AB165" s="57">
        <v>85.39</v>
      </c>
      <c r="AC165" s="54">
        <v>3.2475999999999994</v>
      </c>
      <c r="AD165" s="54">
        <f t="shared" si="5"/>
        <v>28.53564095673206</v>
      </c>
      <c r="AE165" s="54"/>
    </row>
    <row r="166" spans="1:35" x14ac:dyDescent="0.2">
      <c r="A166" s="54" t="s">
        <v>1232</v>
      </c>
      <c r="B166" s="54" t="s">
        <v>2655</v>
      </c>
      <c r="C166" s="12" t="s">
        <v>3834</v>
      </c>
      <c r="D166" s="55">
        <v>0</v>
      </c>
      <c r="E166" s="56">
        <v>1999</v>
      </c>
      <c r="F166" s="56">
        <v>7</v>
      </c>
      <c r="G166" s="56">
        <v>245</v>
      </c>
      <c r="H166" s="56">
        <v>23</v>
      </c>
      <c r="I166" s="55" t="s">
        <v>363</v>
      </c>
      <c r="J166" s="55">
        <v>30</v>
      </c>
      <c r="K166" s="55">
        <v>35</v>
      </c>
      <c r="L166" s="58">
        <v>281</v>
      </c>
      <c r="M166" s="58">
        <v>497</v>
      </c>
      <c r="N166" s="58">
        <v>56.5</v>
      </c>
      <c r="O166" s="58">
        <v>3862</v>
      </c>
      <c r="P166" s="58">
        <v>7.8</v>
      </c>
      <c r="Q166" s="58">
        <v>7.5</v>
      </c>
      <c r="R166" s="58">
        <v>26</v>
      </c>
      <c r="S166" s="58">
        <v>15</v>
      </c>
      <c r="T166" s="58">
        <v>133</v>
      </c>
      <c r="U166" s="53">
        <v>7</v>
      </c>
      <c r="V166" s="54" t="s">
        <v>2517</v>
      </c>
      <c r="W166" s="57">
        <v>74.099999999999994</v>
      </c>
      <c r="X166" s="57">
        <v>219</v>
      </c>
      <c r="Y166" s="57">
        <v>21</v>
      </c>
      <c r="Z166" s="57">
        <v>4.67</v>
      </c>
      <c r="AA166" s="57">
        <v>34</v>
      </c>
      <c r="AB166" s="57">
        <v>107</v>
      </c>
      <c r="AC166" s="57">
        <v>4.42</v>
      </c>
      <c r="AD166" s="54">
        <f t="shared" si="5"/>
        <v>28.03903249247379</v>
      </c>
      <c r="AE166" s="54"/>
    </row>
    <row r="167" spans="1:35" x14ac:dyDescent="0.2">
      <c r="A167" s="54" t="s">
        <v>1590</v>
      </c>
      <c r="B167" s="54" t="s">
        <v>3775</v>
      </c>
      <c r="C167" s="12" t="s">
        <v>3776</v>
      </c>
      <c r="D167" s="55">
        <v>1</v>
      </c>
      <c r="E167" s="56">
        <v>1990</v>
      </c>
      <c r="F167" s="56">
        <v>4</v>
      </c>
      <c r="G167" s="56">
        <v>93</v>
      </c>
      <c r="H167" s="56">
        <v>22</v>
      </c>
      <c r="I167" s="55" t="s">
        <v>237</v>
      </c>
      <c r="J167" s="55">
        <v>21</v>
      </c>
      <c r="K167" s="55">
        <v>35</v>
      </c>
      <c r="L167" s="58">
        <v>669</v>
      </c>
      <c r="M167" s="58">
        <v>1165</v>
      </c>
      <c r="N167" s="58">
        <v>57.4</v>
      </c>
      <c r="O167" s="58">
        <v>8981</v>
      </c>
      <c r="P167" s="58">
        <v>7.7</v>
      </c>
      <c r="Q167" s="58">
        <v>7.4</v>
      </c>
      <c r="R167" s="58">
        <v>69</v>
      </c>
      <c r="S167" s="58">
        <v>38</v>
      </c>
      <c r="T167" s="58">
        <v>135.19999999999999</v>
      </c>
      <c r="U167" s="53">
        <v>8</v>
      </c>
      <c r="V167" s="54" t="s">
        <v>3661</v>
      </c>
      <c r="W167" s="57">
        <v>73.5</v>
      </c>
      <c r="X167" s="57">
        <v>200</v>
      </c>
      <c r="Y167" s="57">
        <v>16</v>
      </c>
      <c r="Z167" s="57">
        <v>4.93</v>
      </c>
      <c r="AA167" s="57">
        <v>29.5</v>
      </c>
      <c r="AB167" s="57">
        <v>108</v>
      </c>
      <c r="AC167" s="57">
        <v>4.1399999999999997</v>
      </c>
      <c r="AD167" s="54">
        <f t="shared" si="5"/>
        <v>26.02619279004119</v>
      </c>
      <c r="AE167" s="54"/>
    </row>
    <row r="168" spans="1:35" x14ac:dyDescent="0.2">
      <c r="A168" s="54" t="s">
        <v>1546</v>
      </c>
      <c r="B168" s="54" t="s">
        <v>3128</v>
      </c>
      <c r="C168" s="12" t="s">
        <v>3785</v>
      </c>
      <c r="D168" s="55">
        <v>0</v>
      </c>
      <c r="E168" s="56">
        <v>1991</v>
      </c>
      <c r="F168" s="56">
        <v>4</v>
      </c>
      <c r="G168" s="56">
        <v>84</v>
      </c>
      <c r="H168" s="56">
        <v>23</v>
      </c>
      <c r="I168" s="55" t="s">
        <v>174</v>
      </c>
      <c r="J168" s="55">
        <v>28</v>
      </c>
      <c r="K168" s="55">
        <v>23</v>
      </c>
      <c r="L168" s="58">
        <v>270</v>
      </c>
      <c r="M168" s="58">
        <v>509</v>
      </c>
      <c r="N168" s="58">
        <v>53</v>
      </c>
      <c r="O168" s="58">
        <v>3124</v>
      </c>
      <c r="P168" s="58">
        <v>6.1</v>
      </c>
      <c r="Q168" s="58">
        <v>4.5999999999999996</v>
      </c>
      <c r="R168" s="58">
        <v>12</v>
      </c>
      <c r="S168" s="58">
        <v>23</v>
      </c>
      <c r="T168" s="58">
        <v>103.3</v>
      </c>
      <c r="U168" s="53">
        <v>3</v>
      </c>
      <c r="V168" s="54" t="s">
        <v>2515</v>
      </c>
      <c r="W168" s="57">
        <v>77</v>
      </c>
      <c r="X168" s="57">
        <v>222</v>
      </c>
      <c r="Y168" s="57">
        <v>16</v>
      </c>
      <c r="Z168" s="57">
        <v>5.01</v>
      </c>
      <c r="AA168" s="57">
        <v>30.5</v>
      </c>
      <c r="AB168" s="57">
        <v>105</v>
      </c>
      <c r="AC168" s="57">
        <v>4.4000000000000004</v>
      </c>
      <c r="AD168" s="54">
        <f t="shared" si="5"/>
        <v>26.322482712093102</v>
      </c>
      <c r="AE168" s="54"/>
    </row>
    <row r="169" spans="1:35" x14ac:dyDescent="0.2">
      <c r="A169" s="54" t="s">
        <v>270</v>
      </c>
      <c r="B169" s="54" t="s">
        <v>2809</v>
      </c>
      <c r="C169" s="12" t="s">
        <v>3951</v>
      </c>
      <c r="D169" s="55">
        <v>0</v>
      </c>
      <c r="E169" s="56">
        <v>2015</v>
      </c>
      <c r="F169" s="56">
        <v>3</v>
      </c>
      <c r="G169" s="56">
        <v>89</v>
      </c>
      <c r="H169" s="56">
        <v>23</v>
      </c>
      <c r="I169" s="55" t="s">
        <v>271</v>
      </c>
      <c r="J169" s="55">
        <v>20</v>
      </c>
      <c r="K169" s="58">
        <v>47</v>
      </c>
      <c r="L169" s="58">
        <v>1187</v>
      </c>
      <c r="M169" s="58">
        <v>1838</v>
      </c>
      <c r="N169" s="58">
        <v>64.599999999999994</v>
      </c>
      <c r="O169" s="58">
        <v>13600</v>
      </c>
      <c r="P169" s="58">
        <v>7.4</v>
      </c>
      <c r="Q169" s="58">
        <v>7</v>
      </c>
      <c r="R169" s="58">
        <v>83</v>
      </c>
      <c r="S169" s="58">
        <v>54</v>
      </c>
      <c r="T169" s="58">
        <v>135.80000000000001</v>
      </c>
      <c r="U169" s="53">
        <v>5</v>
      </c>
      <c r="V169" s="54" t="s">
        <v>3189</v>
      </c>
      <c r="W169" s="57">
        <v>77.63</v>
      </c>
      <c r="X169" s="57">
        <v>229</v>
      </c>
      <c r="Y169" s="57">
        <v>40</v>
      </c>
      <c r="Z169" s="57">
        <v>5.14</v>
      </c>
      <c r="AA169" s="57">
        <v>31</v>
      </c>
      <c r="AB169" s="57">
        <v>105</v>
      </c>
      <c r="AC169" s="57">
        <v>4.3899999999999997</v>
      </c>
      <c r="AD169" s="54">
        <f t="shared" si="5"/>
        <v>26.713551795595158</v>
      </c>
      <c r="AE169" s="54"/>
    </row>
    <row r="170" spans="1:35" x14ac:dyDescent="0.2">
      <c r="A170" s="54" t="s">
        <v>1024</v>
      </c>
      <c r="B170" s="54" t="s">
        <v>2988</v>
      </c>
      <c r="C170" s="12" t="s">
        <v>3866</v>
      </c>
      <c r="D170" s="55">
        <v>0</v>
      </c>
      <c r="E170" s="56">
        <v>2003</v>
      </c>
      <c r="F170" s="56">
        <v>4</v>
      </c>
      <c r="G170" s="56">
        <v>110</v>
      </c>
      <c r="H170" s="56">
        <v>23</v>
      </c>
      <c r="I170" s="55" t="s">
        <v>490</v>
      </c>
      <c r="J170" s="55">
        <v>20</v>
      </c>
      <c r="K170" s="55">
        <v>25</v>
      </c>
      <c r="L170" s="58">
        <v>411</v>
      </c>
      <c r="M170" s="58">
        <v>712</v>
      </c>
      <c r="N170" s="58">
        <v>57.7</v>
      </c>
      <c r="O170" s="58">
        <v>5289</v>
      </c>
      <c r="P170" s="58">
        <v>7.4</v>
      </c>
      <c r="Q170" s="58">
        <v>6.5</v>
      </c>
      <c r="R170" s="58">
        <v>26</v>
      </c>
      <c r="S170" s="58">
        <v>27</v>
      </c>
      <c r="T170" s="58">
        <v>124.6</v>
      </c>
      <c r="U170" s="53">
        <v>4</v>
      </c>
      <c r="V170" s="54" t="s">
        <v>3188</v>
      </c>
      <c r="W170" s="57">
        <v>71.400000000000006</v>
      </c>
      <c r="X170" s="57">
        <v>196</v>
      </c>
      <c r="Y170" s="57">
        <v>12</v>
      </c>
      <c r="Z170" s="57">
        <v>4.5199999999999996</v>
      </c>
      <c r="AA170" s="57">
        <v>38</v>
      </c>
      <c r="AB170" s="57">
        <v>127</v>
      </c>
      <c r="AC170" s="57">
        <v>4.1399999999999997</v>
      </c>
      <c r="AD170" s="54">
        <f t="shared" si="5"/>
        <v>27.028066128412142</v>
      </c>
      <c r="AE170" s="54"/>
    </row>
    <row r="171" spans="1:35" x14ac:dyDescent="0.2">
      <c r="A171" s="54" t="s">
        <v>1212</v>
      </c>
      <c r="B171" s="54" t="s">
        <v>2673</v>
      </c>
      <c r="C171" s="12" t="s">
        <v>3835</v>
      </c>
      <c r="D171" s="55">
        <v>0</v>
      </c>
      <c r="E171" s="56">
        <v>1999</v>
      </c>
      <c r="F171" s="56">
        <v>2</v>
      </c>
      <c r="G171" s="56">
        <v>50</v>
      </c>
      <c r="H171" s="56">
        <v>22</v>
      </c>
      <c r="I171" s="55" t="s">
        <v>241</v>
      </c>
      <c r="J171" s="55">
        <v>18</v>
      </c>
      <c r="K171" s="55">
        <v>42</v>
      </c>
      <c r="L171" s="58">
        <v>669</v>
      </c>
      <c r="M171" s="58">
        <v>1201</v>
      </c>
      <c r="N171" s="58">
        <v>55.7</v>
      </c>
      <c r="O171" s="58">
        <v>8695</v>
      </c>
      <c r="P171" s="58">
        <v>7.2</v>
      </c>
      <c r="Q171" s="58">
        <v>7.2</v>
      </c>
      <c r="R171" s="58">
        <v>72</v>
      </c>
      <c r="S171" s="58">
        <v>34</v>
      </c>
      <c r="T171" s="58">
        <v>130.6</v>
      </c>
      <c r="U171" s="53">
        <v>9</v>
      </c>
      <c r="V171" s="54" t="s">
        <v>3657</v>
      </c>
      <c r="W171" s="57">
        <v>72</v>
      </c>
      <c r="X171" s="57">
        <v>221</v>
      </c>
      <c r="Y171" s="57">
        <v>25</v>
      </c>
      <c r="Z171" s="57">
        <v>4.7699999999999996</v>
      </c>
      <c r="AA171" s="57">
        <v>33</v>
      </c>
      <c r="AB171" s="57">
        <v>113</v>
      </c>
      <c r="AC171" s="57">
        <v>4.29</v>
      </c>
      <c r="AD171" s="54">
        <f t="shared" si="5"/>
        <v>29.969714506172842</v>
      </c>
      <c r="AE171" s="54"/>
    </row>
    <row r="172" spans="1:35" x14ac:dyDescent="0.2">
      <c r="A172" s="54" t="s">
        <v>1157</v>
      </c>
      <c r="B172" s="54" t="s">
        <v>2713</v>
      </c>
      <c r="C172" s="12" t="s">
        <v>3841</v>
      </c>
      <c r="D172" s="55">
        <v>0</v>
      </c>
      <c r="E172" s="56">
        <v>2000</v>
      </c>
      <c r="F172" s="56">
        <v>6</v>
      </c>
      <c r="G172" s="56">
        <v>183</v>
      </c>
      <c r="H172" s="56">
        <v>22</v>
      </c>
      <c r="I172" s="55" t="s">
        <v>93</v>
      </c>
      <c r="J172" s="55">
        <v>30</v>
      </c>
      <c r="K172" s="55">
        <v>2</v>
      </c>
      <c r="L172" s="58">
        <v>0</v>
      </c>
      <c r="M172" s="58">
        <v>1</v>
      </c>
      <c r="N172" s="58">
        <v>0</v>
      </c>
      <c r="O172" s="58">
        <v>0</v>
      </c>
      <c r="P172" s="58">
        <v>0</v>
      </c>
      <c r="Q172" s="58">
        <v>-45</v>
      </c>
      <c r="R172" s="58">
        <v>0</v>
      </c>
      <c r="S172" s="58">
        <v>1</v>
      </c>
      <c r="T172" s="58">
        <v>-200</v>
      </c>
      <c r="U172" s="53">
        <v>1</v>
      </c>
      <c r="V172" s="54" t="s">
        <v>3185</v>
      </c>
      <c r="W172" s="57">
        <v>75.400000000000006</v>
      </c>
      <c r="X172" s="57">
        <v>229</v>
      </c>
      <c r="Y172" s="57">
        <v>25</v>
      </c>
      <c r="Z172" s="57">
        <v>4.95</v>
      </c>
      <c r="AA172" s="57">
        <v>34</v>
      </c>
      <c r="AB172" s="57">
        <v>108</v>
      </c>
      <c r="AC172" s="57">
        <v>4.59</v>
      </c>
      <c r="AD172" s="54">
        <f t="shared" si="5"/>
        <v>28.317057039731509</v>
      </c>
      <c r="AE172" s="54"/>
    </row>
    <row r="173" spans="1:35" x14ac:dyDescent="0.2">
      <c r="A173" s="54" t="s">
        <v>1672</v>
      </c>
      <c r="B173" s="54" t="s">
        <v>3166</v>
      </c>
      <c r="C173" s="12" t="s">
        <v>3766</v>
      </c>
      <c r="D173" s="55">
        <v>1</v>
      </c>
      <c r="E173" s="56">
        <v>1988</v>
      </c>
      <c r="F173" s="56">
        <v>6</v>
      </c>
      <c r="G173" s="56">
        <v>159</v>
      </c>
      <c r="H173" s="56">
        <v>23</v>
      </c>
      <c r="I173" s="55" t="s">
        <v>221</v>
      </c>
      <c r="J173" s="55">
        <v>1</v>
      </c>
      <c r="K173" s="55">
        <v>22</v>
      </c>
      <c r="L173" s="58">
        <v>293</v>
      </c>
      <c r="M173" s="58">
        <v>587</v>
      </c>
      <c r="N173" s="58">
        <v>49.9</v>
      </c>
      <c r="O173" s="58">
        <v>4395</v>
      </c>
      <c r="P173" s="58">
        <v>7.5</v>
      </c>
      <c r="Q173" s="58"/>
      <c r="R173" s="58">
        <v>29</v>
      </c>
      <c r="S173" s="58">
        <v>26</v>
      </c>
      <c r="T173" s="58">
        <v>120.3</v>
      </c>
      <c r="U173" s="62">
        <v>0</v>
      </c>
      <c r="V173" s="54" t="s">
        <v>3186</v>
      </c>
      <c r="W173" s="57">
        <v>73.900000000000006</v>
      </c>
      <c r="X173" s="57">
        <v>223</v>
      </c>
      <c r="Y173" s="57">
        <v>16</v>
      </c>
      <c r="Z173" s="57">
        <v>4.93</v>
      </c>
      <c r="AA173" s="57">
        <v>28</v>
      </c>
      <c r="AB173" s="57">
        <v>102</v>
      </c>
      <c r="AC173" s="57">
        <v>4.5599999999999996</v>
      </c>
      <c r="AD173" s="54">
        <f t="shared" si="5"/>
        <v>28.705909496247163</v>
      </c>
      <c r="AE173" s="70"/>
      <c r="AF173" s="17"/>
      <c r="AG173" s="17"/>
      <c r="AH173" s="17"/>
      <c r="AI173" s="17"/>
    </row>
    <row r="174" spans="1:35" x14ac:dyDescent="0.2">
      <c r="A174" s="54" t="s">
        <v>681</v>
      </c>
      <c r="B174" s="54" t="s">
        <v>2921</v>
      </c>
      <c r="C174" s="12" t="s">
        <v>3907</v>
      </c>
      <c r="D174" s="55">
        <v>0</v>
      </c>
      <c r="E174" s="56">
        <v>2009</v>
      </c>
      <c r="F174" s="56">
        <v>4</v>
      </c>
      <c r="G174" s="56">
        <v>101</v>
      </c>
      <c r="H174" s="56">
        <v>23</v>
      </c>
      <c r="I174" s="55" t="s">
        <v>196</v>
      </c>
      <c r="J174" s="55">
        <v>11</v>
      </c>
      <c r="K174" s="55">
        <v>40</v>
      </c>
      <c r="L174" s="58">
        <v>485</v>
      </c>
      <c r="M174" s="58">
        <v>815</v>
      </c>
      <c r="N174" s="58">
        <v>59.5</v>
      </c>
      <c r="O174" s="58">
        <v>5475</v>
      </c>
      <c r="P174" s="58">
        <v>6.7</v>
      </c>
      <c r="Q174" s="58">
        <v>6.7</v>
      </c>
      <c r="R174" s="58">
        <v>28</v>
      </c>
      <c r="S174" s="58">
        <v>13</v>
      </c>
      <c r="T174" s="58">
        <v>124.1</v>
      </c>
      <c r="U174" s="53">
        <v>4</v>
      </c>
      <c r="V174" s="54" t="s">
        <v>3680</v>
      </c>
      <c r="W174" s="57">
        <v>74.88</v>
      </c>
      <c r="X174" s="57">
        <v>225</v>
      </c>
      <c r="Y174" s="57">
        <v>16</v>
      </c>
      <c r="Z174" s="57">
        <v>4.6100000000000003</v>
      </c>
      <c r="AA174" s="57">
        <v>33</v>
      </c>
      <c r="AB174" s="57">
        <v>112</v>
      </c>
      <c r="AC174" s="57">
        <v>4.49</v>
      </c>
      <c r="AD174" s="54">
        <f t="shared" si="5"/>
        <v>28.210200423241293</v>
      </c>
      <c r="AE174" s="54"/>
    </row>
    <row r="175" spans="1:35" x14ac:dyDescent="0.2">
      <c r="A175" s="54" t="s">
        <v>1724</v>
      </c>
      <c r="B175" s="54" t="s">
        <v>3173</v>
      </c>
      <c r="C175" s="12" t="s">
        <v>3763</v>
      </c>
      <c r="D175" s="55">
        <v>1</v>
      </c>
      <c r="E175" s="56">
        <v>1987</v>
      </c>
      <c r="F175" s="56">
        <v>4</v>
      </c>
      <c r="G175" s="56">
        <v>110</v>
      </c>
      <c r="H175" s="56">
        <v>22</v>
      </c>
      <c r="I175" s="55" t="s">
        <v>1444</v>
      </c>
      <c r="J175" s="55">
        <v>10</v>
      </c>
      <c r="K175" s="55">
        <v>42</v>
      </c>
      <c r="L175" s="58">
        <v>473</v>
      </c>
      <c r="M175" s="58">
        <v>850</v>
      </c>
      <c r="N175" s="58">
        <v>55.6</v>
      </c>
      <c r="O175" s="58">
        <v>6527</v>
      </c>
      <c r="P175" s="58">
        <v>7.7</v>
      </c>
      <c r="Q175" s="58">
        <v>6</v>
      </c>
      <c r="R175" s="58">
        <v>27</v>
      </c>
      <c r="S175" s="58">
        <v>44</v>
      </c>
      <c r="T175" s="58">
        <v>120.3</v>
      </c>
      <c r="U175" s="53">
        <v>6</v>
      </c>
      <c r="V175" s="54" t="s">
        <v>2513</v>
      </c>
      <c r="W175" s="57">
        <v>74.400000000000006</v>
      </c>
      <c r="X175" s="57">
        <v>203</v>
      </c>
      <c r="Y175" s="57">
        <v>16</v>
      </c>
      <c r="Z175" s="57">
        <v>5.0999999999999996</v>
      </c>
      <c r="AA175" s="57">
        <v>23</v>
      </c>
      <c r="AB175" s="57">
        <v>93</v>
      </c>
      <c r="AC175" s="57">
        <v>4.63</v>
      </c>
      <c r="AD175" s="54">
        <f t="shared" si="5"/>
        <v>25.781340328361658</v>
      </c>
      <c r="AE175" s="54"/>
      <c r="AF175" s="17"/>
      <c r="AG175" s="17"/>
      <c r="AH175" s="17"/>
      <c r="AI175" s="18"/>
    </row>
    <row r="176" spans="1:35" x14ac:dyDescent="0.2">
      <c r="A176" s="54" t="s">
        <v>1422</v>
      </c>
      <c r="B176" s="54" t="s">
        <v>3061</v>
      </c>
      <c r="C176" s="12" t="s">
        <v>3805</v>
      </c>
      <c r="D176" s="55">
        <v>0</v>
      </c>
      <c r="E176" s="56">
        <v>1994</v>
      </c>
      <c r="F176" s="56">
        <v>7</v>
      </c>
      <c r="G176" s="56">
        <v>199</v>
      </c>
      <c r="H176" s="56">
        <v>23</v>
      </c>
      <c r="I176" s="55" t="s">
        <v>71</v>
      </c>
      <c r="J176" s="55">
        <v>3</v>
      </c>
      <c r="K176" s="55">
        <v>32</v>
      </c>
      <c r="L176" s="58">
        <v>341</v>
      </c>
      <c r="M176" s="58">
        <v>560</v>
      </c>
      <c r="N176" s="58">
        <v>60.9</v>
      </c>
      <c r="O176" s="58">
        <v>3980</v>
      </c>
      <c r="P176" s="58">
        <v>7.1</v>
      </c>
      <c r="Q176" s="58">
        <v>6.2</v>
      </c>
      <c r="R176" s="58">
        <v>31</v>
      </c>
      <c r="S176" s="58">
        <v>25</v>
      </c>
      <c r="T176" s="58">
        <v>129.9</v>
      </c>
      <c r="U176" s="53">
        <v>6</v>
      </c>
      <c r="V176" s="54" t="s">
        <v>2513</v>
      </c>
      <c r="W176" s="57">
        <v>74.900000000000006</v>
      </c>
      <c r="X176" s="57">
        <v>208</v>
      </c>
      <c r="Y176" s="57">
        <v>16</v>
      </c>
      <c r="Z176" s="57">
        <v>4.3370499999999996</v>
      </c>
      <c r="AA176" s="57">
        <v>24.49</v>
      </c>
      <c r="AB176" s="57">
        <v>85.39</v>
      </c>
      <c r="AC176" s="54">
        <v>3.2475999999999994</v>
      </c>
      <c r="AD176" s="54">
        <f t="shared" si="5"/>
        <v>26.064837674086139</v>
      </c>
      <c r="AE176" s="54"/>
    </row>
    <row r="177" spans="1:31" x14ac:dyDescent="0.2">
      <c r="A177" s="54" t="s">
        <v>1333</v>
      </c>
      <c r="B177" s="54" t="s">
        <v>3811</v>
      </c>
      <c r="C177" s="12" t="s">
        <v>3812</v>
      </c>
      <c r="D177" s="55">
        <v>1</v>
      </c>
      <c r="E177" s="56">
        <v>1995</v>
      </c>
      <c r="F177" s="56">
        <v>1</v>
      </c>
      <c r="G177" s="56">
        <v>3</v>
      </c>
      <c r="H177" s="56">
        <v>22</v>
      </c>
      <c r="I177" s="55" t="s">
        <v>79</v>
      </c>
      <c r="J177" s="55">
        <v>18</v>
      </c>
      <c r="K177" s="55">
        <v>31</v>
      </c>
      <c r="L177" s="58">
        <v>927</v>
      </c>
      <c r="M177" s="58">
        <v>1680</v>
      </c>
      <c r="N177" s="55">
        <f>L177/M177*100</f>
        <v>55.178571428571431</v>
      </c>
      <c r="O177" s="58">
        <v>14496</v>
      </c>
      <c r="P177" s="55">
        <f>O177/M177</f>
        <v>8.6285714285714281</v>
      </c>
      <c r="Q177" s="58">
        <v>8.5</v>
      </c>
      <c r="R177" s="58">
        <v>119</v>
      </c>
      <c r="S177" s="58">
        <v>58</v>
      </c>
      <c r="T177" s="55">
        <f>R177/S177*100</f>
        <v>205.17241379310346</v>
      </c>
      <c r="U177" s="53">
        <v>12</v>
      </c>
      <c r="V177" s="54" t="s">
        <v>3186</v>
      </c>
      <c r="W177" s="57">
        <v>73.599999999999994</v>
      </c>
      <c r="X177" s="57">
        <v>224</v>
      </c>
      <c r="Y177" s="57">
        <v>16</v>
      </c>
      <c r="Z177" s="57">
        <v>4.3370499999999996</v>
      </c>
      <c r="AA177" s="57">
        <v>24.49</v>
      </c>
      <c r="AB177" s="57">
        <v>115</v>
      </c>
      <c r="AC177" s="54">
        <v>3.2475999999999994</v>
      </c>
      <c r="AD177" s="54">
        <f t="shared" si="5"/>
        <v>29.070179584120986</v>
      </c>
      <c r="AE177" s="54"/>
    </row>
    <row r="178" spans="1:31" x14ac:dyDescent="0.2">
      <c r="A178" s="54" t="s">
        <v>1377</v>
      </c>
      <c r="B178" s="54" t="s">
        <v>3042</v>
      </c>
      <c r="C178" s="12" t="s">
        <v>3813</v>
      </c>
      <c r="D178" s="55">
        <v>0</v>
      </c>
      <c r="E178" s="56">
        <v>1995</v>
      </c>
      <c r="F178" s="56">
        <v>4</v>
      </c>
      <c r="G178" s="56">
        <v>134</v>
      </c>
      <c r="H178" s="56">
        <v>23</v>
      </c>
      <c r="I178" s="55" t="s">
        <v>71</v>
      </c>
      <c r="J178" s="55">
        <v>2</v>
      </c>
      <c r="K178" s="55">
        <v>43</v>
      </c>
      <c r="L178" s="58">
        <v>849</v>
      </c>
      <c r="M178" s="58">
        <v>1352</v>
      </c>
      <c r="N178" s="58">
        <v>62.8</v>
      </c>
      <c r="O178" s="58">
        <v>10701</v>
      </c>
      <c r="P178" s="58">
        <v>7.9</v>
      </c>
      <c r="Q178" s="58">
        <v>7.7</v>
      </c>
      <c r="R178" s="58">
        <v>72</v>
      </c>
      <c r="S178" s="58">
        <v>37</v>
      </c>
      <c r="T178" s="58">
        <v>141.4</v>
      </c>
      <c r="U178" s="53">
        <v>5</v>
      </c>
      <c r="V178" s="54" t="s">
        <v>2514</v>
      </c>
      <c r="W178" s="57">
        <v>73.900000000000006</v>
      </c>
      <c r="X178" s="57">
        <v>199</v>
      </c>
      <c r="Y178" s="57">
        <v>16</v>
      </c>
      <c r="Z178" s="57">
        <v>5.08</v>
      </c>
      <c r="AA178" s="57">
        <v>28</v>
      </c>
      <c r="AB178" s="57">
        <v>100</v>
      </c>
      <c r="AC178" s="57">
        <v>4.03</v>
      </c>
      <c r="AD178" s="54">
        <f t="shared" si="5"/>
        <v>25.616484258982894</v>
      </c>
      <c r="AE178" s="54"/>
    </row>
    <row r="179" spans="1:31" x14ac:dyDescent="0.2">
      <c r="A179" s="54" t="s">
        <v>1360</v>
      </c>
      <c r="B179" s="54" t="s">
        <v>3029</v>
      </c>
      <c r="C179" s="12" t="s">
        <v>3814</v>
      </c>
      <c r="D179" s="55">
        <v>0</v>
      </c>
      <c r="E179" s="56">
        <v>1995</v>
      </c>
      <c r="F179" s="56">
        <v>3</v>
      </c>
      <c r="G179" s="56">
        <v>80</v>
      </c>
      <c r="H179" s="56">
        <v>23</v>
      </c>
      <c r="I179" s="55" t="s">
        <v>350</v>
      </c>
      <c r="J179" s="55">
        <v>28</v>
      </c>
      <c r="K179" s="55">
        <v>42</v>
      </c>
      <c r="L179" s="58">
        <v>677</v>
      </c>
      <c r="M179" s="58">
        <v>1237</v>
      </c>
      <c r="N179" s="58">
        <v>54.7</v>
      </c>
      <c r="O179" s="58">
        <v>9460</v>
      </c>
      <c r="P179" s="58">
        <v>7.6</v>
      </c>
      <c r="Q179" s="58">
        <v>7.3</v>
      </c>
      <c r="R179" s="58">
        <v>67</v>
      </c>
      <c r="S179" s="58">
        <v>39</v>
      </c>
      <c r="T179" s="58">
        <v>130.5</v>
      </c>
      <c r="U179" s="53">
        <v>8</v>
      </c>
      <c r="V179" s="54" t="s">
        <v>3661</v>
      </c>
      <c r="W179" s="57">
        <v>74.5</v>
      </c>
      <c r="X179" s="57">
        <v>206</v>
      </c>
      <c r="Y179" s="57">
        <v>16</v>
      </c>
      <c r="Z179" s="57">
        <v>4.83</v>
      </c>
      <c r="AA179" s="57">
        <v>30.5</v>
      </c>
      <c r="AB179" s="57">
        <v>111</v>
      </c>
      <c r="AC179" s="57">
        <v>4.25</v>
      </c>
      <c r="AD179" s="54">
        <f t="shared" si="5"/>
        <v>26.092158010900413</v>
      </c>
      <c r="AE179" s="54"/>
    </row>
    <row r="180" spans="1:31" x14ac:dyDescent="0.2">
      <c r="A180" s="54" t="s">
        <v>1515</v>
      </c>
      <c r="B180" s="54" t="s">
        <v>3103</v>
      </c>
      <c r="C180" s="12" t="s">
        <v>3790</v>
      </c>
      <c r="D180" s="55">
        <v>0</v>
      </c>
      <c r="E180" s="56">
        <v>1992</v>
      </c>
      <c r="F180" s="56">
        <v>9</v>
      </c>
      <c r="G180" s="56">
        <v>228</v>
      </c>
      <c r="H180" s="56">
        <v>23</v>
      </c>
      <c r="I180" s="55" t="s">
        <v>1499</v>
      </c>
      <c r="J180" s="55">
        <v>23</v>
      </c>
      <c r="K180" s="55">
        <v>47</v>
      </c>
      <c r="L180" s="58">
        <v>682</v>
      </c>
      <c r="M180" s="58">
        <v>1336</v>
      </c>
      <c r="N180" s="58">
        <v>51</v>
      </c>
      <c r="O180" s="58">
        <v>9324</v>
      </c>
      <c r="P180" s="58">
        <v>7</v>
      </c>
      <c r="Q180" s="58">
        <v>6.3</v>
      </c>
      <c r="R180" s="58">
        <v>73</v>
      </c>
      <c r="S180" s="58">
        <v>54</v>
      </c>
      <c r="T180" s="58">
        <v>119.6</v>
      </c>
      <c r="U180" s="53">
        <v>6</v>
      </c>
      <c r="V180" s="54" t="s">
        <v>2513</v>
      </c>
      <c r="W180" s="57">
        <v>74.599999999999994</v>
      </c>
      <c r="X180" s="57">
        <v>199</v>
      </c>
      <c r="Y180" s="57">
        <v>16</v>
      </c>
      <c r="Z180" s="57">
        <v>4.88</v>
      </c>
      <c r="AA180" s="57">
        <v>27</v>
      </c>
      <c r="AB180" s="57">
        <v>85.39</v>
      </c>
      <c r="AC180" s="57">
        <v>4.22</v>
      </c>
      <c r="AD180" s="54">
        <f t="shared" si="5"/>
        <v>25.138001423139681</v>
      </c>
      <c r="AE180" s="54"/>
    </row>
    <row r="181" spans="1:31" x14ac:dyDescent="0.2">
      <c r="A181" s="54" t="s">
        <v>583</v>
      </c>
      <c r="B181" s="54" t="s">
        <v>3921</v>
      </c>
      <c r="C181" s="12" t="s">
        <v>3922</v>
      </c>
      <c r="D181" s="55">
        <v>0</v>
      </c>
      <c r="E181" s="56">
        <v>2011</v>
      </c>
      <c r="F181" s="56">
        <v>5</v>
      </c>
      <c r="G181" s="56">
        <v>152</v>
      </c>
      <c r="H181" s="56">
        <v>24</v>
      </c>
      <c r="I181" s="55" t="s">
        <v>79</v>
      </c>
      <c r="J181" s="55">
        <v>8</v>
      </c>
      <c r="K181" s="55">
        <f>33+12</f>
        <v>45</v>
      </c>
      <c r="L181" s="58">
        <v>795</v>
      </c>
      <c r="M181" s="58">
        <v>1277</v>
      </c>
      <c r="N181" s="58">
        <v>62.3</v>
      </c>
      <c r="O181" s="58">
        <v>9377</v>
      </c>
      <c r="P181" s="58">
        <v>7.3</v>
      </c>
      <c r="Q181" s="58">
        <v>6.6</v>
      </c>
      <c r="R181" s="58">
        <v>58</v>
      </c>
      <c r="S181" s="58">
        <v>46</v>
      </c>
      <c r="T181" s="58">
        <v>131.69999999999999</v>
      </c>
      <c r="U181" s="53">
        <v>3</v>
      </c>
      <c r="V181" s="54" t="s">
        <v>2515</v>
      </c>
      <c r="W181" s="57">
        <v>75</v>
      </c>
      <c r="X181" s="57">
        <v>219</v>
      </c>
      <c r="Y181" s="57">
        <v>16</v>
      </c>
      <c r="Z181" s="57">
        <v>5.0599999999999996</v>
      </c>
      <c r="AA181" s="57">
        <v>29.5</v>
      </c>
      <c r="AB181" s="57">
        <v>104</v>
      </c>
      <c r="AC181" s="57">
        <v>4.12</v>
      </c>
      <c r="AD181" s="54">
        <f t="shared" si="5"/>
        <v>27.370133333333335</v>
      </c>
      <c r="AE181" s="54"/>
    </row>
    <row r="182" spans="1:31" x14ac:dyDescent="0.2">
      <c r="A182" s="54" t="s">
        <v>828</v>
      </c>
      <c r="B182" s="54" t="s">
        <v>2952</v>
      </c>
      <c r="C182" s="12" t="s">
        <v>3890</v>
      </c>
      <c r="D182" s="55">
        <v>0</v>
      </c>
      <c r="E182" s="56">
        <v>2006</v>
      </c>
      <c r="F182" s="56">
        <v>2</v>
      </c>
      <c r="G182" s="56">
        <v>64</v>
      </c>
      <c r="H182" s="56">
        <v>23</v>
      </c>
      <c r="I182" s="55" t="s">
        <v>325</v>
      </c>
      <c r="J182" s="55">
        <v>17</v>
      </c>
      <c r="K182" s="55">
        <v>11</v>
      </c>
      <c r="L182" s="58">
        <v>17</v>
      </c>
      <c r="M182" s="58">
        <v>48</v>
      </c>
      <c r="N182" s="58">
        <v>35.4</v>
      </c>
      <c r="O182" s="58">
        <v>196</v>
      </c>
      <c r="P182" s="58">
        <v>4.0999999999999996</v>
      </c>
      <c r="Q182" s="58">
        <v>1.7</v>
      </c>
      <c r="R182" s="58">
        <v>1</v>
      </c>
      <c r="S182" s="58">
        <v>3</v>
      </c>
      <c r="T182" s="58">
        <v>64.099999999999994</v>
      </c>
      <c r="U182" s="53">
        <v>2</v>
      </c>
      <c r="V182" s="54" t="s">
        <v>2518</v>
      </c>
      <c r="W182" s="57">
        <v>74</v>
      </c>
      <c r="X182" s="57">
        <v>226</v>
      </c>
      <c r="Y182" s="57">
        <v>19</v>
      </c>
      <c r="Z182" s="57">
        <v>4.7</v>
      </c>
      <c r="AA182" s="57">
        <v>31.5</v>
      </c>
      <c r="AB182" s="57">
        <v>107</v>
      </c>
      <c r="AC182" s="57">
        <v>4.38</v>
      </c>
      <c r="AD182" s="54">
        <f t="shared" si="5"/>
        <v>29.013513513513512</v>
      </c>
      <c r="AE182" s="54"/>
    </row>
    <row r="183" spans="1:31" x14ac:dyDescent="0.2">
      <c r="A183" s="54" t="s">
        <v>324</v>
      </c>
      <c r="B183" s="54" t="s">
        <v>2836</v>
      </c>
      <c r="C183" s="12" t="s">
        <v>3944</v>
      </c>
      <c r="D183" s="55">
        <v>0</v>
      </c>
      <c r="E183" s="56">
        <v>2014</v>
      </c>
      <c r="F183" s="56">
        <v>1</v>
      </c>
      <c r="G183" s="56">
        <v>32</v>
      </c>
      <c r="H183" s="56">
        <v>21</v>
      </c>
      <c r="I183" s="55" t="s">
        <v>325</v>
      </c>
      <c r="J183" s="55">
        <v>27</v>
      </c>
      <c r="K183" s="58">
        <v>39</v>
      </c>
      <c r="L183" s="58">
        <v>781</v>
      </c>
      <c r="M183" s="58">
        <v>1142</v>
      </c>
      <c r="N183" s="58">
        <v>68.400000000000006</v>
      </c>
      <c r="O183" s="58">
        <v>9817</v>
      </c>
      <c r="P183" s="58">
        <v>8.6</v>
      </c>
      <c r="Q183" s="58">
        <v>8.9</v>
      </c>
      <c r="R183" s="58">
        <v>72</v>
      </c>
      <c r="S183" s="58">
        <v>24</v>
      </c>
      <c r="T183" s="58">
        <v>157.19999999999999</v>
      </c>
      <c r="U183" s="53">
        <v>3</v>
      </c>
      <c r="V183" s="54" t="s">
        <v>2515</v>
      </c>
      <c r="W183" s="57">
        <v>74.13</v>
      </c>
      <c r="X183" s="57">
        <v>214</v>
      </c>
      <c r="Y183" s="57">
        <v>20</v>
      </c>
      <c r="Z183" s="57">
        <v>4.3370499999999996</v>
      </c>
      <c r="AA183" s="57">
        <v>30</v>
      </c>
      <c r="AB183" s="57">
        <v>112</v>
      </c>
      <c r="AC183" s="57">
        <v>4.2</v>
      </c>
      <c r="AD183" s="54">
        <f t="shared" si="5"/>
        <v>27.376700077479548</v>
      </c>
      <c r="AE183" s="54"/>
    </row>
    <row r="184" spans="1:31" x14ac:dyDescent="0.2">
      <c r="A184" s="54" t="s">
        <v>1182</v>
      </c>
      <c r="B184" s="54" t="s">
        <v>2654</v>
      </c>
      <c r="C184" s="12" t="s">
        <v>3836</v>
      </c>
      <c r="D184" s="55">
        <v>0</v>
      </c>
      <c r="E184" s="56">
        <v>1999</v>
      </c>
      <c r="F184" s="56">
        <v>1</v>
      </c>
      <c r="G184" s="56">
        <v>1</v>
      </c>
      <c r="H184" s="56">
        <v>22</v>
      </c>
      <c r="I184" s="55" t="s">
        <v>93</v>
      </c>
      <c r="J184" s="55">
        <v>32</v>
      </c>
      <c r="K184" s="55">
        <v>29</v>
      </c>
      <c r="L184" s="58">
        <v>795</v>
      </c>
      <c r="M184" s="58">
        <v>1184</v>
      </c>
      <c r="N184" s="58">
        <v>67.099999999999994</v>
      </c>
      <c r="O184" s="58">
        <v>8435</v>
      </c>
      <c r="P184" s="58">
        <v>7.1</v>
      </c>
      <c r="Q184" s="58">
        <v>7</v>
      </c>
      <c r="R184" s="58">
        <v>74</v>
      </c>
      <c r="S184" s="58">
        <v>35</v>
      </c>
      <c r="T184" s="58">
        <v>141.69999999999999</v>
      </c>
      <c r="U184" s="53">
        <v>2</v>
      </c>
      <c r="V184" s="54" t="s">
        <v>2518</v>
      </c>
      <c r="W184" s="57">
        <v>76.099999999999994</v>
      </c>
      <c r="X184" s="57">
        <v>225</v>
      </c>
      <c r="Y184" s="57">
        <v>22</v>
      </c>
      <c r="Z184" s="57">
        <v>5.08</v>
      </c>
      <c r="AA184" s="57">
        <v>31</v>
      </c>
      <c r="AB184" s="57">
        <v>85.39</v>
      </c>
      <c r="AC184" s="57">
        <v>4.34</v>
      </c>
      <c r="AD184" s="54">
        <f t="shared" si="5"/>
        <v>27.312944963142421</v>
      </c>
      <c r="AE184" s="54"/>
    </row>
    <row r="185" spans="1:31" x14ac:dyDescent="0.2">
      <c r="A185" s="54" t="s">
        <v>1172</v>
      </c>
      <c r="B185" s="54" t="s">
        <v>2711</v>
      </c>
      <c r="C185" s="12" t="s">
        <v>3842</v>
      </c>
      <c r="D185" s="55">
        <v>0</v>
      </c>
      <c r="E185" s="56">
        <v>2000</v>
      </c>
      <c r="F185" s="56">
        <v>7</v>
      </c>
      <c r="G185" s="56">
        <v>212</v>
      </c>
      <c r="H185" s="56">
        <v>23</v>
      </c>
      <c r="I185" s="55" t="s">
        <v>110</v>
      </c>
      <c r="J185" s="55">
        <v>29</v>
      </c>
      <c r="K185" s="55">
        <v>33</v>
      </c>
      <c r="L185" s="58">
        <v>1015</v>
      </c>
      <c r="M185" s="58">
        <v>1552</v>
      </c>
      <c r="N185" s="58">
        <v>65.400000000000006</v>
      </c>
      <c r="O185" s="58">
        <v>12746</v>
      </c>
      <c r="P185" s="58">
        <v>8.1999999999999993</v>
      </c>
      <c r="Q185" s="58">
        <v>8.6999999999999993</v>
      </c>
      <c r="R185" s="58">
        <v>115</v>
      </c>
      <c r="S185" s="58">
        <v>35</v>
      </c>
      <c r="T185" s="58">
        <v>154.30000000000001</v>
      </c>
      <c r="U185" s="53">
        <v>6</v>
      </c>
      <c r="V185" s="54" t="s">
        <v>2513</v>
      </c>
      <c r="W185" s="57">
        <v>72.5</v>
      </c>
      <c r="X185" s="57">
        <v>215</v>
      </c>
      <c r="Y185" s="57">
        <v>27</v>
      </c>
      <c r="Z185" s="57">
        <v>4.93</v>
      </c>
      <c r="AA185" s="57">
        <v>25.5</v>
      </c>
      <c r="AB185" s="57">
        <v>100</v>
      </c>
      <c r="AC185" s="57">
        <v>4.21</v>
      </c>
      <c r="AD185" s="54">
        <f t="shared" si="5"/>
        <v>28.75529131985731</v>
      </c>
      <c r="AE185" s="54"/>
    </row>
    <row r="186" spans="1:31" x14ac:dyDescent="0.2">
      <c r="A186" s="54" t="s">
        <v>611</v>
      </c>
      <c r="B186" s="54" t="s">
        <v>2910</v>
      </c>
      <c r="C186" s="12" t="s">
        <v>3912</v>
      </c>
      <c r="D186" s="55">
        <v>0</v>
      </c>
      <c r="E186" s="56">
        <v>2010</v>
      </c>
      <c r="F186" s="56">
        <v>1</v>
      </c>
      <c r="G186" s="56">
        <v>25</v>
      </c>
      <c r="H186" s="56">
        <v>23</v>
      </c>
      <c r="I186" s="55" t="s">
        <v>137</v>
      </c>
      <c r="J186" s="55">
        <v>19</v>
      </c>
      <c r="K186" s="55">
        <v>55</v>
      </c>
      <c r="L186" s="58">
        <v>661</v>
      </c>
      <c r="M186" s="58">
        <v>995</v>
      </c>
      <c r="N186" s="58">
        <v>66.400000000000006</v>
      </c>
      <c r="O186" s="58">
        <v>9285</v>
      </c>
      <c r="P186" s="58">
        <v>9.3000000000000007</v>
      </c>
      <c r="Q186" s="58">
        <v>10.4</v>
      </c>
      <c r="R186" s="58">
        <v>88</v>
      </c>
      <c r="S186" s="58">
        <v>16</v>
      </c>
      <c r="T186" s="58">
        <v>170.8</v>
      </c>
      <c r="U186" s="53">
        <v>2</v>
      </c>
      <c r="V186" s="54" t="s">
        <v>2518</v>
      </c>
      <c r="W186" s="61">
        <v>76</v>
      </c>
      <c r="X186" s="61">
        <v>229</v>
      </c>
      <c r="Y186" s="57">
        <v>16</v>
      </c>
      <c r="Z186" s="61">
        <v>4.97</v>
      </c>
      <c r="AA186" s="61">
        <v>32.5</v>
      </c>
      <c r="AB186" s="61">
        <v>118</v>
      </c>
      <c r="AC186" s="61">
        <v>4.54</v>
      </c>
      <c r="AD186" s="54">
        <f t="shared" si="5"/>
        <v>27.871710526315791</v>
      </c>
      <c r="AE186" s="54"/>
    </row>
    <row r="187" spans="1:31" x14ac:dyDescent="0.2">
      <c r="A187" s="54" t="s">
        <v>1348</v>
      </c>
      <c r="B187" s="54" t="s">
        <v>3031</v>
      </c>
      <c r="C187" s="12" t="s">
        <v>3815</v>
      </c>
      <c r="D187" s="55">
        <v>1</v>
      </c>
      <c r="E187" s="56">
        <v>1995</v>
      </c>
      <c r="F187" s="56">
        <v>2</v>
      </c>
      <c r="G187" s="56">
        <v>45</v>
      </c>
      <c r="H187" s="56">
        <v>23</v>
      </c>
      <c r="I187" s="55" t="s">
        <v>124</v>
      </c>
      <c r="J187" s="55">
        <v>10</v>
      </c>
      <c r="K187" s="55">
        <v>48</v>
      </c>
      <c r="L187" s="58">
        <v>457</v>
      </c>
      <c r="M187" s="58">
        <v>711</v>
      </c>
      <c r="N187" s="58">
        <v>64.3</v>
      </c>
      <c r="O187" s="58">
        <v>5858</v>
      </c>
      <c r="P187" s="58">
        <v>8.1999999999999993</v>
      </c>
      <c r="Q187" s="58">
        <v>8</v>
      </c>
      <c r="R187" s="58">
        <v>37</v>
      </c>
      <c r="S187" s="58">
        <v>20</v>
      </c>
      <c r="T187" s="58">
        <v>145</v>
      </c>
      <c r="U187" s="53">
        <v>1</v>
      </c>
      <c r="V187" s="54" t="s">
        <v>3185</v>
      </c>
      <c r="W187" s="57">
        <v>76.599999999999994</v>
      </c>
      <c r="X187" s="57">
        <v>224</v>
      </c>
      <c r="Y187" s="57">
        <v>16</v>
      </c>
      <c r="Z187" s="57">
        <v>5.07</v>
      </c>
      <c r="AA187" s="57">
        <v>30</v>
      </c>
      <c r="AB187" s="57">
        <v>111</v>
      </c>
      <c r="AC187" s="57">
        <v>4.34</v>
      </c>
      <c r="AD187" s="54">
        <f t="shared" si="5"/>
        <v>26.837731527244713</v>
      </c>
      <c r="AE187" s="54"/>
    </row>
    <row r="188" spans="1:31" x14ac:dyDescent="0.2">
      <c r="A188" s="54" t="s">
        <v>1160</v>
      </c>
      <c r="B188" s="54" t="s">
        <v>2697</v>
      </c>
      <c r="C188" s="12" t="s">
        <v>3843</v>
      </c>
      <c r="D188" s="55">
        <v>1</v>
      </c>
      <c r="E188" s="56">
        <v>2000</v>
      </c>
      <c r="F188" s="56">
        <v>6</v>
      </c>
      <c r="G188" s="56">
        <v>199</v>
      </c>
      <c r="H188" s="56">
        <v>23</v>
      </c>
      <c r="I188" s="55" t="s">
        <v>174</v>
      </c>
      <c r="J188" s="55">
        <v>13</v>
      </c>
      <c r="K188" s="55">
        <v>29</v>
      </c>
      <c r="L188" s="58">
        <v>395</v>
      </c>
      <c r="M188" s="58">
        <v>638</v>
      </c>
      <c r="N188" s="58">
        <v>61.9</v>
      </c>
      <c r="O188" s="58">
        <v>4773</v>
      </c>
      <c r="P188" s="58">
        <v>7.5</v>
      </c>
      <c r="Q188" s="58">
        <v>7.2</v>
      </c>
      <c r="R188" s="58">
        <v>30</v>
      </c>
      <c r="S188" s="58">
        <v>17</v>
      </c>
      <c r="T188" s="58">
        <v>134.9</v>
      </c>
      <c r="U188" s="53">
        <v>1</v>
      </c>
      <c r="V188" s="54" t="s">
        <v>3185</v>
      </c>
      <c r="W188" s="57">
        <v>75.099999999999994</v>
      </c>
      <c r="X188" s="57">
        <v>216</v>
      </c>
      <c r="Y188" s="57">
        <v>39</v>
      </c>
      <c r="Z188" s="57">
        <v>5.22</v>
      </c>
      <c r="AA188" s="57">
        <v>27.5</v>
      </c>
      <c r="AB188" s="57">
        <v>99</v>
      </c>
      <c r="AC188" s="57">
        <v>4.41</v>
      </c>
      <c r="AD188" s="54">
        <f t="shared" si="5"/>
        <v>26.923356518871422</v>
      </c>
      <c r="AE188" s="54"/>
    </row>
    <row r="189" spans="1:31" x14ac:dyDescent="0.2">
      <c r="A189" s="54" t="s">
        <v>1578</v>
      </c>
      <c r="B189" s="54" t="s">
        <v>3777</v>
      </c>
      <c r="C189" s="12" t="s">
        <v>3778</v>
      </c>
      <c r="D189" s="55">
        <v>0</v>
      </c>
      <c r="E189" s="56">
        <v>1990</v>
      </c>
      <c r="F189" s="56">
        <v>3</v>
      </c>
      <c r="G189" s="56">
        <v>59</v>
      </c>
      <c r="H189" s="56">
        <v>23</v>
      </c>
      <c r="I189" s="55" t="s">
        <v>174</v>
      </c>
      <c r="J189" s="55">
        <v>25</v>
      </c>
      <c r="K189" s="55">
        <v>44</v>
      </c>
      <c r="L189" s="58">
        <v>674</v>
      </c>
      <c r="M189" s="58">
        <v>1163</v>
      </c>
      <c r="N189" s="58">
        <v>58</v>
      </c>
      <c r="O189" s="58">
        <v>9115</v>
      </c>
      <c r="P189" s="58">
        <v>7.8</v>
      </c>
      <c r="Q189" s="58">
        <v>7.4</v>
      </c>
      <c r="R189" s="58">
        <v>69</v>
      </c>
      <c r="S189" s="58">
        <v>41</v>
      </c>
      <c r="T189" s="58">
        <v>136.30000000000001</v>
      </c>
      <c r="U189" s="53">
        <v>2</v>
      </c>
      <c r="V189" s="54" t="s">
        <v>2518</v>
      </c>
      <c r="W189" s="57">
        <v>74</v>
      </c>
      <c r="X189" s="57">
        <v>189</v>
      </c>
      <c r="Y189" s="57">
        <v>16</v>
      </c>
      <c r="Z189" s="57">
        <v>4.9400000000000004</v>
      </c>
      <c r="AA189" s="57">
        <v>30.5</v>
      </c>
      <c r="AB189" s="57">
        <v>110</v>
      </c>
      <c r="AC189" s="57">
        <v>4.4000000000000004</v>
      </c>
      <c r="AD189" s="54">
        <f t="shared" si="5"/>
        <v>24.263513513513512</v>
      </c>
      <c r="AE189" s="54"/>
    </row>
    <row r="190" spans="1:31" x14ac:dyDescent="0.2">
      <c r="A190" s="54" t="s">
        <v>353</v>
      </c>
      <c r="B190" s="54" t="s">
        <v>2846</v>
      </c>
      <c r="C190" s="12" t="s">
        <v>3945</v>
      </c>
      <c r="D190" s="55">
        <v>0</v>
      </c>
      <c r="E190" s="56">
        <v>2014</v>
      </c>
      <c r="F190" s="56">
        <v>4</v>
      </c>
      <c r="G190" s="56">
        <v>135</v>
      </c>
      <c r="H190" s="56">
        <v>24</v>
      </c>
      <c r="I190" s="55" t="s">
        <v>79</v>
      </c>
      <c r="J190" s="55">
        <v>30</v>
      </c>
      <c r="K190" s="58">
        <v>31</v>
      </c>
      <c r="L190" s="58">
        <v>430</v>
      </c>
      <c r="M190" s="58">
        <v>757</v>
      </c>
      <c r="N190" s="58">
        <v>56.8</v>
      </c>
      <c r="O190" s="58">
        <v>5690</v>
      </c>
      <c r="P190" s="58">
        <v>7.5</v>
      </c>
      <c r="Q190" s="58">
        <v>7.4</v>
      </c>
      <c r="R190" s="58">
        <v>37</v>
      </c>
      <c r="S190" s="58">
        <v>19</v>
      </c>
      <c r="T190" s="58">
        <v>131.1</v>
      </c>
      <c r="U190" s="53">
        <v>3</v>
      </c>
      <c r="V190" s="54" t="s">
        <v>2515</v>
      </c>
      <c r="W190" s="57">
        <v>75.88</v>
      </c>
      <c r="X190" s="57">
        <v>228</v>
      </c>
      <c r="Y190" s="57">
        <v>16</v>
      </c>
      <c r="Z190" s="57">
        <v>4.97</v>
      </c>
      <c r="AA190" s="57">
        <v>27</v>
      </c>
      <c r="AB190" s="57">
        <v>104</v>
      </c>
      <c r="AC190" s="57">
        <v>4.3600000000000003</v>
      </c>
      <c r="AD190" s="54">
        <f t="shared" si="5"/>
        <v>27.837839565232013</v>
      </c>
      <c r="AE190" s="54"/>
    </row>
    <row r="191" spans="1:31" x14ac:dyDescent="0.2">
      <c r="A191" s="54" t="s">
        <v>1306</v>
      </c>
      <c r="B191" s="54" t="s">
        <v>3008</v>
      </c>
      <c r="C191" s="12" t="s">
        <v>3818</v>
      </c>
      <c r="D191" s="55">
        <v>1</v>
      </c>
      <c r="E191" s="56">
        <v>1996</v>
      </c>
      <c r="F191" s="56">
        <v>2</v>
      </c>
      <c r="G191" s="56">
        <v>42</v>
      </c>
      <c r="H191" s="56">
        <v>23</v>
      </c>
      <c r="I191" s="55" t="s">
        <v>271</v>
      </c>
      <c r="J191" s="55">
        <v>23</v>
      </c>
      <c r="K191" s="55">
        <v>20</v>
      </c>
      <c r="L191" s="58">
        <v>301</v>
      </c>
      <c r="M191" s="58">
        <v>496</v>
      </c>
      <c r="N191" s="58">
        <v>60.7</v>
      </c>
      <c r="O191" s="58">
        <v>4129</v>
      </c>
      <c r="P191" s="58">
        <v>8.3000000000000007</v>
      </c>
      <c r="Q191" s="58">
        <v>7.2</v>
      </c>
      <c r="R191" s="58">
        <v>20</v>
      </c>
      <c r="S191" s="58">
        <v>21</v>
      </c>
      <c r="T191" s="58">
        <v>135.5</v>
      </c>
      <c r="U191" s="53">
        <v>1</v>
      </c>
      <c r="V191" s="54" t="s">
        <v>3185</v>
      </c>
      <c r="W191" s="57">
        <v>76.5</v>
      </c>
      <c r="X191" s="57">
        <v>220</v>
      </c>
      <c r="Y191" s="57">
        <v>16</v>
      </c>
      <c r="Z191" s="57">
        <v>4.93</v>
      </c>
      <c r="AA191" s="57">
        <v>24.49</v>
      </c>
      <c r="AB191" s="57">
        <v>85.39</v>
      </c>
      <c r="AC191" s="57">
        <v>4.55</v>
      </c>
      <c r="AD191" s="54">
        <f t="shared" si="5"/>
        <v>26.427442436669654</v>
      </c>
      <c r="AE191" s="54"/>
    </row>
    <row r="192" spans="1:31" x14ac:dyDescent="0.2">
      <c r="A192" s="54" t="s">
        <v>1398</v>
      </c>
      <c r="B192" s="54" t="s">
        <v>3050</v>
      </c>
      <c r="C192" s="19" t="s">
        <v>3806</v>
      </c>
      <c r="D192" s="55">
        <v>1</v>
      </c>
      <c r="E192" s="56">
        <v>1994</v>
      </c>
      <c r="F192" s="56">
        <v>1</v>
      </c>
      <c r="G192" s="56">
        <v>6</v>
      </c>
      <c r="H192" s="56">
        <v>22</v>
      </c>
      <c r="I192" s="55" t="s">
        <v>241</v>
      </c>
      <c r="J192" s="55">
        <v>22</v>
      </c>
      <c r="K192" s="55">
        <v>34</v>
      </c>
      <c r="L192" s="58">
        <v>511</v>
      </c>
      <c r="M192" s="58">
        <v>865</v>
      </c>
      <c r="N192" s="58">
        <v>59.1</v>
      </c>
      <c r="O192" s="58">
        <v>7631</v>
      </c>
      <c r="P192" s="58">
        <v>8.8000000000000007</v>
      </c>
      <c r="Q192" s="58">
        <v>8.9</v>
      </c>
      <c r="R192" s="58">
        <v>53</v>
      </c>
      <c r="S192" s="58">
        <v>22</v>
      </c>
      <c r="T192" s="58">
        <v>148.30000000000001</v>
      </c>
      <c r="U192" s="62">
        <v>8</v>
      </c>
      <c r="V192" s="63" t="s">
        <v>3661</v>
      </c>
      <c r="W192" s="57">
        <v>75.3</v>
      </c>
      <c r="X192" s="57">
        <v>228</v>
      </c>
      <c r="Y192" s="57">
        <v>16</v>
      </c>
      <c r="Z192" s="57">
        <v>4.3370499999999996</v>
      </c>
      <c r="AA192" s="57">
        <v>24.49</v>
      </c>
      <c r="AB192" s="57">
        <v>85.39</v>
      </c>
      <c r="AC192" s="54">
        <v>3.2475999999999994</v>
      </c>
      <c r="AD192" s="54">
        <f t="shared" si="5"/>
        <v>28.268334365062991</v>
      </c>
      <c r="AE192" s="54"/>
    </row>
    <row r="193" spans="1:35" x14ac:dyDescent="0.2">
      <c r="A193" s="54" t="s">
        <v>780</v>
      </c>
      <c r="B193" s="54" t="s">
        <v>2938</v>
      </c>
      <c r="C193" s="12" t="s">
        <v>3897</v>
      </c>
      <c r="D193" s="55">
        <v>0</v>
      </c>
      <c r="E193" s="56">
        <v>2007</v>
      </c>
      <c r="F193" s="56">
        <v>3</v>
      </c>
      <c r="G193" s="56">
        <v>92</v>
      </c>
      <c r="H193" s="56">
        <v>23</v>
      </c>
      <c r="I193" s="55" t="s">
        <v>124</v>
      </c>
      <c r="J193" s="55">
        <v>8</v>
      </c>
      <c r="K193" s="55">
        <v>35</v>
      </c>
      <c r="L193" s="58">
        <v>487</v>
      </c>
      <c r="M193" s="58">
        <v>865</v>
      </c>
      <c r="N193" s="58">
        <v>56.3</v>
      </c>
      <c r="O193" s="58">
        <v>5429</v>
      </c>
      <c r="P193" s="58">
        <v>6.3</v>
      </c>
      <c r="Q193" s="58">
        <v>5.4</v>
      </c>
      <c r="R193" s="58">
        <v>36</v>
      </c>
      <c r="S193" s="58">
        <v>33</v>
      </c>
      <c r="T193" s="58">
        <v>115.1</v>
      </c>
      <c r="U193" s="53">
        <v>5</v>
      </c>
      <c r="V193" s="54" t="s">
        <v>2514</v>
      </c>
      <c r="W193" s="57">
        <v>76.13</v>
      </c>
      <c r="X193" s="57">
        <v>231</v>
      </c>
      <c r="Y193" s="57">
        <v>31</v>
      </c>
      <c r="Z193" s="57">
        <v>4.78</v>
      </c>
      <c r="AA193" s="57">
        <v>24.49</v>
      </c>
      <c r="AB193" s="57">
        <v>85.39</v>
      </c>
      <c r="AC193" s="57">
        <v>4.46</v>
      </c>
      <c r="AD193" s="54">
        <f t="shared" si="5"/>
        <v>28.019194458641092</v>
      </c>
      <c r="AE193" s="54"/>
    </row>
    <row r="194" spans="1:35" x14ac:dyDescent="0.2">
      <c r="A194" s="54" t="s">
        <v>1467</v>
      </c>
      <c r="B194" s="54" t="s">
        <v>3073</v>
      </c>
      <c r="C194" s="12" t="s">
        <v>3799</v>
      </c>
      <c r="D194" s="55">
        <v>1</v>
      </c>
      <c r="E194" s="56">
        <v>1993</v>
      </c>
      <c r="F194" s="56">
        <v>8</v>
      </c>
      <c r="G194" s="56">
        <v>222</v>
      </c>
      <c r="H194" s="56">
        <v>23</v>
      </c>
      <c r="I194" s="55" t="s">
        <v>431</v>
      </c>
      <c r="J194" s="55">
        <v>12</v>
      </c>
      <c r="K194" s="55">
        <v>45</v>
      </c>
      <c r="L194" s="58">
        <v>421</v>
      </c>
      <c r="M194" s="58">
        <v>755</v>
      </c>
      <c r="N194" s="58">
        <v>55.8</v>
      </c>
      <c r="O194" s="58">
        <v>5400</v>
      </c>
      <c r="P194" s="58">
        <v>7.2</v>
      </c>
      <c r="Q194" s="58">
        <v>5.9</v>
      </c>
      <c r="R194" s="58">
        <v>23</v>
      </c>
      <c r="S194" s="58">
        <v>31</v>
      </c>
      <c r="T194" s="58">
        <v>117.7</v>
      </c>
      <c r="U194" s="53">
        <v>1</v>
      </c>
      <c r="V194" s="54" t="s">
        <v>3185</v>
      </c>
      <c r="W194" s="57">
        <v>74.5</v>
      </c>
      <c r="X194" s="57">
        <v>211</v>
      </c>
      <c r="Y194" s="57">
        <v>16</v>
      </c>
      <c r="Z194" s="57">
        <v>4.92</v>
      </c>
      <c r="AA194" s="57">
        <v>32.5</v>
      </c>
      <c r="AB194" s="57">
        <v>116</v>
      </c>
      <c r="AC194" s="57">
        <v>4.2</v>
      </c>
      <c r="AD194" s="54">
        <f t="shared" ref="AD194:AD201" si="6">(X194/(W194^2))*703</f>
        <v>26.725462816990227</v>
      </c>
      <c r="AE194" s="54"/>
    </row>
    <row r="195" spans="1:35" x14ac:dyDescent="0.2">
      <c r="A195" s="54" t="s">
        <v>297</v>
      </c>
      <c r="B195" s="54" t="s">
        <v>2825</v>
      </c>
      <c r="C195" s="12" t="s">
        <v>3952</v>
      </c>
      <c r="D195" s="55">
        <v>0</v>
      </c>
      <c r="E195" s="56">
        <v>2015</v>
      </c>
      <c r="F195" s="56">
        <v>7</v>
      </c>
      <c r="G195" s="56">
        <v>250</v>
      </c>
      <c r="H195" s="56">
        <v>23</v>
      </c>
      <c r="I195" s="55" t="s">
        <v>137</v>
      </c>
      <c r="J195" s="55">
        <v>3</v>
      </c>
      <c r="K195" s="55">
        <v>0</v>
      </c>
      <c r="L195" s="55">
        <v>0</v>
      </c>
      <c r="M195" s="55">
        <v>0</v>
      </c>
      <c r="N195" s="55">
        <v>0</v>
      </c>
      <c r="O195" s="55">
        <v>0</v>
      </c>
      <c r="P195" s="55">
        <v>0</v>
      </c>
      <c r="Q195" s="55">
        <v>0</v>
      </c>
      <c r="R195" s="55">
        <v>0</v>
      </c>
      <c r="S195" s="55">
        <v>0</v>
      </c>
      <c r="T195" s="55">
        <v>0</v>
      </c>
      <c r="U195" s="53">
        <v>1</v>
      </c>
      <c r="V195" s="54" t="s">
        <v>3185</v>
      </c>
      <c r="W195" s="57">
        <v>75</v>
      </c>
      <c r="X195" s="57">
        <v>210</v>
      </c>
      <c r="Y195" s="57">
        <v>16</v>
      </c>
      <c r="Z195" s="57">
        <v>4.9400000000000004</v>
      </c>
      <c r="AA195" s="57">
        <v>24.49</v>
      </c>
      <c r="AB195" s="57">
        <v>85.39</v>
      </c>
      <c r="AC195" s="54">
        <v>3.2475999999999994</v>
      </c>
      <c r="AD195" s="54">
        <f t="shared" si="6"/>
        <v>26.245333333333335</v>
      </c>
      <c r="AE195" s="54"/>
    </row>
    <row r="196" spans="1:35" x14ac:dyDescent="0.2">
      <c r="A196" s="54" t="s">
        <v>1518</v>
      </c>
      <c r="B196" s="54" t="s">
        <v>3094</v>
      </c>
      <c r="C196" s="12" t="s">
        <v>3791</v>
      </c>
      <c r="D196" s="55">
        <v>0</v>
      </c>
      <c r="E196" s="56">
        <v>1992</v>
      </c>
      <c r="F196" s="56">
        <v>9</v>
      </c>
      <c r="G196" s="56">
        <v>230</v>
      </c>
      <c r="H196" s="56">
        <v>24</v>
      </c>
      <c r="I196" s="55" t="s">
        <v>288</v>
      </c>
      <c r="J196" s="55">
        <v>24</v>
      </c>
      <c r="K196" s="55">
        <v>48</v>
      </c>
      <c r="L196" s="58">
        <v>958</v>
      </c>
      <c r="M196" s="58">
        <v>1530</v>
      </c>
      <c r="N196" s="58">
        <v>62.6</v>
      </c>
      <c r="O196" s="58">
        <v>15031</v>
      </c>
      <c r="P196" s="58">
        <v>9.8000000000000007</v>
      </c>
      <c r="Q196" s="58">
        <v>9.5</v>
      </c>
      <c r="R196" s="58">
        <v>121</v>
      </c>
      <c r="S196" s="58">
        <v>65</v>
      </c>
      <c r="T196" s="58">
        <v>162.69999999999999</v>
      </c>
      <c r="U196" s="53">
        <v>8</v>
      </c>
      <c r="V196" s="54" t="s">
        <v>3661</v>
      </c>
      <c r="W196" s="57">
        <v>71.8</v>
      </c>
      <c r="X196" s="57">
        <v>179</v>
      </c>
      <c r="Y196" s="57">
        <v>16</v>
      </c>
      <c r="Z196" s="57">
        <v>4.3370499999999996</v>
      </c>
      <c r="AA196" s="57">
        <v>24.49</v>
      </c>
      <c r="AB196" s="57">
        <v>85.39</v>
      </c>
      <c r="AC196" s="54">
        <v>3.2475999999999994</v>
      </c>
      <c r="AD196" s="54">
        <f t="shared" si="6"/>
        <v>24.409532824853937</v>
      </c>
      <c r="AE196" s="54"/>
    </row>
    <row r="197" spans="1:35" x14ac:dyDescent="0.2">
      <c r="A197" s="54" t="s">
        <v>594</v>
      </c>
      <c r="B197" s="54" t="s">
        <v>2893</v>
      </c>
      <c r="C197" s="12" t="s">
        <v>3923</v>
      </c>
      <c r="D197" s="55">
        <v>1</v>
      </c>
      <c r="E197" s="56">
        <v>2011</v>
      </c>
      <c r="F197" s="56">
        <v>6</v>
      </c>
      <c r="G197" s="56">
        <v>180</v>
      </c>
      <c r="H197" s="56">
        <v>22</v>
      </c>
      <c r="I197" s="55" t="s">
        <v>382</v>
      </c>
      <c r="J197" s="55">
        <v>6</v>
      </c>
      <c r="K197" s="58">
        <v>50</v>
      </c>
      <c r="L197" s="58">
        <v>495</v>
      </c>
      <c r="M197" s="58">
        <v>865</v>
      </c>
      <c r="N197" s="58">
        <v>57.2</v>
      </c>
      <c r="O197" s="58">
        <v>7017</v>
      </c>
      <c r="P197" s="58">
        <v>8.1</v>
      </c>
      <c r="Q197" s="58">
        <v>8.1</v>
      </c>
      <c r="R197" s="58">
        <v>44</v>
      </c>
      <c r="S197" s="58">
        <v>20</v>
      </c>
      <c r="T197" s="58">
        <v>137.5</v>
      </c>
      <c r="U197" s="53">
        <v>3</v>
      </c>
      <c r="V197" s="54" t="s">
        <v>2515</v>
      </c>
      <c r="W197" s="57">
        <v>72.75</v>
      </c>
      <c r="X197" s="57">
        <v>217</v>
      </c>
      <c r="Y197" s="57">
        <v>16</v>
      </c>
      <c r="Z197" s="57">
        <v>4.47</v>
      </c>
      <c r="AA197" s="57">
        <v>37.5</v>
      </c>
      <c r="AB197" s="57">
        <v>126</v>
      </c>
      <c r="AC197" s="57">
        <v>4.09</v>
      </c>
      <c r="AD197" s="54">
        <f t="shared" si="6"/>
        <v>28.82365583779124</v>
      </c>
      <c r="AE197" s="54"/>
    </row>
    <row r="198" spans="1:35" x14ac:dyDescent="0.2">
      <c r="A198" s="54" t="s">
        <v>803</v>
      </c>
      <c r="B198" s="54" t="s">
        <v>2959</v>
      </c>
      <c r="C198" s="12" t="s">
        <v>3891</v>
      </c>
      <c r="D198" s="55">
        <v>0</v>
      </c>
      <c r="E198" s="56">
        <v>2006</v>
      </c>
      <c r="F198" s="56">
        <v>1</v>
      </c>
      <c r="G198" s="56">
        <v>3</v>
      </c>
      <c r="H198" s="56">
        <v>23</v>
      </c>
      <c r="I198" s="55" t="s">
        <v>253</v>
      </c>
      <c r="J198" s="55">
        <v>30</v>
      </c>
      <c r="K198" s="55">
        <v>37</v>
      </c>
      <c r="L198" s="58">
        <v>444</v>
      </c>
      <c r="M198" s="58">
        <v>718</v>
      </c>
      <c r="N198" s="58">
        <v>61.8</v>
      </c>
      <c r="O198" s="58">
        <v>6040</v>
      </c>
      <c r="P198" s="58">
        <v>8.4</v>
      </c>
      <c r="Q198" s="58">
        <v>7.9</v>
      </c>
      <c r="R198" s="58">
        <v>44</v>
      </c>
      <c r="S198" s="58">
        <v>28</v>
      </c>
      <c r="T198" s="58">
        <v>144.9</v>
      </c>
      <c r="U198" s="53">
        <v>4</v>
      </c>
      <c r="V198" s="54" t="s">
        <v>3680</v>
      </c>
      <c r="W198" s="57">
        <v>76.599999999999994</v>
      </c>
      <c r="X198" s="57">
        <v>229</v>
      </c>
      <c r="Y198" s="57">
        <v>15</v>
      </c>
      <c r="Z198" s="57">
        <v>4.4800000000000004</v>
      </c>
      <c r="AA198" s="57">
        <v>24.49</v>
      </c>
      <c r="AB198" s="57">
        <v>85.39</v>
      </c>
      <c r="AC198" s="54">
        <v>3.2475999999999994</v>
      </c>
      <c r="AD198" s="54">
        <f t="shared" si="6"/>
        <v>27.436788034549284</v>
      </c>
      <c r="AE198" s="54"/>
    </row>
    <row r="199" spans="1:35" x14ac:dyDescent="0.2">
      <c r="A199" s="54" t="s">
        <v>1688</v>
      </c>
      <c r="B199" s="54" t="s">
        <v>3183</v>
      </c>
      <c r="C199" s="12" t="s">
        <v>3764</v>
      </c>
      <c r="D199" s="55">
        <v>1</v>
      </c>
      <c r="E199" s="56">
        <v>1987</v>
      </c>
      <c r="F199" s="56">
        <v>1</v>
      </c>
      <c r="G199" s="56">
        <v>1</v>
      </c>
      <c r="H199" s="56">
        <v>23</v>
      </c>
      <c r="I199" s="55" t="s">
        <v>241</v>
      </c>
      <c r="J199" s="55">
        <v>28</v>
      </c>
      <c r="K199" s="55">
        <v>45</v>
      </c>
      <c r="L199" s="58">
        <v>413</v>
      </c>
      <c r="M199" s="58">
        <v>674</v>
      </c>
      <c r="N199" s="58">
        <v>61.3</v>
      </c>
      <c r="O199" s="58">
        <v>6058</v>
      </c>
      <c r="P199" s="58">
        <v>9</v>
      </c>
      <c r="Q199" s="58">
        <v>8.6999999999999993</v>
      </c>
      <c r="R199" s="58">
        <v>48</v>
      </c>
      <c r="S199" s="58">
        <v>25</v>
      </c>
      <c r="T199" s="58">
        <v>152.9</v>
      </c>
      <c r="U199" s="53">
        <v>6</v>
      </c>
      <c r="V199" s="54" t="s">
        <v>2513</v>
      </c>
      <c r="W199" s="57">
        <v>76.3</v>
      </c>
      <c r="X199" s="57">
        <v>213</v>
      </c>
      <c r="Y199" s="57">
        <v>16</v>
      </c>
      <c r="Z199" s="57">
        <v>4.75</v>
      </c>
      <c r="AA199" s="57">
        <v>24.49</v>
      </c>
      <c r="AB199" s="57">
        <v>85.39</v>
      </c>
      <c r="AC199" s="54">
        <v>3.2475999999999994</v>
      </c>
      <c r="AD199" s="54">
        <f t="shared" si="6"/>
        <v>25.720881737090092</v>
      </c>
      <c r="AE199" s="70"/>
      <c r="AF199" s="16"/>
      <c r="AG199" s="17"/>
      <c r="AH199" s="18"/>
      <c r="AI199" s="17"/>
    </row>
    <row r="200" spans="1:35" x14ac:dyDescent="0.2">
      <c r="A200" s="54" t="s">
        <v>1488</v>
      </c>
      <c r="B200" s="54" t="s">
        <v>3095</v>
      </c>
      <c r="C200" s="12" t="s">
        <v>3792</v>
      </c>
      <c r="D200" s="55">
        <v>0</v>
      </c>
      <c r="E200" s="56">
        <v>1992</v>
      </c>
      <c r="F200" s="56">
        <v>4</v>
      </c>
      <c r="G200" s="56">
        <v>107</v>
      </c>
      <c r="H200" s="56">
        <v>24</v>
      </c>
      <c r="I200" s="55" t="s">
        <v>56</v>
      </c>
      <c r="J200" s="55">
        <v>12</v>
      </c>
      <c r="K200" s="55">
        <v>24</v>
      </c>
      <c r="L200" s="58">
        <v>494</v>
      </c>
      <c r="M200" s="58">
        <v>920</v>
      </c>
      <c r="N200" s="58">
        <v>53.7</v>
      </c>
      <c r="O200" s="58">
        <v>5915</v>
      </c>
      <c r="P200" s="58">
        <v>6.4</v>
      </c>
      <c r="Q200" s="58">
        <v>5.0999999999999996</v>
      </c>
      <c r="R200" s="58">
        <v>43</v>
      </c>
      <c r="S200" s="58">
        <v>46</v>
      </c>
      <c r="T200" s="58">
        <v>113.1</v>
      </c>
      <c r="U200" s="53">
        <v>7</v>
      </c>
      <c r="V200" s="54" t="s">
        <v>2517</v>
      </c>
      <c r="W200" s="57">
        <v>74.599999999999994</v>
      </c>
      <c r="X200" s="57">
        <v>208</v>
      </c>
      <c r="Y200" s="57">
        <v>16</v>
      </c>
      <c r="Z200" s="57">
        <v>4.88</v>
      </c>
      <c r="AA200" s="57">
        <v>32</v>
      </c>
      <c r="AB200" s="57">
        <v>106</v>
      </c>
      <c r="AC200" s="57">
        <v>4.46</v>
      </c>
      <c r="AD200" s="54">
        <f t="shared" si="6"/>
        <v>26.27489595986459</v>
      </c>
      <c r="AE200" s="54"/>
    </row>
    <row r="201" spans="1:35" x14ac:dyDescent="0.2">
      <c r="A201" s="54" t="s">
        <v>370</v>
      </c>
      <c r="B201" s="54" t="s">
        <v>2843</v>
      </c>
      <c r="C201" s="12" t="s">
        <v>3946</v>
      </c>
      <c r="D201" s="55">
        <v>0</v>
      </c>
      <c r="E201" s="56">
        <v>2014</v>
      </c>
      <c r="F201" s="56">
        <v>6</v>
      </c>
      <c r="G201" s="56">
        <v>178</v>
      </c>
      <c r="H201" s="56">
        <v>23</v>
      </c>
      <c r="I201" s="55" t="s">
        <v>253</v>
      </c>
      <c r="J201" s="55">
        <v>17</v>
      </c>
      <c r="K201" s="55">
        <v>30</v>
      </c>
      <c r="L201" s="58">
        <v>407</v>
      </c>
      <c r="M201" s="58">
        <v>659</v>
      </c>
      <c r="N201" s="58">
        <v>61.8</v>
      </c>
      <c r="O201" s="58">
        <v>5783</v>
      </c>
      <c r="P201" s="58">
        <v>8.8000000000000007</v>
      </c>
      <c r="Q201" s="58">
        <v>8.8000000000000007</v>
      </c>
      <c r="R201" s="58">
        <v>35</v>
      </c>
      <c r="S201" s="58">
        <v>15</v>
      </c>
      <c r="T201" s="58">
        <v>148.4</v>
      </c>
      <c r="U201" s="53">
        <v>2</v>
      </c>
      <c r="V201" s="54" t="s">
        <v>2518</v>
      </c>
      <c r="W201" s="57">
        <v>76.88</v>
      </c>
      <c r="X201" s="57">
        <v>224</v>
      </c>
      <c r="Y201" s="57">
        <v>16</v>
      </c>
      <c r="Z201" s="57">
        <v>4.3370499999999996</v>
      </c>
      <c r="AA201" s="57">
        <v>24.49</v>
      </c>
      <c r="AB201" s="57">
        <v>85.39</v>
      </c>
      <c r="AC201" s="54">
        <v>3.2475999999999994</v>
      </c>
      <c r="AD201" s="54">
        <f t="shared" si="6"/>
        <v>26.642599356159742</v>
      </c>
      <c r="AE201" s="54"/>
    </row>
    <row r="202" spans="1:35" ht="18" x14ac:dyDescent="0.2">
      <c r="F202" s="1"/>
      <c r="G202" s="1"/>
      <c r="H202" s="1"/>
      <c r="L202" s="36"/>
      <c r="M202" s="36"/>
      <c r="N202" s="36"/>
      <c r="O202" s="36"/>
      <c r="P202" s="36"/>
      <c r="Q202" s="36"/>
      <c r="R202" s="36"/>
      <c r="S202" s="36"/>
      <c r="T202" s="36"/>
      <c r="W202" s="7"/>
      <c r="X202" s="7"/>
      <c r="Y202" s="7"/>
      <c r="Z202" s="7"/>
      <c r="AA202" s="7"/>
      <c r="AB202" s="7"/>
      <c r="AC202" s="7"/>
    </row>
    <row r="203" spans="1:35" ht="18" x14ac:dyDescent="0.2">
      <c r="F203" s="1"/>
      <c r="G203" s="1"/>
      <c r="H203" s="1"/>
      <c r="L203" s="36"/>
      <c r="M203" s="36"/>
      <c r="N203" s="36"/>
      <c r="O203" s="36"/>
      <c r="P203" s="36"/>
      <c r="Q203" s="36"/>
      <c r="R203" s="36"/>
      <c r="S203" s="36"/>
      <c r="T203" s="36"/>
      <c r="W203" s="7"/>
      <c r="X203" s="7"/>
      <c r="Y203" s="7"/>
      <c r="Z203" s="7"/>
      <c r="AA203" s="7"/>
      <c r="AB203" s="7"/>
      <c r="AC203" s="7"/>
    </row>
    <row r="204" spans="1:35" ht="18" x14ac:dyDescent="0.2">
      <c r="F204" s="1"/>
      <c r="G204" s="1"/>
      <c r="H204" s="1"/>
      <c r="L204" s="36"/>
      <c r="M204" s="36"/>
      <c r="N204" s="36"/>
      <c r="O204" s="36"/>
      <c r="P204" s="36"/>
      <c r="Q204" s="36"/>
      <c r="R204" s="36"/>
      <c r="S204" s="36"/>
      <c r="T204" s="36"/>
      <c r="U204" s="38"/>
      <c r="W204" s="7"/>
      <c r="X204" s="7"/>
      <c r="Y204" s="7"/>
      <c r="Z204" s="7"/>
      <c r="AA204" s="7"/>
      <c r="AB204" s="7"/>
      <c r="AC204" s="7"/>
    </row>
    <row r="205" spans="1:35" ht="18" x14ac:dyDescent="0.2">
      <c r="F205" s="1"/>
      <c r="G205" s="1"/>
      <c r="H205" s="1"/>
      <c r="L205" s="36"/>
      <c r="M205" s="36"/>
      <c r="N205" s="36"/>
      <c r="O205" s="36"/>
      <c r="P205" s="36"/>
      <c r="Q205" s="36"/>
      <c r="R205" s="36"/>
      <c r="S205" s="36"/>
      <c r="T205" s="36"/>
      <c r="W205" s="7"/>
      <c r="X205" s="7"/>
      <c r="Y205" s="7"/>
      <c r="Z205" s="7"/>
      <c r="AA205" s="7"/>
      <c r="AB205" s="7"/>
      <c r="AC205" s="7"/>
    </row>
    <row r="206" spans="1:35" ht="18" x14ac:dyDescent="0.2">
      <c r="F206" s="1"/>
      <c r="G206" s="1"/>
      <c r="H206" s="1"/>
      <c r="W206" s="7"/>
      <c r="X206" s="7"/>
      <c r="Y206" s="7"/>
      <c r="Z206" s="7"/>
      <c r="AA206" s="7"/>
      <c r="AB206" s="7"/>
      <c r="AC206" s="7"/>
    </row>
    <row r="207" spans="1:35" ht="18" x14ac:dyDescent="0.2">
      <c r="F207" s="1"/>
      <c r="G207" s="1"/>
      <c r="H207" s="1"/>
      <c r="L207" s="36"/>
      <c r="M207" s="36"/>
      <c r="N207" s="36"/>
      <c r="O207" s="36"/>
      <c r="P207" s="36"/>
      <c r="Q207" s="36"/>
      <c r="R207" s="36"/>
      <c r="S207" s="36"/>
      <c r="T207" s="36"/>
      <c r="W207" s="7"/>
      <c r="X207" s="7"/>
      <c r="Y207" s="7"/>
      <c r="Z207" s="7"/>
      <c r="AA207" s="7"/>
      <c r="AB207" s="7"/>
      <c r="AC207" s="7"/>
    </row>
    <row r="208" spans="1:35" ht="18" x14ac:dyDescent="0.2">
      <c r="F208" s="1"/>
      <c r="G208" s="1"/>
      <c r="H208" s="1"/>
      <c r="L208" s="36"/>
      <c r="M208" s="36"/>
      <c r="N208" s="36"/>
      <c r="O208" s="36"/>
      <c r="P208" s="36"/>
      <c r="Q208" s="36"/>
      <c r="R208" s="36"/>
      <c r="S208" s="36"/>
      <c r="T208" s="36"/>
      <c r="W208" s="7"/>
      <c r="X208" s="7"/>
      <c r="Y208" s="7"/>
      <c r="Z208" s="7"/>
      <c r="AA208" s="7"/>
      <c r="AB208" s="7"/>
      <c r="AC208" s="7"/>
    </row>
    <row r="209" spans="4:29" ht="18" x14ac:dyDescent="0.2">
      <c r="D209"/>
      <c r="E209"/>
      <c r="F209" s="1"/>
      <c r="G209" s="1"/>
      <c r="H209" s="1"/>
      <c r="W209" s="7"/>
      <c r="X209" s="7"/>
      <c r="Y209" s="7"/>
      <c r="Z209" s="7"/>
      <c r="AA209" s="7"/>
      <c r="AB209" s="7"/>
      <c r="AC209" s="7"/>
    </row>
    <row r="210" spans="4:29" ht="18" x14ac:dyDescent="0.2">
      <c r="D210"/>
      <c r="E210"/>
      <c r="F210" s="1"/>
      <c r="G210" s="1"/>
      <c r="H210" s="1"/>
      <c r="L210" s="36"/>
      <c r="M210" s="36"/>
      <c r="N210" s="36"/>
      <c r="O210" s="36"/>
      <c r="P210" s="36"/>
      <c r="Q210" s="36"/>
      <c r="R210" s="36"/>
      <c r="S210" s="36"/>
      <c r="T210" s="36"/>
      <c r="W210" s="7"/>
      <c r="X210" s="7"/>
      <c r="Y210" s="7"/>
      <c r="Z210" s="7"/>
      <c r="AA210" s="7"/>
      <c r="AB210" s="7"/>
      <c r="AC210" s="7"/>
    </row>
    <row r="211" spans="4:29" ht="18" x14ac:dyDescent="0.2">
      <c r="D211"/>
      <c r="E211"/>
      <c r="F211" s="1"/>
      <c r="G211" s="1"/>
      <c r="H211" s="1"/>
      <c r="L211" s="36"/>
      <c r="M211" s="36"/>
      <c r="N211" s="36"/>
      <c r="O211" s="36"/>
      <c r="P211" s="36"/>
      <c r="Q211" s="36"/>
      <c r="R211" s="36"/>
      <c r="S211" s="36"/>
      <c r="T211" s="36"/>
      <c r="W211" s="7"/>
      <c r="X211" s="7"/>
      <c r="Y211" s="7"/>
      <c r="Z211" s="7"/>
      <c r="AA211" s="7"/>
      <c r="AB211" s="7"/>
      <c r="AC211" s="7"/>
    </row>
    <row r="212" spans="4:29" ht="18" x14ac:dyDescent="0.2">
      <c r="D212"/>
      <c r="E212"/>
      <c r="F212" s="1"/>
      <c r="G212" s="1"/>
      <c r="H212" s="1"/>
      <c r="L212" s="36"/>
      <c r="M212" s="36"/>
      <c r="N212" s="36"/>
      <c r="O212" s="36"/>
      <c r="P212" s="36"/>
      <c r="Q212" s="36"/>
      <c r="R212" s="36"/>
      <c r="S212" s="36"/>
      <c r="T212" s="36"/>
      <c r="W212" s="51"/>
      <c r="X212" s="51"/>
      <c r="Y212" s="51"/>
      <c r="Z212" s="51"/>
      <c r="AA212" s="51"/>
      <c r="AB212" s="51"/>
      <c r="AC212" s="51"/>
    </row>
    <row r="213" spans="4:29" ht="18" x14ac:dyDescent="0.2">
      <c r="D213"/>
      <c r="E213"/>
      <c r="F213" s="1"/>
      <c r="G213" s="1"/>
      <c r="H213" s="1"/>
      <c r="L213" s="36"/>
      <c r="M213" s="36"/>
      <c r="N213" s="36"/>
      <c r="O213" s="36"/>
      <c r="P213" s="36"/>
      <c r="Q213" s="36"/>
      <c r="R213" s="36"/>
      <c r="S213" s="36"/>
      <c r="T213" s="36"/>
      <c r="W213" s="51"/>
      <c r="X213" s="51"/>
      <c r="Y213" s="51"/>
      <c r="Z213" s="51"/>
      <c r="AA213" s="51"/>
      <c r="AB213" s="51"/>
      <c r="AC213" s="51"/>
    </row>
    <row r="214" spans="4:29" ht="18" x14ac:dyDescent="0.2">
      <c r="D214"/>
      <c r="E214"/>
      <c r="F214" s="1"/>
      <c r="G214" s="1"/>
      <c r="H214" s="1"/>
      <c r="L214" s="36"/>
      <c r="M214" s="36"/>
      <c r="N214" s="36"/>
      <c r="O214" s="36"/>
      <c r="P214" s="36"/>
      <c r="Q214" s="36"/>
      <c r="R214" s="36"/>
      <c r="S214" s="36"/>
      <c r="T214" s="36"/>
      <c r="W214" s="7"/>
      <c r="X214" s="7"/>
      <c r="Y214" s="7"/>
      <c r="Z214" s="7"/>
      <c r="AA214" s="7"/>
      <c r="AB214" s="7"/>
      <c r="AC214" s="7"/>
    </row>
    <row r="215" spans="4:29" ht="18" x14ac:dyDescent="0.2">
      <c r="D215"/>
      <c r="E215"/>
      <c r="F215" s="1"/>
      <c r="G215" s="1"/>
      <c r="H215" s="1"/>
      <c r="L215" s="36"/>
      <c r="M215" s="36"/>
      <c r="N215" s="36"/>
      <c r="O215" s="36"/>
      <c r="P215" s="36"/>
      <c r="Q215" s="36"/>
      <c r="R215" s="36"/>
      <c r="S215" s="36"/>
      <c r="T215" s="36"/>
      <c r="W215" s="7"/>
      <c r="X215" s="7"/>
      <c r="Y215" s="7"/>
      <c r="Z215" s="7"/>
      <c r="AA215" s="7"/>
      <c r="AB215" s="7"/>
      <c r="AC215" s="7"/>
    </row>
    <row r="216" spans="4:29" ht="18" x14ac:dyDescent="0.2">
      <c r="D216"/>
      <c r="E216"/>
      <c r="F216" s="1"/>
      <c r="G216" s="1"/>
      <c r="H216" s="1"/>
      <c r="L216" s="36"/>
      <c r="M216" s="36"/>
      <c r="N216" s="36"/>
      <c r="O216" s="36"/>
      <c r="P216" s="36"/>
      <c r="Q216" s="36"/>
      <c r="R216" s="36"/>
      <c r="S216" s="36"/>
      <c r="T216" s="36"/>
      <c r="W216" s="7"/>
      <c r="X216" s="7"/>
      <c r="Y216" s="7"/>
      <c r="Z216" s="7"/>
      <c r="AA216" s="7"/>
      <c r="AB216" s="7"/>
      <c r="AC216" s="7"/>
    </row>
    <row r="217" spans="4:29" ht="18" x14ac:dyDescent="0.2">
      <c r="D217"/>
      <c r="E217"/>
      <c r="F217" s="1"/>
      <c r="G217" s="1"/>
      <c r="H217" s="1"/>
      <c r="L217" s="36"/>
      <c r="M217" s="36"/>
      <c r="N217" s="36"/>
      <c r="O217" s="36"/>
      <c r="P217" s="36"/>
      <c r="Q217" s="36"/>
      <c r="R217" s="36"/>
      <c r="S217" s="36"/>
      <c r="T217" s="36"/>
      <c r="W217" s="7"/>
      <c r="X217" s="7"/>
      <c r="Y217" s="7"/>
      <c r="Z217" s="7"/>
      <c r="AA217" s="7"/>
      <c r="AB217" s="7"/>
      <c r="AC217" s="7"/>
    </row>
    <row r="218" spans="4:29" ht="18" x14ac:dyDescent="0.2">
      <c r="D218"/>
      <c r="E218"/>
      <c r="F218" s="1"/>
      <c r="G218" s="1"/>
      <c r="H218" s="1"/>
      <c r="L218" s="36"/>
      <c r="M218" s="36"/>
      <c r="N218" s="36"/>
      <c r="O218" s="36"/>
      <c r="P218" s="36"/>
      <c r="Q218" s="36"/>
      <c r="R218" s="36"/>
      <c r="S218" s="36"/>
      <c r="T218" s="36"/>
      <c r="W218" s="7"/>
      <c r="X218" s="7"/>
      <c r="Y218" s="7"/>
      <c r="Z218" s="7"/>
      <c r="AA218" s="7"/>
      <c r="AB218" s="7"/>
      <c r="AC218" s="7"/>
    </row>
    <row r="219" spans="4:29" ht="18" x14ac:dyDescent="0.2">
      <c r="D219"/>
      <c r="E219"/>
      <c r="F219" s="1"/>
      <c r="G219" s="1"/>
      <c r="H219" s="1"/>
      <c r="L219" s="36"/>
      <c r="M219" s="36"/>
      <c r="N219" s="36"/>
      <c r="O219" s="36"/>
      <c r="P219" s="36"/>
      <c r="Q219" s="36"/>
      <c r="R219" s="36"/>
      <c r="S219" s="36"/>
      <c r="T219" s="36"/>
      <c r="W219" s="7"/>
      <c r="X219" s="7"/>
      <c r="Y219" s="7"/>
      <c r="Z219" s="7"/>
      <c r="AA219" s="7"/>
      <c r="AB219" s="7"/>
      <c r="AC219" s="7"/>
    </row>
    <row r="220" spans="4:29" ht="18" x14ac:dyDescent="0.2">
      <c r="D220"/>
      <c r="E220"/>
      <c r="F220" s="1"/>
      <c r="G220" s="1"/>
      <c r="H220" s="1"/>
      <c r="W220" s="7"/>
      <c r="X220" s="7"/>
      <c r="Y220" s="7"/>
      <c r="Z220" s="7"/>
      <c r="AA220" s="7"/>
      <c r="AB220" s="7"/>
      <c r="AC220" s="7"/>
    </row>
    <row r="221" spans="4:29" ht="18" x14ac:dyDescent="0.2">
      <c r="D221"/>
      <c r="E221"/>
      <c r="F221" s="1"/>
      <c r="G221" s="1"/>
      <c r="H221" s="1"/>
      <c r="L221" s="36"/>
      <c r="M221" s="36"/>
      <c r="N221" s="36"/>
      <c r="O221" s="36"/>
      <c r="P221" s="36"/>
      <c r="Q221" s="36"/>
      <c r="R221" s="36"/>
      <c r="S221" s="36"/>
      <c r="T221" s="36"/>
      <c r="W221" s="7"/>
      <c r="X221" s="7"/>
      <c r="Y221" s="7"/>
      <c r="Z221" s="7"/>
      <c r="AA221" s="7"/>
      <c r="AB221" s="7"/>
      <c r="AC221" s="7"/>
    </row>
    <row r="222" spans="4:29" ht="18" x14ac:dyDescent="0.2">
      <c r="D222"/>
      <c r="E222"/>
      <c r="F222" s="1"/>
      <c r="G222" s="1"/>
      <c r="H222" s="1"/>
      <c r="L222" s="36"/>
      <c r="M222" s="36"/>
      <c r="N222" s="36"/>
      <c r="O222" s="36"/>
      <c r="P222" s="36"/>
      <c r="Q222" s="36"/>
      <c r="R222" s="36"/>
      <c r="S222" s="36"/>
      <c r="T222" s="36"/>
      <c r="W222" s="7"/>
      <c r="X222" s="7"/>
      <c r="Y222" s="7"/>
      <c r="Z222" s="7"/>
      <c r="AA222" s="7"/>
      <c r="AB222" s="7"/>
      <c r="AC222" s="7"/>
    </row>
    <row r="223" spans="4:29" x14ac:dyDescent="0.2">
      <c r="D223"/>
      <c r="E223"/>
      <c r="F223" s="1"/>
      <c r="G223" s="1"/>
      <c r="H223" s="1"/>
      <c r="L223" s="36"/>
      <c r="M223" s="36"/>
      <c r="N223" s="36"/>
      <c r="O223" s="36"/>
      <c r="P223" s="36"/>
      <c r="Q223" s="36"/>
      <c r="R223" s="36"/>
      <c r="S223" s="36"/>
      <c r="T223" s="36"/>
    </row>
    <row r="224" spans="4:29" ht="18" x14ac:dyDescent="0.2">
      <c r="D224"/>
      <c r="E224"/>
      <c r="F224" s="1"/>
      <c r="G224" s="1"/>
      <c r="H224" s="1"/>
      <c r="U224" s="39"/>
      <c r="W224" s="7"/>
      <c r="X224" s="7"/>
      <c r="Y224" s="7"/>
      <c r="Z224" s="7"/>
      <c r="AA224" s="7"/>
      <c r="AB224" s="7"/>
      <c r="AC224" s="7"/>
    </row>
    <row r="225" spans="1:29" ht="18" x14ac:dyDescent="0.2">
      <c r="F225" s="1"/>
      <c r="G225" s="1"/>
      <c r="H225" s="1"/>
      <c r="L225" s="36"/>
      <c r="M225" s="36"/>
      <c r="N225" s="36"/>
      <c r="O225" s="36"/>
      <c r="P225" s="36"/>
      <c r="Q225" s="36"/>
      <c r="R225" s="36"/>
      <c r="S225" s="36"/>
      <c r="T225" s="36"/>
      <c r="W225" s="7"/>
      <c r="X225" s="7"/>
      <c r="Y225" s="7"/>
      <c r="Z225" s="7"/>
      <c r="AA225" s="7"/>
      <c r="AB225" s="7"/>
      <c r="AC225" s="7"/>
    </row>
    <row r="226" spans="1:29" ht="18" x14ac:dyDescent="0.2">
      <c r="F226" s="1"/>
      <c r="G226" s="1"/>
      <c r="H226" s="1"/>
      <c r="L226" s="36"/>
      <c r="M226" s="36"/>
      <c r="N226" s="36"/>
      <c r="O226" s="36"/>
      <c r="P226" s="36"/>
      <c r="Q226" s="36"/>
      <c r="R226" s="36"/>
      <c r="S226" s="36"/>
      <c r="T226" s="36"/>
      <c r="W226" s="7"/>
      <c r="X226" s="7"/>
      <c r="Y226" s="7"/>
      <c r="Z226" s="7"/>
      <c r="AA226" s="7"/>
      <c r="AB226" s="7"/>
      <c r="AC226" s="7"/>
    </row>
    <row r="227" spans="1:29" ht="18" x14ac:dyDescent="0.2">
      <c r="F227" s="1"/>
      <c r="G227" s="1"/>
      <c r="H227" s="1"/>
      <c r="U227" s="39"/>
      <c r="W227" s="7"/>
      <c r="X227" s="7"/>
      <c r="Y227" s="7"/>
      <c r="Z227" s="7"/>
      <c r="AA227" s="7"/>
      <c r="AB227" s="7"/>
      <c r="AC227" s="7"/>
    </row>
    <row r="228" spans="1:29" ht="18" x14ac:dyDescent="0.2">
      <c r="F228" s="1"/>
      <c r="G228" s="1"/>
      <c r="H228" s="1"/>
      <c r="L228" s="36"/>
      <c r="M228" s="36"/>
      <c r="N228" s="36"/>
      <c r="O228" s="36"/>
      <c r="P228" s="36"/>
      <c r="Q228" s="36"/>
      <c r="R228" s="36"/>
      <c r="S228" s="36"/>
      <c r="T228" s="36"/>
      <c r="W228" s="7"/>
      <c r="X228" s="7"/>
      <c r="Y228" s="7"/>
      <c r="Z228" s="7"/>
      <c r="AA228" s="7"/>
      <c r="AB228" s="7"/>
      <c r="AC228" s="7"/>
    </row>
    <row r="229" spans="1:29" ht="18" x14ac:dyDescent="0.2">
      <c r="F229" s="1"/>
      <c r="G229" s="1"/>
      <c r="H229" s="1"/>
      <c r="L229" s="36"/>
      <c r="M229" s="36"/>
      <c r="N229" s="36"/>
      <c r="O229" s="36"/>
      <c r="P229" s="36"/>
      <c r="Q229" s="36"/>
      <c r="R229" s="36"/>
      <c r="S229" s="36"/>
      <c r="T229" s="36"/>
      <c r="W229" s="7"/>
      <c r="X229" s="7"/>
      <c r="Y229" s="7"/>
      <c r="Z229" s="7"/>
      <c r="AA229" s="7"/>
      <c r="AB229" s="7"/>
      <c r="AC229" s="7"/>
    </row>
    <row r="230" spans="1:29" ht="18" x14ac:dyDescent="0.2">
      <c r="F230" s="1"/>
      <c r="G230" s="1"/>
      <c r="H230" s="1"/>
      <c r="L230" s="36"/>
      <c r="M230" s="36"/>
      <c r="N230" s="36"/>
      <c r="O230" s="36"/>
      <c r="P230" s="36"/>
      <c r="Q230" s="36"/>
      <c r="R230" s="36"/>
      <c r="S230" s="36"/>
      <c r="T230" s="36"/>
      <c r="W230" s="7"/>
      <c r="X230" s="7"/>
      <c r="Y230" s="7"/>
      <c r="Z230" s="7"/>
      <c r="AA230" s="7"/>
      <c r="AB230" s="7"/>
      <c r="AC230" s="7"/>
    </row>
    <row r="231" spans="1:29" ht="18" x14ac:dyDescent="0.2">
      <c r="F231" s="1"/>
      <c r="G231" s="1"/>
      <c r="H231" s="1"/>
      <c r="L231" s="36"/>
      <c r="M231" s="36"/>
      <c r="N231" s="36"/>
      <c r="O231" s="36"/>
      <c r="P231" s="36"/>
      <c r="Q231" s="36"/>
      <c r="R231" s="36"/>
      <c r="S231" s="36"/>
      <c r="T231" s="36"/>
      <c r="W231" s="7"/>
      <c r="X231" s="7"/>
      <c r="Y231" s="7"/>
      <c r="Z231" s="7"/>
      <c r="AA231" s="7"/>
      <c r="AB231" s="7"/>
      <c r="AC231" s="7"/>
    </row>
    <row r="232" spans="1:29" ht="18" x14ac:dyDescent="0.2">
      <c r="F232" s="1"/>
      <c r="G232" s="1"/>
      <c r="H232" s="1"/>
      <c r="U232" s="39"/>
      <c r="W232" s="7"/>
      <c r="X232" s="7"/>
      <c r="Y232" s="7"/>
      <c r="Z232" s="7"/>
      <c r="AA232" s="7"/>
      <c r="AB232" s="7"/>
      <c r="AC232" s="7"/>
    </row>
    <row r="233" spans="1:29" ht="18" x14ac:dyDescent="0.2">
      <c r="F233" s="1"/>
      <c r="G233" s="1"/>
      <c r="H233" s="1"/>
      <c r="L233" s="36"/>
      <c r="M233" s="36"/>
      <c r="N233" s="36"/>
      <c r="O233" s="36"/>
      <c r="P233" s="36"/>
      <c r="Q233" s="36"/>
      <c r="R233" s="36"/>
      <c r="S233" s="36"/>
      <c r="T233" s="36"/>
      <c r="W233" s="7"/>
      <c r="X233" s="7"/>
      <c r="Y233" s="7"/>
      <c r="Z233" s="7"/>
      <c r="AA233" s="7"/>
      <c r="AB233" s="7"/>
      <c r="AC233" s="7"/>
    </row>
    <row r="234" spans="1:29" ht="18" x14ac:dyDescent="0.2">
      <c r="F234" s="1"/>
      <c r="G234" s="1"/>
      <c r="H234" s="1"/>
      <c r="L234" s="36"/>
      <c r="M234" s="36"/>
      <c r="N234" s="36"/>
      <c r="O234" s="36"/>
      <c r="P234" s="36"/>
      <c r="Q234" s="36"/>
      <c r="R234" s="36"/>
      <c r="S234" s="36"/>
      <c r="T234" s="36"/>
      <c r="W234" s="7"/>
      <c r="X234" s="7"/>
      <c r="Y234" s="7"/>
      <c r="Z234" s="7"/>
      <c r="AA234" s="7"/>
      <c r="AB234" s="7"/>
      <c r="AC234" s="7"/>
    </row>
    <row r="235" spans="1:29" ht="18" x14ac:dyDescent="0.2">
      <c r="F235" s="1"/>
      <c r="G235" s="1"/>
      <c r="H235" s="1"/>
      <c r="L235" s="36"/>
      <c r="M235" s="36"/>
      <c r="N235" s="36"/>
      <c r="O235" s="36"/>
      <c r="P235" s="36"/>
      <c r="Q235" s="36"/>
      <c r="R235" s="36"/>
      <c r="S235" s="36"/>
      <c r="T235" s="36"/>
      <c r="W235" s="7"/>
      <c r="X235" s="7"/>
      <c r="Y235" s="7"/>
      <c r="Z235" s="7"/>
      <c r="AA235" s="7"/>
      <c r="AB235" s="7"/>
      <c r="AC235" s="7"/>
    </row>
    <row r="236" spans="1:29" ht="18" x14ac:dyDescent="0.2">
      <c r="F236" s="1"/>
      <c r="G236" s="1"/>
      <c r="H236" s="1"/>
      <c r="L236" s="36"/>
      <c r="M236" s="36"/>
      <c r="N236" s="36"/>
      <c r="O236" s="36"/>
      <c r="P236" s="36"/>
      <c r="Q236" s="36"/>
      <c r="R236" s="36"/>
      <c r="S236" s="36"/>
      <c r="T236" s="36"/>
      <c r="W236" s="7"/>
      <c r="X236" s="7"/>
      <c r="Y236" s="7"/>
      <c r="Z236" s="7"/>
      <c r="AA236" s="7"/>
      <c r="AB236" s="7"/>
      <c r="AC236" s="7"/>
    </row>
    <row r="237" spans="1:29" ht="18" x14ac:dyDescent="0.2">
      <c r="A237" s="10"/>
      <c r="B237" s="10"/>
      <c r="D237" s="44"/>
      <c r="E237" s="44"/>
      <c r="F237" s="44"/>
      <c r="G237" s="44"/>
      <c r="H237" s="44"/>
      <c r="I237" s="44"/>
      <c r="J237" s="44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6"/>
      <c r="V237" s="10"/>
      <c r="W237" s="7"/>
      <c r="X237" s="7"/>
      <c r="Y237" s="7"/>
      <c r="Z237" s="7"/>
      <c r="AA237" s="7"/>
      <c r="AB237" s="7"/>
      <c r="AC237" s="7"/>
    </row>
    <row r="238" spans="1:29" ht="18" x14ac:dyDescent="0.2">
      <c r="A238" s="10"/>
      <c r="B238" s="10"/>
      <c r="D238" s="44"/>
      <c r="E238" s="44"/>
      <c r="F238" s="44"/>
      <c r="G238" s="44"/>
      <c r="H238" s="44"/>
      <c r="I238" s="44"/>
      <c r="J238" s="44"/>
      <c r="K238" s="45"/>
      <c r="L238" s="47"/>
      <c r="M238" s="47"/>
      <c r="N238" s="47"/>
      <c r="O238" s="47"/>
      <c r="P238" s="47"/>
      <c r="Q238" s="47"/>
      <c r="R238" s="47"/>
      <c r="S238" s="47"/>
      <c r="T238" s="47"/>
      <c r="U238" s="46"/>
      <c r="V238" s="10"/>
      <c r="W238" s="7"/>
      <c r="X238" s="7"/>
      <c r="Y238" s="7"/>
      <c r="Z238" s="7"/>
      <c r="AA238" s="7"/>
      <c r="AB238" s="7"/>
      <c r="AC238" s="7"/>
    </row>
    <row r="239" spans="1:29" ht="18" x14ac:dyDescent="0.2">
      <c r="A239" s="10"/>
      <c r="B239" s="10"/>
      <c r="D239" s="44"/>
      <c r="E239" s="44"/>
      <c r="F239" s="44"/>
      <c r="G239" s="44"/>
      <c r="H239" s="44"/>
      <c r="I239" s="44"/>
      <c r="J239" s="44"/>
      <c r="K239" s="45"/>
      <c r="L239" s="47"/>
      <c r="M239" s="47"/>
      <c r="N239" s="47"/>
      <c r="O239" s="47"/>
      <c r="P239" s="47"/>
      <c r="Q239" s="47"/>
      <c r="R239" s="47"/>
      <c r="S239" s="47"/>
      <c r="T239" s="47"/>
      <c r="U239" s="46"/>
      <c r="V239" s="10"/>
      <c r="W239" s="7"/>
      <c r="X239" s="7"/>
      <c r="Y239" s="7"/>
      <c r="Z239" s="7"/>
      <c r="AA239" s="7"/>
      <c r="AB239" s="7"/>
      <c r="AC239" s="7"/>
    </row>
    <row r="240" spans="1:29" ht="18" x14ac:dyDescent="0.2">
      <c r="A240" s="10"/>
      <c r="B240" s="10"/>
      <c r="D240" s="44"/>
      <c r="E240" s="44"/>
      <c r="F240" s="44"/>
      <c r="G240" s="44"/>
      <c r="H240" s="44"/>
      <c r="I240" s="44"/>
      <c r="J240" s="44"/>
      <c r="K240" s="45"/>
      <c r="L240" s="47"/>
      <c r="M240" s="47"/>
      <c r="N240" s="47"/>
      <c r="O240" s="47"/>
      <c r="P240" s="47"/>
      <c r="Q240" s="47"/>
      <c r="R240" s="47"/>
      <c r="S240" s="47"/>
      <c r="T240" s="47"/>
      <c r="U240" s="46"/>
      <c r="V240" s="10"/>
      <c r="W240" s="7"/>
      <c r="X240" s="7"/>
      <c r="Y240" s="7"/>
      <c r="Z240" s="7"/>
      <c r="AA240" s="7"/>
      <c r="AB240" s="7"/>
      <c r="AC240" s="7"/>
    </row>
    <row r="241" spans="1:29" ht="18" x14ac:dyDescent="0.2">
      <c r="A241" s="10"/>
      <c r="B241" s="10"/>
      <c r="D241" s="44"/>
      <c r="E241" s="44"/>
      <c r="F241" s="44"/>
      <c r="G241" s="44"/>
      <c r="H241" s="44"/>
      <c r="I241" s="44"/>
      <c r="J241" s="44"/>
      <c r="K241" s="45"/>
      <c r="L241" s="47"/>
      <c r="M241" s="47"/>
      <c r="N241" s="47"/>
      <c r="O241" s="47"/>
      <c r="P241" s="47"/>
      <c r="Q241" s="47"/>
      <c r="R241" s="47"/>
      <c r="S241" s="47"/>
      <c r="T241" s="47"/>
      <c r="U241" s="46"/>
      <c r="V241" s="10"/>
      <c r="W241" s="7"/>
      <c r="X241" s="7"/>
      <c r="Y241" s="7"/>
      <c r="Z241" s="7"/>
      <c r="AA241" s="7"/>
      <c r="AB241" s="7"/>
      <c r="AC241" s="7"/>
    </row>
    <row r="242" spans="1:29" ht="18" x14ac:dyDescent="0.2">
      <c r="A242" s="10"/>
      <c r="B242" s="10"/>
      <c r="D242" s="44"/>
      <c r="E242" s="44"/>
      <c r="F242" s="44"/>
      <c r="G242" s="44"/>
      <c r="H242" s="44"/>
      <c r="I242" s="44"/>
      <c r="J242" s="44"/>
      <c r="K242" s="45"/>
      <c r="L242" s="47"/>
      <c r="M242" s="47"/>
      <c r="N242" s="47"/>
      <c r="O242" s="47"/>
      <c r="P242" s="47"/>
      <c r="Q242" s="47"/>
      <c r="R242" s="47"/>
      <c r="S242" s="47"/>
      <c r="T242" s="47"/>
      <c r="U242" s="46"/>
      <c r="V242" s="10"/>
      <c r="W242" s="7"/>
      <c r="X242" s="7"/>
      <c r="Y242" s="7"/>
      <c r="Z242" s="7"/>
      <c r="AA242" s="7"/>
      <c r="AB242" s="7"/>
      <c r="AC242" s="7"/>
    </row>
    <row r="243" spans="1:29" ht="18" x14ac:dyDescent="0.2">
      <c r="A243" s="10"/>
      <c r="B243" s="10"/>
      <c r="D243" s="44"/>
      <c r="E243" s="44"/>
      <c r="F243" s="44"/>
      <c r="G243" s="44"/>
      <c r="H243" s="44"/>
      <c r="I243" s="44"/>
      <c r="J243" s="44"/>
      <c r="K243" s="45"/>
      <c r="L243" s="47"/>
      <c r="M243" s="47"/>
      <c r="N243" s="47"/>
      <c r="O243" s="47"/>
      <c r="P243" s="47"/>
      <c r="Q243" s="47"/>
      <c r="R243" s="47"/>
      <c r="S243" s="47"/>
      <c r="T243" s="47"/>
      <c r="U243" s="46"/>
      <c r="V243" s="10"/>
      <c r="W243" s="7"/>
      <c r="X243" s="7"/>
      <c r="Y243" s="7"/>
      <c r="Z243" s="7"/>
      <c r="AA243" s="7"/>
      <c r="AB243" s="7"/>
      <c r="AC243" s="7"/>
    </row>
    <row r="244" spans="1:29" ht="18" x14ac:dyDescent="0.2">
      <c r="A244" s="10"/>
      <c r="B244" s="10"/>
      <c r="D244" s="44"/>
      <c r="E244" s="44"/>
      <c r="F244" s="44"/>
      <c r="G244" s="44"/>
      <c r="H244" s="44"/>
      <c r="I244" s="44"/>
      <c r="J244" s="44"/>
      <c r="K244" s="45"/>
      <c r="L244" s="47"/>
      <c r="M244" s="47"/>
      <c r="N244" s="47"/>
      <c r="O244" s="47"/>
      <c r="P244" s="47"/>
      <c r="Q244" s="47"/>
      <c r="R244" s="47"/>
      <c r="S244" s="47"/>
      <c r="T244" s="47"/>
      <c r="U244" s="46"/>
      <c r="V244" s="10"/>
      <c r="W244" s="7"/>
      <c r="X244" s="7"/>
      <c r="Y244" s="7"/>
      <c r="Z244" s="7"/>
      <c r="AA244" s="7"/>
      <c r="AB244" s="7"/>
      <c r="AC244" s="7"/>
    </row>
    <row r="245" spans="1:29" ht="18" x14ac:dyDescent="0.2">
      <c r="A245" s="10"/>
      <c r="B245" s="10"/>
      <c r="D245" s="44"/>
      <c r="E245" s="44"/>
      <c r="F245" s="44"/>
      <c r="G245" s="44"/>
      <c r="H245" s="44"/>
      <c r="I245" s="44"/>
      <c r="J245" s="44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6"/>
      <c r="V245" s="10"/>
      <c r="W245" s="7"/>
      <c r="X245" s="7"/>
      <c r="Y245" s="7"/>
      <c r="Z245" s="7"/>
      <c r="AA245" s="7"/>
      <c r="AB245" s="7"/>
      <c r="AC245" s="7"/>
    </row>
    <row r="246" spans="1:29" ht="18" x14ac:dyDescent="0.2">
      <c r="A246" s="10"/>
      <c r="B246" s="10"/>
      <c r="D246" s="44"/>
      <c r="E246" s="44"/>
      <c r="F246" s="44"/>
      <c r="G246" s="44"/>
      <c r="H246" s="44"/>
      <c r="I246" s="44"/>
      <c r="J246" s="44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6"/>
      <c r="V246" s="10"/>
      <c r="W246" s="7"/>
      <c r="X246" s="7"/>
      <c r="Y246" s="7"/>
      <c r="Z246" s="7"/>
      <c r="AA246" s="7"/>
      <c r="AB246" s="7"/>
      <c r="AC246" s="7"/>
    </row>
    <row r="247" spans="1:29" s="10" customFormat="1" ht="18" x14ac:dyDescent="0.2">
      <c r="C247" s="25"/>
      <c r="D247" s="44"/>
      <c r="E247" s="44"/>
      <c r="F247" s="44"/>
      <c r="G247" s="44"/>
      <c r="H247" s="44"/>
      <c r="I247" s="44"/>
      <c r="J247" s="44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6"/>
      <c r="W247" s="7"/>
      <c r="X247" s="7"/>
      <c r="Y247" s="7"/>
      <c r="Z247" s="7"/>
      <c r="AA247" s="7"/>
      <c r="AB247" s="7"/>
      <c r="AC247" s="7"/>
    </row>
    <row r="248" spans="1:29" s="10" customFormat="1" ht="18" x14ac:dyDescent="0.2">
      <c r="C248" s="25"/>
      <c r="D248" s="44"/>
      <c r="E248" s="44"/>
      <c r="F248" s="44"/>
      <c r="G248" s="44"/>
      <c r="H248" s="44"/>
      <c r="I248" s="44"/>
      <c r="J248" s="44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6"/>
      <c r="W248" s="7"/>
      <c r="X248" s="7"/>
      <c r="Y248" s="7"/>
      <c r="Z248" s="7"/>
      <c r="AA248" s="7"/>
      <c r="AB248" s="7"/>
      <c r="AC248" s="7"/>
    </row>
    <row r="249" spans="1:29" s="10" customFormat="1" ht="18" x14ac:dyDescent="0.2">
      <c r="C249" s="25"/>
      <c r="D249" s="44"/>
      <c r="E249" s="44"/>
      <c r="F249" s="44"/>
      <c r="G249" s="44"/>
      <c r="H249" s="44"/>
      <c r="I249" s="44"/>
      <c r="J249" s="44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6"/>
      <c r="W249" s="7"/>
      <c r="X249" s="7"/>
      <c r="Y249" s="7"/>
      <c r="Z249" s="7"/>
      <c r="AA249" s="7"/>
      <c r="AB249" s="7"/>
      <c r="AC249" s="7"/>
    </row>
    <row r="250" spans="1:29" s="10" customFormat="1" ht="18" x14ac:dyDescent="0.2">
      <c r="C250" s="25"/>
      <c r="D250" s="44"/>
      <c r="E250" s="44"/>
      <c r="F250" s="44"/>
      <c r="G250" s="44"/>
      <c r="H250" s="44"/>
      <c r="I250" s="44"/>
      <c r="J250" s="44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6"/>
      <c r="W250" s="7"/>
      <c r="X250" s="7"/>
      <c r="Y250" s="7"/>
      <c r="Z250" s="7"/>
      <c r="AA250" s="7"/>
      <c r="AB250" s="7"/>
      <c r="AC250" s="7"/>
    </row>
    <row r="251" spans="1:29" s="10" customFormat="1" ht="18" x14ac:dyDescent="0.2">
      <c r="C251" s="25"/>
      <c r="D251" s="44"/>
      <c r="E251" s="44"/>
      <c r="F251" s="44"/>
      <c r="G251" s="44"/>
      <c r="H251" s="44"/>
      <c r="I251" s="44"/>
      <c r="J251" s="44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6"/>
      <c r="W251" s="7"/>
      <c r="X251" s="7"/>
      <c r="Y251" s="7"/>
      <c r="Z251" s="7"/>
      <c r="AA251" s="7"/>
      <c r="AB251" s="7"/>
      <c r="AC251" s="7"/>
    </row>
    <row r="252" spans="1:29" s="10" customFormat="1" ht="18" x14ac:dyDescent="0.2">
      <c r="C252" s="25"/>
      <c r="D252" s="44"/>
      <c r="E252" s="44"/>
      <c r="F252" s="44"/>
      <c r="G252" s="44"/>
      <c r="H252" s="44"/>
      <c r="I252" s="44"/>
      <c r="J252" s="44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6"/>
      <c r="W252" s="7"/>
      <c r="X252" s="7"/>
      <c r="Y252" s="7"/>
      <c r="Z252" s="7"/>
      <c r="AA252" s="7"/>
      <c r="AB252" s="7"/>
      <c r="AC252" s="7"/>
    </row>
    <row r="253" spans="1:29" s="10" customFormat="1" ht="18" x14ac:dyDescent="0.2">
      <c r="C253" s="25"/>
      <c r="D253" s="44"/>
      <c r="E253" s="44"/>
      <c r="F253" s="44"/>
      <c r="G253" s="44"/>
      <c r="H253" s="44"/>
      <c r="I253" s="44"/>
      <c r="J253" s="44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6"/>
      <c r="W253" s="7"/>
      <c r="X253" s="7"/>
      <c r="Y253" s="7"/>
      <c r="Z253" s="7"/>
      <c r="AA253" s="7"/>
      <c r="AB253" s="7"/>
      <c r="AC253" s="7"/>
    </row>
    <row r="254" spans="1:29" s="10" customFormat="1" ht="18" x14ac:dyDescent="0.2">
      <c r="C254" s="25"/>
      <c r="D254" s="44"/>
      <c r="E254" s="44"/>
      <c r="F254" s="44"/>
      <c r="G254" s="44"/>
      <c r="H254" s="44"/>
      <c r="I254" s="44"/>
      <c r="J254" s="44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6"/>
      <c r="W254" s="7"/>
      <c r="X254" s="7"/>
      <c r="Y254" s="7"/>
      <c r="Z254" s="7"/>
      <c r="AA254" s="7"/>
      <c r="AB254" s="7"/>
      <c r="AC254" s="7"/>
    </row>
    <row r="255" spans="1:29" s="10" customFormat="1" ht="18" x14ac:dyDescent="0.2">
      <c r="C255" s="25"/>
      <c r="D255" s="44"/>
      <c r="E255" s="44"/>
      <c r="F255" s="44"/>
      <c r="G255" s="44"/>
      <c r="H255" s="44"/>
      <c r="I255" s="44"/>
      <c r="J255" s="44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6"/>
      <c r="W255" s="7"/>
      <c r="X255" s="7"/>
      <c r="Y255" s="7"/>
      <c r="Z255" s="7"/>
      <c r="AA255" s="7"/>
      <c r="AB255" s="7"/>
      <c r="AC255" s="7"/>
    </row>
    <row r="256" spans="1:29" s="10" customFormat="1" ht="18" x14ac:dyDescent="0.2">
      <c r="C256" s="25"/>
      <c r="D256" s="44"/>
      <c r="E256" s="44"/>
      <c r="F256" s="44"/>
      <c r="G256" s="44"/>
      <c r="H256" s="44"/>
      <c r="I256" s="44"/>
      <c r="J256" s="44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6"/>
      <c r="W256" s="7"/>
      <c r="X256" s="7"/>
      <c r="Y256" s="7"/>
      <c r="Z256" s="7"/>
      <c r="AA256" s="7"/>
      <c r="AB256" s="7"/>
      <c r="AC256" s="7"/>
    </row>
    <row r="257" spans="3:29" s="10" customFormat="1" ht="18" x14ac:dyDescent="0.2">
      <c r="C257" s="25"/>
      <c r="D257" s="44"/>
      <c r="E257" s="44"/>
      <c r="F257" s="44"/>
      <c r="G257" s="44"/>
      <c r="H257" s="44"/>
      <c r="I257" s="44"/>
      <c r="J257" s="44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6"/>
      <c r="W257" s="7"/>
      <c r="X257" s="7"/>
      <c r="Y257" s="7"/>
      <c r="Z257" s="7"/>
      <c r="AA257" s="7"/>
      <c r="AB257" s="7"/>
      <c r="AC257" s="7"/>
    </row>
    <row r="258" spans="3:29" s="10" customFormat="1" ht="18" x14ac:dyDescent="0.2">
      <c r="C258" s="25"/>
      <c r="D258" s="44"/>
      <c r="E258" s="44"/>
      <c r="F258" s="44"/>
      <c r="G258" s="44"/>
      <c r="H258" s="44"/>
      <c r="I258" s="44"/>
      <c r="J258" s="44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6"/>
      <c r="W258" s="7"/>
      <c r="X258" s="7"/>
      <c r="Y258" s="7"/>
      <c r="Z258" s="7"/>
      <c r="AA258" s="7"/>
      <c r="AB258" s="7"/>
      <c r="AC258" s="7"/>
    </row>
    <row r="259" spans="3:29" s="10" customFormat="1" ht="18" x14ac:dyDescent="0.2">
      <c r="C259" s="25"/>
      <c r="D259" s="44"/>
      <c r="E259" s="44"/>
      <c r="F259" s="44"/>
      <c r="G259" s="44"/>
      <c r="H259" s="44"/>
      <c r="I259" s="44"/>
      <c r="J259" s="44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6"/>
      <c r="W259" s="7"/>
      <c r="X259" s="7"/>
      <c r="Y259" s="7"/>
      <c r="Z259" s="7"/>
      <c r="AA259" s="7"/>
      <c r="AB259" s="7"/>
      <c r="AC259" s="7"/>
    </row>
    <row r="260" spans="3:29" s="10" customFormat="1" ht="18" x14ac:dyDescent="0.2">
      <c r="C260" s="25"/>
      <c r="D260" s="44"/>
      <c r="E260" s="44"/>
      <c r="F260" s="44"/>
      <c r="G260" s="44"/>
      <c r="H260" s="44"/>
      <c r="I260" s="44"/>
      <c r="J260" s="44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6"/>
      <c r="W260" s="7"/>
      <c r="X260" s="7"/>
      <c r="Y260" s="7"/>
      <c r="Z260" s="7"/>
      <c r="AA260" s="7"/>
      <c r="AB260" s="7"/>
      <c r="AC260" s="7"/>
    </row>
    <row r="261" spans="3:29" s="10" customFormat="1" ht="18" x14ac:dyDescent="0.2">
      <c r="C261" s="25"/>
      <c r="D261" s="44"/>
      <c r="E261" s="44"/>
      <c r="F261" s="44"/>
      <c r="G261" s="44"/>
      <c r="H261" s="44"/>
      <c r="I261" s="44"/>
      <c r="J261" s="44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6"/>
      <c r="W261" s="7"/>
      <c r="X261" s="7"/>
      <c r="Y261" s="7"/>
      <c r="Z261" s="7"/>
      <c r="AA261" s="7"/>
      <c r="AB261" s="7"/>
      <c r="AC261" s="7"/>
    </row>
    <row r="262" spans="3:29" s="10" customFormat="1" ht="18" x14ac:dyDescent="0.2">
      <c r="C262" s="25"/>
      <c r="D262" s="44"/>
      <c r="E262" s="44"/>
      <c r="F262" s="44"/>
      <c r="G262" s="44"/>
      <c r="H262" s="44"/>
      <c r="I262" s="44"/>
      <c r="J262" s="44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6"/>
      <c r="W262" s="7"/>
      <c r="X262" s="7"/>
      <c r="Y262" s="7"/>
      <c r="Z262" s="7"/>
      <c r="AA262" s="7"/>
      <c r="AB262" s="7"/>
      <c r="AC262" s="7"/>
    </row>
    <row r="263" spans="3:29" s="10" customFormat="1" ht="18" x14ac:dyDescent="0.2">
      <c r="C263" s="25"/>
      <c r="D263" s="44"/>
      <c r="E263" s="44"/>
      <c r="F263" s="44"/>
      <c r="G263" s="44"/>
      <c r="H263" s="44"/>
      <c r="I263" s="44"/>
      <c r="J263" s="44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6"/>
      <c r="W263" s="7"/>
      <c r="X263" s="7"/>
      <c r="Y263" s="7"/>
      <c r="Z263" s="7"/>
      <c r="AA263" s="7"/>
      <c r="AB263" s="7"/>
      <c r="AC263" s="7"/>
    </row>
    <row r="264" spans="3:29" s="10" customFormat="1" ht="18" x14ac:dyDescent="0.2">
      <c r="C264" s="25"/>
      <c r="D264" s="44"/>
      <c r="E264" s="44"/>
      <c r="F264" s="44"/>
      <c r="G264" s="44"/>
      <c r="H264" s="44"/>
      <c r="I264" s="44"/>
      <c r="J264" s="44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6"/>
      <c r="W264" s="7"/>
      <c r="X264" s="7"/>
      <c r="Y264" s="7"/>
      <c r="Z264" s="7"/>
      <c r="AA264" s="7"/>
      <c r="AB264" s="7"/>
      <c r="AC264" s="7"/>
    </row>
    <row r="265" spans="3:29" s="10" customFormat="1" ht="18" x14ac:dyDescent="0.2">
      <c r="C265" s="25"/>
      <c r="D265" s="44"/>
      <c r="E265" s="44"/>
      <c r="F265" s="44"/>
      <c r="G265" s="44"/>
      <c r="H265" s="44"/>
      <c r="I265" s="44"/>
      <c r="J265" s="44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6"/>
      <c r="W265" s="7"/>
      <c r="X265" s="7"/>
      <c r="Y265" s="7"/>
      <c r="Z265" s="7"/>
      <c r="AA265" s="7"/>
      <c r="AB265" s="7"/>
      <c r="AC265" s="7"/>
    </row>
    <row r="266" spans="3:29" s="10" customFormat="1" ht="18" x14ac:dyDescent="0.2">
      <c r="C266" s="25"/>
      <c r="D266" s="44"/>
      <c r="E266" s="44"/>
      <c r="F266" s="44"/>
      <c r="G266" s="44"/>
      <c r="H266" s="44"/>
      <c r="I266" s="44"/>
      <c r="J266" s="44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6"/>
      <c r="W266" s="7"/>
      <c r="X266" s="7"/>
      <c r="Y266" s="7"/>
      <c r="Z266" s="7"/>
      <c r="AA266" s="7"/>
      <c r="AB266" s="7"/>
      <c r="AC266" s="7"/>
    </row>
    <row r="267" spans="3:29" s="10" customFormat="1" ht="18" x14ac:dyDescent="0.2">
      <c r="C267" s="25"/>
      <c r="D267" s="44"/>
      <c r="E267" s="44"/>
      <c r="F267" s="44"/>
      <c r="G267" s="44"/>
      <c r="H267" s="44"/>
      <c r="I267" s="44"/>
      <c r="J267" s="44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6"/>
      <c r="W267" s="7"/>
      <c r="X267" s="7"/>
      <c r="Y267" s="7"/>
      <c r="Z267" s="7"/>
      <c r="AA267" s="7"/>
      <c r="AB267" s="7"/>
      <c r="AC267" s="7"/>
    </row>
    <row r="268" spans="3:29" s="10" customFormat="1" ht="18" x14ac:dyDescent="0.2">
      <c r="C268" s="25"/>
      <c r="D268" s="44"/>
      <c r="E268" s="44"/>
      <c r="F268" s="44"/>
      <c r="G268" s="44"/>
      <c r="H268" s="44"/>
      <c r="I268" s="44"/>
      <c r="J268" s="44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6"/>
      <c r="W268" s="7"/>
      <c r="X268" s="7"/>
      <c r="Y268" s="7"/>
      <c r="Z268" s="7"/>
      <c r="AA268" s="7"/>
      <c r="AB268" s="7"/>
      <c r="AC268" s="7"/>
    </row>
    <row r="269" spans="3:29" s="10" customFormat="1" ht="18" x14ac:dyDescent="0.2">
      <c r="C269" s="25"/>
      <c r="D269" s="44"/>
      <c r="E269" s="44"/>
      <c r="F269" s="44"/>
      <c r="G269" s="44"/>
      <c r="H269" s="44"/>
      <c r="I269" s="44"/>
      <c r="J269" s="44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6"/>
      <c r="W269" s="7"/>
      <c r="X269" s="7"/>
      <c r="Y269" s="7"/>
      <c r="Z269" s="7"/>
      <c r="AA269" s="7"/>
      <c r="AB269" s="7"/>
      <c r="AC269" s="7"/>
    </row>
    <row r="270" spans="3:29" s="10" customFormat="1" ht="18" x14ac:dyDescent="0.2">
      <c r="C270" s="25"/>
      <c r="D270" s="44"/>
      <c r="E270" s="44"/>
      <c r="F270" s="44"/>
      <c r="G270" s="44"/>
      <c r="H270" s="44"/>
      <c r="I270" s="44"/>
      <c r="J270" s="44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6"/>
      <c r="W270" s="7"/>
      <c r="X270" s="7"/>
      <c r="Y270" s="7"/>
      <c r="Z270" s="7"/>
      <c r="AA270" s="7"/>
      <c r="AB270" s="7"/>
      <c r="AC270" s="7"/>
    </row>
    <row r="271" spans="3:29" s="10" customFormat="1" ht="18" x14ac:dyDescent="0.2">
      <c r="C271" s="25"/>
      <c r="D271" s="44"/>
      <c r="E271" s="44"/>
      <c r="F271" s="44"/>
      <c r="G271" s="44"/>
      <c r="H271" s="44"/>
      <c r="I271" s="44"/>
      <c r="J271" s="44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6"/>
      <c r="W271" s="7"/>
      <c r="X271" s="7"/>
      <c r="Y271" s="7"/>
      <c r="Z271" s="7"/>
      <c r="AA271" s="7"/>
      <c r="AB271" s="7"/>
      <c r="AC271" s="7"/>
    </row>
    <row r="272" spans="3:29" s="10" customFormat="1" ht="18" x14ac:dyDescent="0.2">
      <c r="C272" s="25"/>
      <c r="D272" s="44"/>
      <c r="E272" s="44"/>
      <c r="F272" s="44"/>
      <c r="G272" s="44"/>
      <c r="H272" s="44"/>
      <c r="I272" s="44"/>
      <c r="J272" s="44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6"/>
      <c r="W272" s="7"/>
      <c r="X272" s="7"/>
      <c r="Y272" s="7"/>
      <c r="Z272" s="7"/>
      <c r="AA272" s="7"/>
      <c r="AB272" s="7"/>
      <c r="AC272" s="7"/>
    </row>
    <row r="273" spans="3:29" s="10" customFormat="1" ht="18" x14ac:dyDescent="0.2">
      <c r="C273" s="25"/>
      <c r="D273" s="44"/>
      <c r="E273" s="44"/>
      <c r="F273" s="44"/>
      <c r="G273" s="44"/>
      <c r="H273" s="44"/>
      <c r="I273" s="44"/>
      <c r="J273" s="44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6"/>
      <c r="W273" s="7"/>
      <c r="X273" s="7"/>
      <c r="Y273" s="7"/>
      <c r="Z273" s="7"/>
      <c r="AA273" s="7"/>
      <c r="AB273" s="7"/>
      <c r="AC273" s="7"/>
    </row>
    <row r="274" spans="3:29" s="10" customFormat="1" ht="18" x14ac:dyDescent="0.2">
      <c r="C274" s="25"/>
      <c r="D274" s="44"/>
      <c r="E274" s="44"/>
      <c r="F274" s="44"/>
      <c r="G274" s="44"/>
      <c r="H274" s="44"/>
      <c r="I274" s="44"/>
      <c r="J274" s="44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6"/>
      <c r="W274" s="7"/>
      <c r="X274" s="7"/>
      <c r="Y274" s="7"/>
      <c r="Z274" s="7"/>
      <c r="AA274" s="7"/>
      <c r="AB274" s="7"/>
      <c r="AC274" s="7"/>
    </row>
    <row r="275" spans="3:29" s="10" customFormat="1" ht="18" x14ac:dyDescent="0.2">
      <c r="C275" s="25"/>
      <c r="D275" s="44"/>
      <c r="E275" s="44"/>
      <c r="F275" s="44"/>
      <c r="G275" s="44"/>
      <c r="H275" s="44"/>
      <c r="I275" s="44"/>
      <c r="J275" s="44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6"/>
      <c r="W275" s="7"/>
      <c r="X275" s="7"/>
      <c r="Y275" s="7"/>
      <c r="Z275" s="7"/>
      <c r="AA275" s="7"/>
      <c r="AB275" s="7"/>
      <c r="AC275" s="7"/>
    </row>
    <row r="276" spans="3:29" s="10" customFormat="1" ht="18" x14ac:dyDescent="0.2">
      <c r="C276" s="25"/>
      <c r="D276" s="44"/>
      <c r="E276" s="44"/>
      <c r="F276" s="44"/>
      <c r="G276" s="44"/>
      <c r="H276" s="44"/>
      <c r="I276" s="44"/>
      <c r="J276" s="44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6"/>
      <c r="W276" s="7"/>
      <c r="X276" s="7"/>
      <c r="Y276" s="7"/>
      <c r="Z276" s="7"/>
      <c r="AA276" s="7"/>
      <c r="AB276" s="7"/>
      <c r="AC276" s="7"/>
    </row>
    <row r="277" spans="3:29" s="10" customFormat="1" ht="18" x14ac:dyDescent="0.2">
      <c r="C277" s="25"/>
      <c r="D277" s="44"/>
      <c r="E277" s="44"/>
      <c r="F277" s="44"/>
      <c r="G277" s="44"/>
      <c r="H277" s="44"/>
      <c r="I277" s="44"/>
      <c r="J277" s="44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6"/>
      <c r="W277" s="7"/>
      <c r="X277" s="7"/>
      <c r="Y277" s="7"/>
      <c r="Z277" s="7"/>
      <c r="AA277" s="7"/>
      <c r="AB277" s="7"/>
      <c r="AC277" s="7"/>
    </row>
    <row r="278" spans="3:29" s="10" customFormat="1" ht="18" x14ac:dyDescent="0.2">
      <c r="C278" s="25"/>
      <c r="D278" s="44"/>
      <c r="E278" s="44"/>
      <c r="F278" s="44"/>
      <c r="G278" s="44"/>
      <c r="H278" s="44"/>
      <c r="I278" s="44"/>
      <c r="J278" s="44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6"/>
      <c r="W278" s="7"/>
      <c r="X278" s="7"/>
      <c r="Y278" s="7"/>
      <c r="Z278" s="7"/>
      <c r="AA278" s="7"/>
      <c r="AB278" s="7"/>
      <c r="AC278" s="7"/>
    </row>
    <row r="279" spans="3:29" s="10" customFormat="1" ht="18" x14ac:dyDescent="0.2">
      <c r="C279" s="25"/>
      <c r="D279" s="44"/>
      <c r="E279" s="44"/>
      <c r="F279" s="44"/>
      <c r="G279" s="44"/>
      <c r="H279" s="44"/>
      <c r="I279" s="44"/>
      <c r="J279" s="44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6"/>
      <c r="W279" s="7"/>
      <c r="X279" s="7"/>
      <c r="Y279" s="7"/>
      <c r="Z279" s="7"/>
      <c r="AA279" s="7"/>
      <c r="AB279" s="7"/>
      <c r="AC279" s="7"/>
    </row>
    <row r="280" spans="3:29" s="10" customFormat="1" ht="18" x14ac:dyDescent="0.2">
      <c r="C280" s="25"/>
      <c r="D280" s="44"/>
      <c r="E280" s="44"/>
      <c r="F280" s="44"/>
      <c r="G280" s="44"/>
      <c r="H280" s="44"/>
      <c r="I280" s="44"/>
      <c r="J280" s="44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6"/>
      <c r="W280" s="7"/>
      <c r="X280" s="7"/>
      <c r="Y280" s="7"/>
      <c r="Z280" s="7"/>
      <c r="AA280" s="7"/>
      <c r="AB280" s="7"/>
      <c r="AC280" s="7"/>
    </row>
    <row r="281" spans="3:29" s="10" customFormat="1" ht="18" x14ac:dyDescent="0.2">
      <c r="C281" s="25"/>
      <c r="D281" s="44"/>
      <c r="E281" s="44"/>
      <c r="F281" s="44"/>
      <c r="G281" s="44"/>
      <c r="H281" s="44"/>
      <c r="I281" s="44"/>
      <c r="J281" s="44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6"/>
      <c r="W281" s="7"/>
      <c r="X281" s="7"/>
      <c r="Y281" s="7"/>
      <c r="Z281" s="7"/>
      <c r="AA281" s="7"/>
      <c r="AB281" s="7"/>
      <c r="AC281" s="7"/>
    </row>
    <row r="282" spans="3:29" s="10" customFormat="1" ht="18" x14ac:dyDescent="0.2">
      <c r="C282" s="25"/>
      <c r="D282" s="44"/>
      <c r="E282" s="44"/>
      <c r="F282" s="44"/>
      <c r="G282" s="44"/>
      <c r="H282" s="44"/>
      <c r="I282" s="44"/>
      <c r="J282" s="44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6"/>
      <c r="W282" s="7"/>
      <c r="X282" s="7"/>
      <c r="Y282" s="7"/>
      <c r="Z282" s="7"/>
      <c r="AA282" s="7"/>
      <c r="AB282" s="7"/>
      <c r="AC282" s="7"/>
    </row>
    <row r="283" spans="3:29" s="10" customFormat="1" ht="18" x14ac:dyDescent="0.2">
      <c r="C283" s="25"/>
      <c r="D283" s="44"/>
      <c r="E283" s="44"/>
      <c r="F283" s="44"/>
      <c r="G283" s="44"/>
      <c r="H283" s="44"/>
      <c r="I283" s="44"/>
      <c r="J283" s="44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6"/>
      <c r="W283" s="7"/>
      <c r="X283" s="7"/>
      <c r="Y283" s="7"/>
      <c r="Z283" s="7"/>
      <c r="AA283" s="7"/>
      <c r="AB283" s="7"/>
      <c r="AC283" s="7"/>
    </row>
    <row r="284" spans="3:29" s="10" customFormat="1" ht="18" x14ac:dyDescent="0.2">
      <c r="C284" s="25"/>
      <c r="D284" s="44"/>
      <c r="E284" s="44"/>
      <c r="F284" s="44"/>
      <c r="G284" s="44"/>
      <c r="H284" s="44"/>
      <c r="I284" s="44"/>
      <c r="J284" s="44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6"/>
      <c r="W284" s="7"/>
      <c r="X284" s="7"/>
      <c r="Y284" s="7"/>
      <c r="Z284" s="7"/>
      <c r="AA284" s="7"/>
      <c r="AB284" s="7"/>
      <c r="AC284" s="7"/>
    </row>
    <row r="285" spans="3:29" s="10" customFormat="1" ht="18" x14ac:dyDescent="0.2">
      <c r="C285" s="25"/>
      <c r="D285" s="44"/>
      <c r="E285" s="44"/>
      <c r="F285" s="44"/>
      <c r="G285" s="44"/>
      <c r="H285" s="44"/>
      <c r="I285" s="44"/>
      <c r="J285" s="44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6"/>
      <c r="W285" s="7"/>
      <c r="X285" s="7"/>
      <c r="Y285" s="7"/>
      <c r="Z285" s="7"/>
      <c r="AA285" s="7"/>
      <c r="AB285" s="7"/>
      <c r="AC285" s="7"/>
    </row>
    <row r="286" spans="3:29" s="10" customFormat="1" ht="18" x14ac:dyDescent="0.2">
      <c r="C286" s="25"/>
      <c r="D286" s="44"/>
      <c r="E286" s="44"/>
      <c r="F286" s="44"/>
      <c r="G286" s="44"/>
      <c r="H286" s="44"/>
      <c r="I286" s="44"/>
      <c r="J286" s="44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6"/>
      <c r="W286" s="7"/>
      <c r="X286" s="7"/>
      <c r="Y286" s="7"/>
      <c r="Z286" s="7"/>
      <c r="AA286" s="7"/>
      <c r="AB286" s="7"/>
      <c r="AC286" s="7"/>
    </row>
    <row r="287" spans="3:29" s="10" customFormat="1" ht="18" x14ac:dyDescent="0.2">
      <c r="C287" s="25"/>
      <c r="D287" s="44"/>
      <c r="E287" s="44"/>
      <c r="F287" s="44"/>
      <c r="G287" s="44"/>
      <c r="H287" s="44"/>
      <c r="I287" s="44"/>
      <c r="J287" s="44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6"/>
      <c r="W287" s="7"/>
      <c r="X287" s="7"/>
      <c r="Y287" s="7"/>
      <c r="Z287" s="7"/>
      <c r="AA287" s="7"/>
      <c r="AB287" s="7"/>
      <c r="AC287" s="7"/>
    </row>
    <row r="288" spans="3:29" s="10" customFormat="1" ht="18" x14ac:dyDescent="0.2">
      <c r="C288" s="25"/>
      <c r="D288" s="44"/>
      <c r="E288" s="44"/>
      <c r="F288" s="44"/>
      <c r="G288" s="44"/>
      <c r="H288" s="44"/>
      <c r="I288" s="44"/>
      <c r="J288" s="44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6"/>
      <c r="W288" s="7"/>
      <c r="X288" s="7"/>
      <c r="Y288" s="7"/>
      <c r="Z288" s="7"/>
      <c r="AA288" s="7"/>
      <c r="AB288" s="7"/>
      <c r="AC288" s="7"/>
    </row>
    <row r="289" spans="3:29" s="10" customFormat="1" ht="18" x14ac:dyDescent="0.2">
      <c r="C289" s="25"/>
      <c r="D289" s="44"/>
      <c r="E289" s="44"/>
      <c r="F289" s="44"/>
      <c r="G289" s="44"/>
      <c r="H289" s="44"/>
      <c r="I289" s="44"/>
      <c r="J289" s="44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6"/>
      <c r="W289" s="7"/>
      <c r="X289" s="7"/>
      <c r="Y289" s="7"/>
      <c r="Z289" s="7"/>
      <c r="AA289" s="7"/>
      <c r="AB289" s="7"/>
      <c r="AC289" s="7"/>
    </row>
    <row r="290" spans="3:29" s="10" customFormat="1" x14ac:dyDescent="0.2">
      <c r="C290" s="25"/>
      <c r="D290" s="44"/>
      <c r="E290" s="44"/>
      <c r="F290" s="44"/>
      <c r="G290" s="44"/>
      <c r="H290" s="44"/>
      <c r="I290" s="44"/>
      <c r="J290" s="44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6"/>
      <c r="W290"/>
      <c r="X290"/>
      <c r="Y290"/>
      <c r="Z290"/>
      <c r="AA290"/>
      <c r="AB290"/>
      <c r="AC290"/>
    </row>
    <row r="291" spans="3:29" s="10" customFormat="1" x14ac:dyDescent="0.2">
      <c r="C291" s="25"/>
      <c r="D291" s="44"/>
      <c r="E291" s="44"/>
      <c r="F291" s="44"/>
      <c r="G291" s="44"/>
      <c r="H291" s="44"/>
      <c r="I291" s="44"/>
      <c r="J291" s="44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6"/>
      <c r="W291"/>
      <c r="X291"/>
      <c r="Y291"/>
      <c r="Z291"/>
      <c r="AA291"/>
      <c r="AB291"/>
      <c r="AC291"/>
    </row>
    <row r="292" spans="3:29" s="10" customFormat="1" x14ac:dyDescent="0.2">
      <c r="C292" s="25"/>
      <c r="D292" s="44"/>
      <c r="E292" s="44"/>
      <c r="F292" s="44"/>
      <c r="G292" s="44"/>
      <c r="H292" s="44"/>
      <c r="I292" s="44"/>
      <c r="J292" s="44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6"/>
      <c r="W292"/>
      <c r="X292"/>
      <c r="Y292"/>
      <c r="Z292"/>
      <c r="AA292"/>
      <c r="AB292"/>
      <c r="AC292"/>
    </row>
    <row r="293" spans="3:29" s="10" customFormat="1" x14ac:dyDescent="0.2">
      <c r="C293" s="25"/>
      <c r="D293" s="44"/>
      <c r="E293" s="44"/>
      <c r="F293" s="44"/>
      <c r="G293" s="44"/>
      <c r="H293" s="44"/>
      <c r="I293" s="44"/>
      <c r="J293" s="44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6"/>
      <c r="W293"/>
      <c r="X293"/>
      <c r="Y293"/>
      <c r="Z293"/>
      <c r="AA293"/>
      <c r="AB293"/>
      <c r="AC293"/>
    </row>
    <row r="294" spans="3:29" s="10" customFormat="1" x14ac:dyDescent="0.2">
      <c r="C294" s="25"/>
      <c r="D294" s="44"/>
      <c r="E294" s="44"/>
      <c r="F294" s="44"/>
      <c r="G294" s="44"/>
      <c r="H294" s="44"/>
      <c r="I294" s="44"/>
      <c r="J294" s="44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6"/>
      <c r="W294"/>
      <c r="X294"/>
      <c r="Y294"/>
      <c r="Z294"/>
      <c r="AA294"/>
      <c r="AB294"/>
      <c r="AC294"/>
    </row>
    <row r="295" spans="3:29" s="10" customFormat="1" x14ac:dyDescent="0.2">
      <c r="C295" s="25"/>
      <c r="D295" s="44"/>
      <c r="E295" s="44"/>
      <c r="F295" s="44"/>
      <c r="G295" s="44"/>
      <c r="H295" s="44"/>
      <c r="I295" s="44"/>
      <c r="J295" s="44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6"/>
      <c r="W295"/>
      <c r="X295"/>
      <c r="Y295"/>
      <c r="Z295"/>
      <c r="AA295"/>
      <c r="AB295"/>
      <c r="AC295"/>
    </row>
    <row r="296" spans="3:29" s="10" customFormat="1" x14ac:dyDescent="0.2">
      <c r="C296" s="25"/>
      <c r="D296" s="44"/>
      <c r="E296" s="44"/>
      <c r="F296" s="44"/>
      <c r="G296" s="44"/>
      <c r="H296" s="44"/>
      <c r="I296" s="44"/>
      <c r="J296" s="44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6"/>
      <c r="W296"/>
      <c r="X296"/>
      <c r="Y296"/>
      <c r="Z296"/>
      <c r="AA296"/>
      <c r="AB296"/>
      <c r="AC296"/>
    </row>
    <row r="297" spans="3:29" s="10" customFormat="1" x14ac:dyDescent="0.2">
      <c r="C297" s="25"/>
      <c r="D297" s="44"/>
      <c r="E297" s="44"/>
      <c r="F297" s="44"/>
      <c r="G297" s="44"/>
      <c r="H297" s="44"/>
      <c r="I297" s="44"/>
      <c r="J297" s="44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6"/>
      <c r="W297"/>
      <c r="X297"/>
      <c r="Y297"/>
      <c r="Z297"/>
      <c r="AA297"/>
      <c r="AB297"/>
      <c r="AC297"/>
    </row>
    <row r="298" spans="3:29" s="10" customFormat="1" x14ac:dyDescent="0.2">
      <c r="C298" s="25"/>
      <c r="D298" s="44"/>
      <c r="E298" s="44"/>
      <c r="F298" s="44"/>
      <c r="G298" s="44"/>
      <c r="H298" s="44"/>
      <c r="I298" s="44"/>
      <c r="J298" s="44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6"/>
      <c r="W298"/>
      <c r="X298"/>
      <c r="Y298"/>
      <c r="Z298"/>
      <c r="AA298"/>
      <c r="AB298"/>
      <c r="AC298"/>
    </row>
    <row r="299" spans="3:29" s="10" customFormat="1" x14ac:dyDescent="0.2">
      <c r="C299" s="25"/>
      <c r="D299" s="44"/>
      <c r="E299" s="44"/>
      <c r="F299" s="44"/>
      <c r="G299" s="44"/>
      <c r="H299" s="44"/>
      <c r="I299" s="44"/>
      <c r="J299" s="44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6"/>
      <c r="W299"/>
      <c r="X299"/>
      <c r="Y299"/>
      <c r="Z299"/>
      <c r="AA299"/>
      <c r="AB299"/>
      <c r="AC299"/>
    </row>
    <row r="300" spans="3:29" s="10" customFormat="1" x14ac:dyDescent="0.2">
      <c r="C300" s="25"/>
      <c r="D300" s="44"/>
      <c r="E300" s="44"/>
      <c r="F300" s="44"/>
      <c r="G300" s="44"/>
      <c r="H300" s="44"/>
      <c r="I300" s="44"/>
      <c r="J300" s="44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6"/>
      <c r="W300"/>
      <c r="X300"/>
      <c r="Y300"/>
      <c r="Z300"/>
      <c r="AA300"/>
      <c r="AB300"/>
      <c r="AC300"/>
    </row>
    <row r="301" spans="3:29" s="10" customFormat="1" x14ac:dyDescent="0.2">
      <c r="C301" s="25"/>
      <c r="D301" s="44"/>
      <c r="E301" s="44"/>
      <c r="F301" s="44"/>
      <c r="G301" s="44"/>
      <c r="H301" s="44"/>
      <c r="I301" s="44"/>
      <c r="J301" s="44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6"/>
      <c r="W301"/>
      <c r="X301"/>
      <c r="Y301"/>
      <c r="Z301"/>
      <c r="AA301"/>
      <c r="AB301"/>
      <c r="AC301"/>
    </row>
    <row r="302" spans="3:29" s="10" customFormat="1" x14ac:dyDescent="0.2">
      <c r="C302" s="25"/>
      <c r="D302" s="44"/>
      <c r="E302" s="44"/>
      <c r="F302" s="44"/>
      <c r="G302" s="44"/>
      <c r="H302" s="44"/>
      <c r="I302" s="44"/>
      <c r="J302" s="44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6"/>
      <c r="W302"/>
      <c r="X302"/>
      <c r="Y302"/>
      <c r="Z302"/>
      <c r="AA302"/>
      <c r="AB302"/>
      <c r="AC302"/>
    </row>
    <row r="303" spans="3:29" s="10" customFormat="1" x14ac:dyDescent="0.2">
      <c r="C303" s="25"/>
      <c r="D303" s="44"/>
      <c r="E303" s="44"/>
      <c r="F303" s="44"/>
      <c r="G303" s="44"/>
      <c r="H303" s="44"/>
      <c r="I303" s="44"/>
      <c r="J303" s="44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6"/>
      <c r="W303"/>
      <c r="X303"/>
      <c r="Y303"/>
      <c r="Z303"/>
      <c r="AA303"/>
      <c r="AB303"/>
      <c r="AC303"/>
    </row>
    <row r="304" spans="3:29" s="10" customFormat="1" x14ac:dyDescent="0.2">
      <c r="C304" s="25"/>
      <c r="D304" s="44"/>
      <c r="E304" s="44"/>
      <c r="F304" s="44"/>
      <c r="G304" s="44"/>
      <c r="H304" s="44"/>
      <c r="I304" s="44"/>
      <c r="J304" s="44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6"/>
      <c r="W304"/>
      <c r="X304"/>
      <c r="Y304"/>
      <c r="Z304"/>
      <c r="AA304"/>
      <c r="AB304"/>
      <c r="AC304"/>
    </row>
    <row r="305" spans="3:29" s="10" customFormat="1" x14ac:dyDescent="0.2">
      <c r="C305" s="25"/>
      <c r="D305" s="44"/>
      <c r="E305" s="44"/>
      <c r="F305" s="44"/>
      <c r="G305" s="44"/>
      <c r="H305" s="44"/>
      <c r="I305" s="44"/>
      <c r="J305" s="44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6"/>
      <c r="W305"/>
      <c r="X305"/>
      <c r="Y305"/>
      <c r="Z305"/>
      <c r="AA305"/>
      <c r="AB305"/>
      <c r="AC305"/>
    </row>
    <row r="306" spans="3:29" s="10" customFormat="1" x14ac:dyDescent="0.2">
      <c r="C306" s="25"/>
      <c r="D306" s="44"/>
      <c r="E306" s="44"/>
      <c r="F306" s="44"/>
      <c r="G306" s="44"/>
      <c r="H306" s="44"/>
      <c r="I306" s="44"/>
      <c r="J306" s="44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6"/>
      <c r="W306"/>
      <c r="X306"/>
      <c r="Y306"/>
      <c r="Z306"/>
      <c r="AA306"/>
      <c r="AB306"/>
      <c r="AC306"/>
    </row>
    <row r="307" spans="3:29" s="10" customFormat="1" x14ac:dyDescent="0.2">
      <c r="C307" s="25"/>
      <c r="D307" s="44"/>
      <c r="E307" s="44"/>
      <c r="F307" s="44"/>
      <c r="G307" s="44"/>
      <c r="H307" s="44"/>
      <c r="I307" s="44"/>
      <c r="J307" s="44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6"/>
      <c r="W307"/>
      <c r="X307"/>
      <c r="Y307"/>
      <c r="Z307"/>
      <c r="AA307"/>
      <c r="AB307"/>
      <c r="AC307"/>
    </row>
    <row r="308" spans="3:29" s="10" customFormat="1" x14ac:dyDescent="0.2">
      <c r="C308" s="25"/>
      <c r="D308" s="44"/>
      <c r="E308" s="44"/>
      <c r="F308" s="44"/>
      <c r="G308" s="44"/>
      <c r="H308" s="44"/>
      <c r="I308" s="44"/>
      <c r="J308" s="44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6"/>
      <c r="W308"/>
      <c r="X308"/>
      <c r="Y308"/>
      <c r="Z308"/>
      <c r="AA308"/>
      <c r="AB308"/>
      <c r="AC308"/>
    </row>
    <row r="309" spans="3:29" s="10" customFormat="1" x14ac:dyDescent="0.2">
      <c r="C309" s="25"/>
      <c r="D309" s="44"/>
      <c r="E309" s="44"/>
      <c r="F309" s="44"/>
      <c r="G309" s="44"/>
      <c r="H309" s="44"/>
      <c r="I309" s="44"/>
      <c r="J309" s="44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6"/>
      <c r="W309"/>
      <c r="X309"/>
      <c r="Y309"/>
      <c r="Z309"/>
      <c r="AA309"/>
      <c r="AB309"/>
      <c r="AC309"/>
    </row>
    <row r="310" spans="3:29" s="10" customFormat="1" x14ac:dyDescent="0.2">
      <c r="C310" s="25"/>
      <c r="D310" s="44"/>
      <c r="E310" s="44"/>
      <c r="F310" s="44"/>
      <c r="G310" s="44"/>
      <c r="H310" s="44"/>
      <c r="I310" s="44"/>
      <c r="J310" s="44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6"/>
      <c r="W310"/>
      <c r="X310"/>
      <c r="Y310"/>
      <c r="Z310"/>
      <c r="AA310"/>
      <c r="AB310"/>
      <c r="AC310"/>
    </row>
    <row r="311" spans="3:29" s="10" customFormat="1" x14ac:dyDescent="0.2">
      <c r="C311" s="25"/>
      <c r="D311" s="44"/>
      <c r="E311" s="44"/>
      <c r="F311" s="44"/>
      <c r="G311" s="44"/>
      <c r="H311" s="44"/>
      <c r="I311" s="44"/>
      <c r="J311" s="44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6"/>
      <c r="W311"/>
      <c r="X311"/>
      <c r="Y311"/>
      <c r="Z311"/>
      <c r="AA311"/>
      <c r="AB311"/>
      <c r="AC311"/>
    </row>
    <row r="312" spans="3:29" s="10" customFormat="1" x14ac:dyDescent="0.2">
      <c r="C312" s="25"/>
      <c r="D312" s="44"/>
      <c r="E312" s="44"/>
      <c r="F312" s="44"/>
      <c r="G312" s="44"/>
      <c r="H312" s="44"/>
      <c r="I312" s="44"/>
      <c r="J312" s="44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6"/>
      <c r="W312"/>
      <c r="X312"/>
      <c r="Y312"/>
      <c r="Z312"/>
      <c r="AA312"/>
      <c r="AB312"/>
      <c r="AC312"/>
    </row>
    <row r="313" spans="3:29" s="10" customFormat="1" x14ac:dyDescent="0.2">
      <c r="C313" s="25"/>
      <c r="D313" s="44"/>
      <c r="E313" s="44"/>
      <c r="F313" s="44"/>
      <c r="G313" s="44"/>
      <c r="H313" s="44"/>
      <c r="I313" s="44"/>
      <c r="J313" s="44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6"/>
      <c r="W313"/>
      <c r="X313"/>
      <c r="Y313"/>
      <c r="Z313"/>
      <c r="AA313"/>
      <c r="AB313"/>
      <c r="AC313"/>
    </row>
    <row r="314" spans="3:29" s="10" customFormat="1" x14ac:dyDescent="0.2">
      <c r="C314" s="25"/>
      <c r="D314" s="44"/>
      <c r="E314" s="44"/>
      <c r="F314" s="44"/>
      <c r="G314" s="44"/>
      <c r="H314" s="44"/>
      <c r="I314" s="44"/>
      <c r="J314" s="44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6"/>
      <c r="W314"/>
      <c r="X314"/>
      <c r="Y314"/>
      <c r="Z314"/>
      <c r="AA314"/>
      <c r="AB314"/>
      <c r="AC314"/>
    </row>
    <row r="315" spans="3:29" s="10" customFormat="1" x14ac:dyDescent="0.2">
      <c r="C315" s="25"/>
      <c r="D315" s="44"/>
      <c r="E315" s="44"/>
      <c r="F315" s="44"/>
      <c r="G315" s="44"/>
      <c r="H315" s="44"/>
      <c r="I315" s="44"/>
      <c r="J315" s="44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6"/>
      <c r="W315"/>
      <c r="X315"/>
      <c r="Y315"/>
      <c r="Z315"/>
      <c r="AA315"/>
      <c r="AB315"/>
      <c r="AC315"/>
    </row>
    <row r="316" spans="3:29" s="10" customFormat="1" x14ac:dyDescent="0.2">
      <c r="C316" s="25"/>
      <c r="D316" s="44"/>
      <c r="E316" s="44"/>
      <c r="F316" s="44"/>
      <c r="G316" s="44"/>
      <c r="H316" s="44"/>
      <c r="I316" s="44"/>
      <c r="J316" s="44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6"/>
      <c r="W316"/>
      <c r="X316"/>
      <c r="Y316"/>
      <c r="Z316"/>
      <c r="AA316"/>
      <c r="AB316"/>
      <c r="AC316"/>
    </row>
    <row r="317" spans="3:29" s="10" customFormat="1" x14ac:dyDescent="0.2">
      <c r="C317" s="25"/>
      <c r="D317" s="44"/>
      <c r="E317" s="44"/>
      <c r="F317" s="44"/>
      <c r="G317" s="44"/>
      <c r="H317" s="44"/>
      <c r="I317" s="44"/>
      <c r="J317" s="44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6"/>
      <c r="W317"/>
      <c r="X317"/>
      <c r="Y317"/>
      <c r="Z317"/>
      <c r="AA317"/>
      <c r="AB317"/>
      <c r="AC317"/>
    </row>
    <row r="318" spans="3:29" s="10" customFormat="1" x14ac:dyDescent="0.2">
      <c r="C318" s="25"/>
      <c r="D318" s="44"/>
      <c r="E318" s="44"/>
      <c r="F318" s="44"/>
      <c r="G318" s="44"/>
      <c r="H318" s="44"/>
      <c r="I318" s="44"/>
      <c r="J318" s="44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6"/>
      <c r="W318"/>
      <c r="X318"/>
      <c r="Y318"/>
      <c r="Z318"/>
      <c r="AA318"/>
      <c r="AB318"/>
      <c r="AC318"/>
    </row>
    <row r="319" spans="3:29" s="10" customFormat="1" x14ac:dyDescent="0.2">
      <c r="C319" s="25"/>
      <c r="D319" s="44"/>
      <c r="E319" s="44"/>
      <c r="F319" s="44"/>
      <c r="G319" s="44"/>
      <c r="H319" s="44"/>
      <c r="I319" s="44"/>
      <c r="J319" s="44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6"/>
      <c r="W319"/>
      <c r="X319"/>
      <c r="Y319"/>
      <c r="Z319"/>
      <c r="AA319"/>
      <c r="AB319"/>
      <c r="AC319"/>
    </row>
    <row r="320" spans="3:29" s="10" customFormat="1" x14ac:dyDescent="0.2">
      <c r="C320" s="25"/>
      <c r="D320" s="44"/>
      <c r="E320" s="44"/>
      <c r="F320" s="44"/>
      <c r="G320" s="44"/>
      <c r="H320" s="44"/>
      <c r="I320" s="44"/>
      <c r="J320" s="44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6"/>
      <c r="W320"/>
      <c r="X320"/>
      <c r="Y320"/>
      <c r="Z320"/>
      <c r="AA320"/>
      <c r="AB320"/>
      <c r="AC320"/>
    </row>
    <row r="321" spans="3:29" s="10" customFormat="1" x14ac:dyDescent="0.2">
      <c r="C321" s="25"/>
      <c r="D321" s="44"/>
      <c r="E321" s="44"/>
      <c r="F321" s="44"/>
      <c r="G321" s="44"/>
      <c r="H321" s="44"/>
      <c r="I321" s="44"/>
      <c r="J321" s="44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6"/>
      <c r="W321"/>
      <c r="X321"/>
      <c r="Y321"/>
      <c r="Z321"/>
      <c r="AA321"/>
      <c r="AB321"/>
      <c r="AC321"/>
    </row>
    <row r="322" spans="3:29" s="10" customFormat="1" x14ac:dyDescent="0.2">
      <c r="C322" s="25"/>
      <c r="D322" s="44"/>
      <c r="E322" s="44"/>
      <c r="F322" s="44"/>
      <c r="G322" s="44"/>
      <c r="H322" s="44"/>
      <c r="I322" s="44"/>
      <c r="J322" s="44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6"/>
      <c r="W322"/>
      <c r="X322"/>
      <c r="Y322"/>
      <c r="Z322"/>
      <c r="AA322"/>
      <c r="AB322"/>
      <c r="AC322"/>
    </row>
    <row r="323" spans="3:29" s="10" customFormat="1" x14ac:dyDescent="0.2">
      <c r="C323" s="25"/>
      <c r="D323" s="44"/>
      <c r="E323" s="44"/>
      <c r="F323" s="44"/>
      <c r="G323" s="44"/>
      <c r="H323" s="44"/>
      <c r="I323" s="44"/>
      <c r="J323" s="44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6"/>
      <c r="W323"/>
      <c r="X323"/>
      <c r="Y323"/>
      <c r="Z323"/>
      <c r="AA323"/>
      <c r="AB323"/>
      <c r="AC323"/>
    </row>
    <row r="324" spans="3:29" s="10" customFormat="1" x14ac:dyDescent="0.2">
      <c r="C324" s="25"/>
      <c r="D324" s="44"/>
      <c r="E324" s="44"/>
      <c r="F324" s="44"/>
      <c r="G324" s="44"/>
      <c r="H324" s="44"/>
      <c r="I324" s="44"/>
      <c r="J324" s="44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6"/>
      <c r="W324"/>
      <c r="X324"/>
      <c r="Y324"/>
      <c r="Z324"/>
      <c r="AA324"/>
      <c r="AB324"/>
      <c r="AC324"/>
    </row>
    <row r="325" spans="3:29" s="10" customFormat="1" x14ac:dyDescent="0.2">
      <c r="C325" s="25"/>
      <c r="D325" s="44"/>
      <c r="E325" s="44"/>
      <c r="F325" s="44"/>
      <c r="G325" s="44"/>
      <c r="H325" s="44"/>
      <c r="I325" s="44"/>
      <c r="J325" s="44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6"/>
      <c r="W325"/>
      <c r="X325"/>
      <c r="Y325"/>
      <c r="Z325"/>
      <c r="AA325"/>
      <c r="AB325"/>
      <c r="AC325"/>
    </row>
    <row r="326" spans="3:29" s="10" customFormat="1" x14ac:dyDescent="0.2">
      <c r="C326" s="25"/>
      <c r="D326" s="44"/>
      <c r="E326" s="44"/>
      <c r="F326" s="44"/>
      <c r="G326" s="44"/>
      <c r="H326" s="44"/>
      <c r="I326" s="44"/>
      <c r="J326" s="44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6"/>
      <c r="W326"/>
      <c r="X326"/>
      <c r="Y326"/>
      <c r="Z326"/>
      <c r="AA326"/>
      <c r="AB326"/>
      <c r="AC326"/>
    </row>
    <row r="327" spans="3:29" s="10" customFormat="1" x14ac:dyDescent="0.2">
      <c r="C327" s="25"/>
      <c r="D327" s="44"/>
      <c r="E327" s="44"/>
      <c r="F327" s="44"/>
      <c r="G327" s="44"/>
      <c r="H327" s="44"/>
      <c r="I327" s="44"/>
      <c r="J327" s="44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6"/>
      <c r="W327"/>
      <c r="X327"/>
      <c r="Y327"/>
      <c r="Z327"/>
      <c r="AA327"/>
      <c r="AB327"/>
      <c r="AC327"/>
    </row>
    <row r="328" spans="3:29" s="10" customFormat="1" x14ac:dyDescent="0.2">
      <c r="C328" s="25"/>
      <c r="D328" s="44"/>
      <c r="E328" s="44"/>
      <c r="F328" s="44"/>
      <c r="G328" s="44"/>
      <c r="H328" s="44"/>
      <c r="I328" s="44"/>
      <c r="J328" s="44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6"/>
      <c r="W328"/>
      <c r="X328"/>
      <c r="Y328"/>
      <c r="Z328"/>
      <c r="AA328"/>
      <c r="AB328"/>
      <c r="AC328"/>
    </row>
    <row r="329" spans="3:29" s="10" customFormat="1" x14ac:dyDescent="0.2">
      <c r="C329" s="25"/>
      <c r="D329" s="44"/>
      <c r="E329" s="44"/>
      <c r="F329" s="44"/>
      <c r="G329" s="44"/>
      <c r="H329" s="44"/>
      <c r="I329" s="44"/>
      <c r="J329" s="44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6"/>
      <c r="W329"/>
      <c r="X329"/>
      <c r="Y329"/>
      <c r="Z329"/>
      <c r="AA329"/>
      <c r="AB329"/>
      <c r="AC329"/>
    </row>
    <row r="330" spans="3:29" s="10" customFormat="1" x14ac:dyDescent="0.2">
      <c r="C330" s="25"/>
      <c r="D330" s="44"/>
      <c r="E330" s="44"/>
      <c r="F330" s="44"/>
      <c r="G330" s="44"/>
      <c r="H330" s="44"/>
      <c r="I330" s="44"/>
      <c r="J330" s="44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6"/>
      <c r="W330"/>
      <c r="X330"/>
      <c r="Y330"/>
      <c r="Z330"/>
      <c r="AA330"/>
      <c r="AB330"/>
      <c r="AC330"/>
    </row>
    <row r="331" spans="3:29" s="10" customFormat="1" x14ac:dyDescent="0.2">
      <c r="C331" s="25"/>
      <c r="D331" s="44"/>
      <c r="E331" s="44"/>
      <c r="F331" s="44"/>
      <c r="G331" s="44"/>
      <c r="H331" s="44"/>
      <c r="I331" s="44"/>
      <c r="J331" s="44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6"/>
      <c r="W331"/>
      <c r="X331"/>
      <c r="Y331"/>
      <c r="Z331"/>
      <c r="AA331"/>
      <c r="AB331"/>
      <c r="AC331"/>
    </row>
    <row r="332" spans="3:29" s="10" customFormat="1" x14ac:dyDescent="0.2">
      <c r="C332" s="25"/>
      <c r="D332" s="44"/>
      <c r="E332" s="44"/>
      <c r="F332" s="44"/>
      <c r="G332" s="44"/>
      <c r="H332" s="44"/>
      <c r="I332" s="44"/>
      <c r="J332" s="44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6"/>
      <c r="W332"/>
      <c r="X332"/>
      <c r="Y332"/>
      <c r="Z332"/>
      <c r="AA332"/>
      <c r="AB332"/>
      <c r="AC332"/>
    </row>
    <row r="333" spans="3:29" s="10" customFormat="1" x14ac:dyDescent="0.2">
      <c r="C333" s="25"/>
      <c r="D333" s="44"/>
      <c r="E333" s="44"/>
      <c r="F333" s="44"/>
      <c r="G333" s="44"/>
      <c r="H333" s="44"/>
      <c r="I333" s="44"/>
      <c r="J333" s="44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6"/>
      <c r="W333"/>
      <c r="X333"/>
      <c r="Y333"/>
      <c r="Z333"/>
      <c r="AA333"/>
      <c r="AB333"/>
      <c r="AC333"/>
    </row>
    <row r="334" spans="3:29" s="10" customFormat="1" x14ac:dyDescent="0.2">
      <c r="C334" s="25"/>
      <c r="D334" s="44"/>
      <c r="E334" s="44"/>
      <c r="F334" s="44"/>
      <c r="G334" s="44"/>
      <c r="H334" s="44"/>
      <c r="I334" s="44"/>
      <c r="J334" s="44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6"/>
      <c r="W334"/>
      <c r="X334"/>
      <c r="Y334"/>
      <c r="Z334"/>
      <c r="AA334"/>
      <c r="AB334"/>
      <c r="AC334"/>
    </row>
    <row r="335" spans="3:29" s="10" customFormat="1" x14ac:dyDescent="0.2">
      <c r="C335" s="25"/>
      <c r="D335" s="44"/>
      <c r="E335" s="44"/>
      <c r="F335" s="44"/>
      <c r="G335" s="44"/>
      <c r="H335" s="44"/>
      <c r="I335" s="44"/>
      <c r="J335" s="44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6"/>
      <c r="W335"/>
      <c r="X335"/>
      <c r="Y335"/>
      <c r="Z335"/>
      <c r="AA335"/>
      <c r="AB335"/>
      <c r="AC335"/>
    </row>
    <row r="336" spans="3:29" s="10" customFormat="1" x14ac:dyDescent="0.2">
      <c r="C336" s="25"/>
      <c r="D336" s="44"/>
      <c r="E336" s="44"/>
      <c r="F336" s="44"/>
      <c r="G336" s="44"/>
      <c r="H336" s="44"/>
      <c r="I336" s="44"/>
      <c r="J336" s="44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6"/>
      <c r="W336"/>
      <c r="X336"/>
      <c r="Y336"/>
      <c r="Z336"/>
      <c r="AA336"/>
      <c r="AB336"/>
      <c r="AC336"/>
    </row>
    <row r="337" spans="3:29" s="10" customFormat="1" x14ac:dyDescent="0.2">
      <c r="C337" s="25"/>
      <c r="D337" s="44"/>
      <c r="E337" s="44"/>
      <c r="F337" s="44"/>
      <c r="G337" s="44"/>
      <c r="H337" s="44"/>
      <c r="I337" s="44"/>
      <c r="J337" s="44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6"/>
      <c r="W337"/>
      <c r="X337"/>
      <c r="Y337"/>
      <c r="Z337"/>
      <c r="AA337"/>
      <c r="AB337"/>
      <c r="AC337"/>
    </row>
    <row r="338" spans="3:29" s="10" customFormat="1" x14ac:dyDescent="0.2">
      <c r="C338" s="25"/>
      <c r="D338" s="44"/>
      <c r="E338" s="44"/>
      <c r="F338" s="44"/>
      <c r="G338" s="44"/>
      <c r="H338" s="44"/>
      <c r="I338" s="44"/>
      <c r="J338" s="44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6"/>
      <c r="W338"/>
      <c r="X338"/>
      <c r="Y338"/>
      <c r="Z338"/>
      <c r="AA338"/>
      <c r="AB338"/>
      <c r="AC338"/>
    </row>
    <row r="339" spans="3:29" s="10" customFormat="1" x14ac:dyDescent="0.2">
      <c r="C339" s="25"/>
      <c r="D339" s="44"/>
      <c r="E339" s="44"/>
      <c r="F339" s="44"/>
      <c r="G339" s="44"/>
      <c r="H339" s="44"/>
      <c r="I339" s="44"/>
      <c r="J339" s="44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6"/>
      <c r="W339"/>
      <c r="X339"/>
      <c r="Y339"/>
      <c r="Z339"/>
      <c r="AA339"/>
      <c r="AB339"/>
      <c r="AC339"/>
    </row>
    <row r="340" spans="3:29" s="10" customFormat="1" x14ac:dyDescent="0.2">
      <c r="C340" s="25"/>
      <c r="D340" s="44"/>
      <c r="E340" s="44"/>
      <c r="F340" s="44"/>
      <c r="G340" s="44"/>
      <c r="H340" s="44"/>
      <c r="I340" s="44"/>
      <c r="J340" s="44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6"/>
      <c r="W340"/>
      <c r="X340"/>
      <c r="Y340"/>
      <c r="Z340"/>
      <c r="AA340"/>
      <c r="AB340"/>
      <c r="AC340"/>
    </row>
    <row r="341" spans="3:29" s="10" customFormat="1" x14ac:dyDescent="0.2">
      <c r="C341" s="25"/>
      <c r="D341" s="44"/>
      <c r="E341" s="44"/>
      <c r="F341" s="44"/>
      <c r="G341" s="44"/>
      <c r="H341" s="44"/>
      <c r="I341" s="44"/>
      <c r="J341" s="44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6"/>
      <c r="W341"/>
      <c r="X341"/>
      <c r="Y341"/>
      <c r="Z341"/>
      <c r="AA341"/>
      <c r="AB341"/>
      <c r="AC341"/>
    </row>
    <row r="342" spans="3:29" s="10" customFormat="1" x14ac:dyDescent="0.2">
      <c r="C342" s="25"/>
      <c r="D342" s="44"/>
      <c r="E342" s="44"/>
      <c r="F342" s="44"/>
      <c r="G342" s="44"/>
      <c r="H342" s="44"/>
      <c r="I342" s="44"/>
      <c r="J342" s="44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6"/>
      <c r="W342"/>
      <c r="X342"/>
      <c r="Y342"/>
      <c r="Z342"/>
      <c r="AA342"/>
      <c r="AB342"/>
      <c r="AC342"/>
    </row>
    <row r="343" spans="3:29" s="10" customFormat="1" x14ac:dyDescent="0.2">
      <c r="C343" s="25"/>
      <c r="D343" s="44"/>
      <c r="E343" s="44"/>
      <c r="F343" s="44"/>
      <c r="G343" s="44"/>
      <c r="H343" s="44"/>
      <c r="I343" s="44"/>
      <c r="J343" s="44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6"/>
      <c r="W343"/>
      <c r="X343"/>
      <c r="Y343"/>
      <c r="Z343"/>
      <c r="AA343"/>
      <c r="AB343"/>
      <c r="AC343"/>
    </row>
    <row r="344" spans="3:29" s="10" customFormat="1" x14ac:dyDescent="0.2">
      <c r="C344" s="25"/>
      <c r="D344" s="44"/>
      <c r="E344" s="44"/>
      <c r="F344" s="44"/>
      <c r="G344" s="44"/>
      <c r="H344" s="44"/>
      <c r="I344" s="44"/>
      <c r="J344" s="44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6"/>
      <c r="W344"/>
      <c r="X344"/>
      <c r="Y344"/>
      <c r="Z344"/>
      <c r="AA344"/>
      <c r="AB344"/>
      <c r="AC344"/>
    </row>
    <row r="345" spans="3:29" s="10" customFormat="1" x14ac:dyDescent="0.2">
      <c r="C345" s="25"/>
      <c r="D345" s="44"/>
      <c r="E345" s="44"/>
      <c r="F345" s="44"/>
      <c r="G345" s="44"/>
      <c r="H345" s="44"/>
      <c r="I345" s="44"/>
      <c r="J345" s="44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6"/>
      <c r="W345"/>
      <c r="X345"/>
      <c r="Y345"/>
      <c r="Z345"/>
      <c r="AA345"/>
      <c r="AB345"/>
      <c r="AC345"/>
    </row>
    <row r="346" spans="3:29" s="10" customFormat="1" x14ac:dyDescent="0.2">
      <c r="C346" s="25"/>
      <c r="D346" s="44"/>
      <c r="E346" s="44"/>
      <c r="F346" s="44"/>
      <c r="G346" s="44"/>
      <c r="H346" s="44"/>
      <c r="I346" s="44"/>
      <c r="J346" s="44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6"/>
      <c r="W346"/>
      <c r="X346"/>
      <c r="Y346"/>
      <c r="Z346"/>
      <c r="AA346"/>
      <c r="AB346"/>
      <c r="AC346"/>
    </row>
    <row r="347" spans="3:29" s="10" customFormat="1" x14ac:dyDescent="0.2">
      <c r="C347" s="25"/>
      <c r="D347" s="44"/>
      <c r="E347" s="44"/>
      <c r="F347" s="44"/>
      <c r="G347" s="44"/>
      <c r="H347" s="44"/>
      <c r="I347" s="44"/>
      <c r="J347" s="44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6"/>
      <c r="W347"/>
      <c r="X347"/>
      <c r="Y347"/>
      <c r="Z347"/>
      <c r="AA347"/>
      <c r="AB347"/>
      <c r="AC347"/>
    </row>
    <row r="348" spans="3:29" s="10" customFormat="1" x14ac:dyDescent="0.2">
      <c r="C348" s="25"/>
      <c r="D348" s="44"/>
      <c r="E348" s="44"/>
      <c r="F348" s="44"/>
      <c r="G348" s="44"/>
      <c r="H348" s="44"/>
      <c r="I348" s="44"/>
      <c r="J348" s="44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6"/>
      <c r="W348"/>
      <c r="X348"/>
      <c r="Y348"/>
      <c r="Z348"/>
      <c r="AA348"/>
      <c r="AB348"/>
      <c r="AC348"/>
    </row>
    <row r="349" spans="3:29" s="10" customFormat="1" x14ac:dyDescent="0.2">
      <c r="C349" s="25"/>
      <c r="D349" s="44"/>
      <c r="E349" s="44"/>
      <c r="F349" s="44"/>
      <c r="G349" s="44"/>
      <c r="H349" s="44"/>
      <c r="I349" s="44"/>
      <c r="J349" s="44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6"/>
      <c r="W349"/>
      <c r="X349"/>
      <c r="Y349"/>
      <c r="Z349"/>
      <c r="AA349"/>
      <c r="AB349"/>
      <c r="AC349"/>
    </row>
    <row r="350" spans="3:29" s="10" customFormat="1" x14ac:dyDescent="0.2">
      <c r="C350" s="25"/>
      <c r="D350" s="44"/>
      <c r="E350" s="44"/>
      <c r="F350" s="44"/>
      <c r="G350" s="44"/>
      <c r="H350" s="44"/>
      <c r="I350" s="44"/>
      <c r="J350" s="44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6"/>
      <c r="W350"/>
      <c r="X350"/>
      <c r="Y350"/>
      <c r="Z350"/>
      <c r="AA350"/>
      <c r="AB350"/>
      <c r="AC350"/>
    </row>
    <row r="351" spans="3:29" s="10" customFormat="1" x14ac:dyDescent="0.2">
      <c r="C351" s="25"/>
      <c r="D351" s="44"/>
      <c r="E351" s="44"/>
      <c r="F351" s="44"/>
      <c r="G351" s="44"/>
      <c r="H351" s="44"/>
      <c r="I351" s="44"/>
      <c r="J351" s="44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6"/>
      <c r="W351"/>
      <c r="X351"/>
      <c r="Y351"/>
      <c r="Z351"/>
      <c r="AA351"/>
      <c r="AB351"/>
      <c r="AC351"/>
    </row>
    <row r="352" spans="3:29" s="10" customFormat="1" x14ac:dyDescent="0.2">
      <c r="C352" s="25"/>
      <c r="D352" s="44"/>
      <c r="E352" s="44"/>
      <c r="F352" s="44"/>
      <c r="G352" s="44"/>
      <c r="H352" s="44"/>
      <c r="I352" s="44"/>
      <c r="J352" s="44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6"/>
      <c r="W352"/>
      <c r="X352"/>
      <c r="Y352"/>
      <c r="Z352"/>
      <c r="AA352"/>
      <c r="AB352"/>
      <c r="AC352"/>
    </row>
    <row r="353" spans="3:29" s="10" customFormat="1" x14ac:dyDescent="0.2">
      <c r="C353" s="25"/>
      <c r="D353" s="44"/>
      <c r="E353" s="44"/>
      <c r="F353" s="44"/>
      <c r="G353" s="44"/>
      <c r="H353" s="44"/>
      <c r="I353" s="44"/>
      <c r="J353" s="44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6"/>
      <c r="W353"/>
      <c r="X353"/>
      <c r="Y353"/>
      <c r="Z353"/>
      <c r="AA353"/>
      <c r="AB353"/>
      <c r="AC353"/>
    </row>
    <row r="354" spans="3:29" s="10" customFormat="1" x14ac:dyDescent="0.2">
      <c r="C354" s="25"/>
      <c r="D354" s="44"/>
      <c r="E354" s="44"/>
      <c r="F354" s="44"/>
      <c r="G354" s="44"/>
      <c r="H354" s="44"/>
      <c r="I354" s="44"/>
      <c r="J354" s="44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6"/>
      <c r="W354"/>
      <c r="X354"/>
      <c r="Y354"/>
      <c r="Z354"/>
      <c r="AA354"/>
      <c r="AB354"/>
      <c r="AC354"/>
    </row>
    <row r="355" spans="3:29" s="10" customFormat="1" x14ac:dyDescent="0.2">
      <c r="C355" s="25"/>
      <c r="D355" s="44"/>
      <c r="E355" s="44"/>
      <c r="F355" s="44"/>
      <c r="G355" s="44"/>
      <c r="H355" s="44"/>
      <c r="I355" s="44"/>
      <c r="J355" s="44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6"/>
      <c r="W355"/>
      <c r="X355"/>
      <c r="Y355"/>
      <c r="Z355"/>
      <c r="AA355"/>
      <c r="AB355"/>
      <c r="AC355"/>
    </row>
    <row r="356" spans="3:29" s="10" customFormat="1" x14ac:dyDescent="0.2">
      <c r="C356" s="25"/>
      <c r="D356" s="44"/>
      <c r="E356" s="44"/>
      <c r="F356" s="44"/>
      <c r="G356" s="44"/>
      <c r="H356" s="44"/>
      <c r="I356" s="44"/>
      <c r="J356" s="44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6"/>
      <c r="W356"/>
      <c r="X356"/>
      <c r="Y356"/>
      <c r="Z356"/>
      <c r="AA356"/>
      <c r="AB356"/>
      <c r="AC356"/>
    </row>
    <row r="357" spans="3:29" s="10" customFormat="1" x14ac:dyDescent="0.2">
      <c r="C357" s="25"/>
      <c r="D357" s="44"/>
      <c r="E357" s="44"/>
      <c r="F357" s="44"/>
      <c r="G357" s="44"/>
      <c r="H357" s="44"/>
      <c r="I357" s="44"/>
      <c r="J357" s="44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6"/>
      <c r="W357"/>
      <c r="X357"/>
      <c r="Y357"/>
      <c r="Z357"/>
      <c r="AA357"/>
      <c r="AB357"/>
      <c r="AC357"/>
    </row>
    <row r="358" spans="3:29" s="10" customFormat="1" x14ac:dyDescent="0.2">
      <c r="C358" s="25"/>
      <c r="D358" s="44"/>
      <c r="E358" s="44"/>
      <c r="F358" s="44"/>
      <c r="G358" s="44"/>
      <c r="H358" s="44"/>
      <c r="I358" s="44"/>
      <c r="J358" s="44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6"/>
      <c r="W358"/>
      <c r="X358"/>
      <c r="Y358"/>
      <c r="Z358"/>
      <c r="AA358"/>
      <c r="AB358"/>
      <c r="AC358"/>
    </row>
    <row r="359" spans="3:29" s="10" customFormat="1" x14ac:dyDescent="0.2">
      <c r="C359" s="25"/>
      <c r="D359" s="44"/>
      <c r="E359" s="44"/>
      <c r="F359" s="44"/>
      <c r="G359" s="44"/>
      <c r="H359" s="44"/>
      <c r="I359" s="44"/>
      <c r="J359" s="44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6"/>
      <c r="W359"/>
      <c r="X359"/>
      <c r="Y359"/>
      <c r="Z359"/>
      <c r="AA359"/>
      <c r="AB359"/>
      <c r="AC359"/>
    </row>
    <row r="360" spans="3:29" s="10" customFormat="1" x14ac:dyDescent="0.2">
      <c r="C360" s="25"/>
      <c r="D360" s="44"/>
      <c r="E360" s="44"/>
      <c r="F360" s="44"/>
      <c r="G360" s="44"/>
      <c r="H360" s="44"/>
      <c r="I360" s="44"/>
      <c r="J360" s="44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6"/>
      <c r="W360"/>
      <c r="X360"/>
      <c r="Y360"/>
      <c r="Z360"/>
      <c r="AA360"/>
      <c r="AB360"/>
      <c r="AC360"/>
    </row>
    <row r="361" spans="3:29" s="10" customFormat="1" x14ac:dyDescent="0.2">
      <c r="C361" s="25"/>
      <c r="D361" s="44"/>
      <c r="E361" s="44"/>
      <c r="F361" s="44"/>
      <c r="G361" s="44"/>
      <c r="H361" s="44"/>
      <c r="I361" s="44"/>
      <c r="J361" s="44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6"/>
      <c r="W361"/>
      <c r="X361"/>
      <c r="Y361"/>
      <c r="Z361"/>
      <c r="AA361"/>
      <c r="AB361"/>
      <c r="AC361"/>
    </row>
    <row r="362" spans="3:29" s="10" customFormat="1" x14ac:dyDescent="0.2">
      <c r="C362" s="25"/>
      <c r="D362" s="44"/>
      <c r="E362" s="44"/>
      <c r="F362" s="44"/>
      <c r="G362" s="44"/>
      <c r="H362" s="44"/>
      <c r="I362" s="44"/>
      <c r="J362" s="44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6"/>
      <c r="W362"/>
      <c r="X362"/>
      <c r="Y362"/>
      <c r="Z362"/>
      <c r="AA362"/>
      <c r="AB362"/>
      <c r="AC362"/>
    </row>
    <row r="363" spans="3:29" s="10" customFormat="1" x14ac:dyDescent="0.2">
      <c r="C363" s="25"/>
      <c r="D363" s="44"/>
      <c r="E363" s="44"/>
      <c r="F363" s="44"/>
      <c r="G363" s="44"/>
      <c r="H363" s="44"/>
      <c r="I363" s="44"/>
      <c r="J363" s="44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6"/>
      <c r="W363"/>
      <c r="X363"/>
      <c r="Y363"/>
      <c r="Z363"/>
      <c r="AA363"/>
      <c r="AB363"/>
      <c r="AC363"/>
    </row>
    <row r="364" spans="3:29" s="10" customFormat="1" x14ac:dyDescent="0.2">
      <c r="C364" s="25"/>
      <c r="D364" s="44"/>
      <c r="E364" s="44"/>
      <c r="F364" s="44"/>
      <c r="G364" s="44"/>
      <c r="H364" s="44"/>
      <c r="I364" s="44"/>
      <c r="J364" s="44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6"/>
      <c r="W364"/>
      <c r="X364"/>
      <c r="Y364"/>
      <c r="Z364"/>
      <c r="AA364"/>
      <c r="AB364"/>
      <c r="AC364"/>
    </row>
    <row r="365" spans="3:29" s="10" customFormat="1" x14ac:dyDescent="0.2">
      <c r="C365" s="25"/>
      <c r="D365" s="44"/>
      <c r="E365" s="44"/>
      <c r="F365" s="44"/>
      <c r="G365" s="44"/>
      <c r="H365" s="44"/>
      <c r="I365" s="44"/>
      <c r="J365" s="44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6"/>
      <c r="W365"/>
      <c r="X365"/>
      <c r="Y365"/>
      <c r="Z365"/>
      <c r="AA365"/>
      <c r="AB365"/>
      <c r="AC365"/>
    </row>
    <row r="366" spans="3:29" s="10" customFormat="1" x14ac:dyDescent="0.2">
      <c r="C366" s="25"/>
      <c r="D366" s="44"/>
      <c r="E366" s="44"/>
      <c r="F366" s="44"/>
      <c r="G366" s="44"/>
      <c r="H366" s="44"/>
      <c r="I366" s="44"/>
      <c r="J366" s="44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6"/>
      <c r="W366"/>
      <c r="X366"/>
      <c r="Y366"/>
      <c r="Z366"/>
      <c r="AA366"/>
      <c r="AB366"/>
      <c r="AC366"/>
    </row>
    <row r="367" spans="3:29" s="10" customFormat="1" x14ac:dyDescent="0.2">
      <c r="C367" s="25"/>
      <c r="D367" s="44"/>
      <c r="E367" s="44"/>
      <c r="F367" s="44"/>
      <c r="G367" s="44"/>
      <c r="H367" s="44"/>
      <c r="I367" s="44"/>
      <c r="J367" s="44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6"/>
      <c r="W367"/>
      <c r="X367"/>
      <c r="Y367"/>
      <c r="Z367"/>
      <c r="AA367"/>
      <c r="AB367"/>
      <c r="AC367"/>
    </row>
    <row r="368" spans="3:29" s="10" customFormat="1" x14ac:dyDescent="0.2">
      <c r="C368" s="25"/>
      <c r="D368" s="44"/>
      <c r="E368" s="44"/>
      <c r="F368" s="44"/>
      <c r="G368" s="44"/>
      <c r="H368" s="44"/>
      <c r="I368" s="44"/>
      <c r="J368" s="44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6"/>
      <c r="W368"/>
      <c r="X368"/>
      <c r="Y368"/>
      <c r="Z368"/>
      <c r="AA368"/>
      <c r="AB368"/>
      <c r="AC368"/>
    </row>
    <row r="369" spans="3:29" s="10" customFormat="1" x14ac:dyDescent="0.2">
      <c r="C369" s="25"/>
      <c r="D369" s="44"/>
      <c r="E369" s="44"/>
      <c r="F369" s="44"/>
      <c r="G369" s="44"/>
      <c r="H369" s="44"/>
      <c r="I369" s="44"/>
      <c r="J369" s="44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6"/>
      <c r="W369"/>
      <c r="X369"/>
      <c r="Y369"/>
      <c r="Z369"/>
      <c r="AA369"/>
      <c r="AB369"/>
      <c r="AC369"/>
    </row>
    <row r="370" spans="3:29" s="10" customFormat="1" x14ac:dyDescent="0.2">
      <c r="C370" s="25"/>
      <c r="D370" s="44"/>
      <c r="E370" s="44"/>
      <c r="F370" s="44"/>
      <c r="G370" s="44"/>
      <c r="H370" s="44"/>
      <c r="I370" s="44"/>
      <c r="J370" s="44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6"/>
      <c r="W370"/>
      <c r="X370"/>
      <c r="Y370"/>
      <c r="Z370"/>
      <c r="AA370"/>
      <c r="AB370"/>
      <c r="AC370"/>
    </row>
    <row r="371" spans="3:29" s="10" customFormat="1" x14ac:dyDescent="0.2">
      <c r="C371" s="25"/>
      <c r="D371" s="44"/>
      <c r="E371" s="44"/>
      <c r="F371" s="44"/>
      <c r="G371" s="44"/>
      <c r="H371" s="44"/>
      <c r="I371" s="44"/>
      <c r="J371" s="44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6"/>
      <c r="W371"/>
      <c r="X371"/>
      <c r="Y371"/>
      <c r="Z371"/>
      <c r="AA371"/>
      <c r="AB371"/>
      <c r="AC371"/>
    </row>
    <row r="372" spans="3:29" s="10" customFormat="1" x14ac:dyDescent="0.2">
      <c r="C372" s="25"/>
      <c r="D372" s="44"/>
      <c r="E372" s="44"/>
      <c r="F372" s="44"/>
      <c r="G372" s="44"/>
      <c r="H372" s="44"/>
      <c r="I372" s="44"/>
      <c r="J372" s="44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6"/>
      <c r="W372"/>
      <c r="X372"/>
      <c r="Y372"/>
      <c r="Z372"/>
      <c r="AA372"/>
      <c r="AB372"/>
      <c r="AC372"/>
    </row>
    <row r="373" spans="3:29" s="10" customFormat="1" x14ac:dyDescent="0.2">
      <c r="C373" s="25"/>
      <c r="D373" s="44"/>
      <c r="E373" s="44"/>
      <c r="F373" s="44"/>
      <c r="G373" s="44"/>
      <c r="H373" s="44"/>
      <c r="I373" s="44"/>
      <c r="J373" s="44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6"/>
      <c r="W373"/>
      <c r="X373"/>
      <c r="Y373"/>
      <c r="Z373"/>
      <c r="AA373"/>
      <c r="AB373"/>
      <c r="AC373"/>
    </row>
    <row r="374" spans="3:29" s="10" customFormat="1" x14ac:dyDescent="0.2">
      <c r="C374" s="25"/>
      <c r="D374" s="44"/>
      <c r="E374" s="44"/>
      <c r="F374" s="44"/>
      <c r="G374" s="44"/>
      <c r="H374" s="44"/>
      <c r="I374" s="44"/>
      <c r="J374" s="44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6"/>
      <c r="W374"/>
      <c r="X374"/>
      <c r="Y374"/>
      <c r="Z374"/>
      <c r="AA374"/>
      <c r="AB374"/>
      <c r="AC374"/>
    </row>
    <row r="375" spans="3:29" s="10" customFormat="1" x14ac:dyDescent="0.2">
      <c r="C375" s="25"/>
      <c r="D375" s="44"/>
      <c r="E375" s="44"/>
      <c r="F375" s="44"/>
      <c r="G375" s="44"/>
      <c r="H375" s="44"/>
      <c r="I375" s="44"/>
      <c r="J375" s="44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6"/>
      <c r="W375"/>
      <c r="X375"/>
      <c r="Y375"/>
      <c r="Z375"/>
      <c r="AA375"/>
      <c r="AB375"/>
      <c r="AC375"/>
    </row>
    <row r="376" spans="3:29" s="10" customFormat="1" x14ac:dyDescent="0.2">
      <c r="C376" s="25"/>
      <c r="D376" s="44"/>
      <c r="E376" s="44"/>
      <c r="F376" s="44"/>
      <c r="G376" s="44"/>
      <c r="H376" s="44"/>
      <c r="I376" s="44"/>
      <c r="J376" s="44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6"/>
      <c r="W376"/>
      <c r="X376"/>
      <c r="Y376"/>
      <c r="Z376"/>
      <c r="AA376"/>
      <c r="AB376"/>
      <c r="AC376"/>
    </row>
    <row r="377" spans="3:29" s="10" customFormat="1" x14ac:dyDescent="0.2">
      <c r="C377" s="25"/>
      <c r="D377" s="44"/>
      <c r="E377" s="44"/>
      <c r="F377" s="44"/>
      <c r="G377" s="44"/>
      <c r="H377" s="44"/>
      <c r="I377" s="44"/>
      <c r="J377" s="44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6"/>
      <c r="W377"/>
      <c r="X377"/>
      <c r="Y377"/>
      <c r="Z377"/>
      <c r="AA377"/>
      <c r="AB377"/>
      <c r="AC377"/>
    </row>
    <row r="378" spans="3:29" s="10" customFormat="1" x14ac:dyDescent="0.2">
      <c r="C378" s="25"/>
      <c r="D378" s="44"/>
      <c r="E378" s="44"/>
      <c r="F378" s="44"/>
      <c r="G378" s="44"/>
      <c r="H378" s="44"/>
      <c r="I378" s="44"/>
      <c r="J378" s="44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6"/>
      <c r="W378"/>
      <c r="X378"/>
      <c r="Y378"/>
      <c r="Z378"/>
      <c r="AA378"/>
      <c r="AB378"/>
      <c r="AC378"/>
    </row>
    <row r="379" spans="3:29" s="10" customFormat="1" x14ac:dyDescent="0.2">
      <c r="C379" s="25"/>
      <c r="D379" s="44"/>
      <c r="E379" s="44"/>
      <c r="F379" s="44"/>
      <c r="G379" s="44"/>
      <c r="H379" s="44"/>
      <c r="I379" s="44"/>
      <c r="J379" s="44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6"/>
      <c r="W379"/>
      <c r="X379"/>
      <c r="Y379"/>
      <c r="Z379"/>
      <c r="AA379"/>
      <c r="AB379"/>
      <c r="AC379"/>
    </row>
    <row r="380" spans="3:29" s="10" customFormat="1" x14ac:dyDescent="0.2">
      <c r="C380" s="25"/>
      <c r="D380" s="44"/>
      <c r="E380" s="44"/>
      <c r="F380" s="44"/>
      <c r="G380" s="44"/>
      <c r="H380" s="44"/>
      <c r="I380" s="44"/>
      <c r="J380" s="44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6"/>
      <c r="W380"/>
      <c r="X380"/>
      <c r="Y380"/>
      <c r="Z380"/>
      <c r="AA380"/>
      <c r="AB380"/>
      <c r="AC380"/>
    </row>
    <row r="381" spans="3:29" s="10" customFormat="1" x14ac:dyDescent="0.2">
      <c r="C381" s="25"/>
      <c r="D381" s="44"/>
      <c r="E381" s="44"/>
      <c r="F381" s="44"/>
      <c r="G381" s="44"/>
      <c r="H381" s="44"/>
      <c r="I381" s="44"/>
      <c r="J381" s="44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6"/>
      <c r="W381"/>
      <c r="X381"/>
      <c r="Y381"/>
      <c r="Z381"/>
      <c r="AA381"/>
      <c r="AB381"/>
      <c r="AC381"/>
    </row>
    <row r="382" spans="3:29" s="10" customFormat="1" x14ac:dyDescent="0.2">
      <c r="C382" s="25"/>
      <c r="D382" s="44"/>
      <c r="E382" s="44"/>
      <c r="F382" s="44"/>
      <c r="G382" s="44"/>
      <c r="H382" s="44"/>
      <c r="I382" s="44"/>
      <c r="J382" s="44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6"/>
      <c r="W382"/>
      <c r="X382"/>
      <c r="Y382"/>
      <c r="Z382"/>
      <c r="AA382"/>
      <c r="AB382"/>
      <c r="AC382"/>
    </row>
    <row r="383" spans="3:29" s="10" customFormat="1" x14ac:dyDescent="0.2">
      <c r="C383" s="25"/>
      <c r="D383" s="44"/>
      <c r="E383" s="44"/>
      <c r="F383" s="44"/>
      <c r="G383" s="44"/>
      <c r="H383" s="44"/>
      <c r="I383" s="44"/>
      <c r="J383" s="44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6"/>
      <c r="W383"/>
      <c r="X383"/>
      <c r="Y383"/>
      <c r="Z383"/>
      <c r="AA383"/>
      <c r="AB383"/>
      <c r="AC383"/>
    </row>
    <row r="384" spans="3:29" s="10" customFormat="1" x14ac:dyDescent="0.2">
      <c r="C384" s="25"/>
      <c r="D384" s="44"/>
      <c r="E384" s="44"/>
      <c r="F384" s="44"/>
      <c r="G384" s="44"/>
      <c r="H384" s="44"/>
      <c r="I384" s="44"/>
      <c r="J384" s="44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6"/>
      <c r="W384"/>
      <c r="X384"/>
      <c r="Y384"/>
      <c r="Z384"/>
      <c r="AA384"/>
      <c r="AB384"/>
      <c r="AC384"/>
    </row>
    <row r="385" spans="3:29" s="10" customFormat="1" x14ac:dyDescent="0.2">
      <c r="C385" s="25"/>
      <c r="D385" s="44"/>
      <c r="E385" s="44"/>
      <c r="F385" s="44"/>
      <c r="G385" s="44"/>
      <c r="H385" s="44"/>
      <c r="I385" s="44"/>
      <c r="J385" s="44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6"/>
      <c r="W385"/>
      <c r="X385"/>
      <c r="Y385"/>
      <c r="Z385"/>
      <c r="AA385"/>
      <c r="AB385"/>
      <c r="AC385"/>
    </row>
    <row r="386" spans="3:29" s="10" customFormat="1" x14ac:dyDescent="0.2">
      <c r="C386" s="25"/>
      <c r="D386" s="44"/>
      <c r="E386" s="44"/>
      <c r="F386" s="44"/>
      <c r="G386" s="44"/>
      <c r="H386" s="44"/>
      <c r="I386" s="44"/>
      <c r="J386" s="44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6"/>
      <c r="W386"/>
      <c r="X386"/>
      <c r="Y386"/>
      <c r="Z386"/>
      <c r="AA386"/>
      <c r="AB386"/>
      <c r="AC386"/>
    </row>
    <row r="387" spans="3:29" s="10" customFormat="1" x14ac:dyDescent="0.2">
      <c r="C387" s="25"/>
      <c r="D387" s="44"/>
      <c r="E387" s="44"/>
      <c r="F387" s="44"/>
      <c r="G387" s="44"/>
      <c r="H387" s="44"/>
      <c r="I387" s="44"/>
      <c r="J387" s="44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6"/>
      <c r="W387"/>
      <c r="X387"/>
      <c r="Y387"/>
      <c r="Z387"/>
      <c r="AA387"/>
      <c r="AB387"/>
      <c r="AC387"/>
    </row>
    <row r="388" spans="3:29" s="10" customFormat="1" x14ac:dyDescent="0.2">
      <c r="C388" s="25"/>
      <c r="D388" s="44"/>
      <c r="E388" s="44"/>
      <c r="F388" s="44"/>
      <c r="G388" s="44"/>
      <c r="H388" s="44"/>
      <c r="I388" s="44"/>
      <c r="J388" s="44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6"/>
      <c r="W388"/>
      <c r="X388"/>
      <c r="Y388"/>
      <c r="Z388"/>
      <c r="AA388"/>
      <c r="AB388"/>
      <c r="AC388"/>
    </row>
    <row r="389" spans="3:29" s="10" customFormat="1" x14ac:dyDescent="0.2">
      <c r="C389" s="25"/>
      <c r="D389" s="44"/>
      <c r="E389" s="44"/>
      <c r="F389" s="44"/>
      <c r="G389" s="44"/>
      <c r="H389" s="44"/>
      <c r="I389" s="44"/>
      <c r="J389" s="44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6"/>
      <c r="W389"/>
      <c r="X389"/>
      <c r="Y389"/>
      <c r="Z389"/>
      <c r="AA389"/>
      <c r="AB389"/>
      <c r="AC389"/>
    </row>
    <row r="390" spans="3:29" s="10" customFormat="1" x14ac:dyDescent="0.2">
      <c r="C390" s="25"/>
      <c r="D390" s="44"/>
      <c r="E390" s="44"/>
      <c r="F390" s="44"/>
      <c r="G390" s="44"/>
      <c r="H390" s="44"/>
      <c r="I390" s="44"/>
      <c r="J390" s="44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6"/>
      <c r="W390"/>
      <c r="X390"/>
      <c r="Y390"/>
      <c r="Z390"/>
      <c r="AA390"/>
      <c r="AB390"/>
      <c r="AC390"/>
    </row>
    <row r="391" spans="3:29" s="10" customFormat="1" x14ac:dyDescent="0.2">
      <c r="C391" s="25"/>
      <c r="D391" s="44"/>
      <c r="E391" s="44"/>
      <c r="F391" s="44"/>
      <c r="G391" s="44"/>
      <c r="H391" s="44"/>
      <c r="I391" s="44"/>
      <c r="J391" s="44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6"/>
      <c r="W391"/>
      <c r="X391"/>
      <c r="Y391"/>
      <c r="Z391"/>
      <c r="AA391"/>
      <c r="AB391"/>
      <c r="AC391"/>
    </row>
    <row r="392" spans="3:29" s="10" customFormat="1" x14ac:dyDescent="0.2">
      <c r="C392" s="25"/>
      <c r="D392" s="44"/>
      <c r="E392" s="44"/>
      <c r="F392" s="44"/>
      <c r="G392" s="44"/>
      <c r="H392" s="44"/>
      <c r="I392" s="44"/>
      <c r="J392" s="44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6"/>
      <c r="W392"/>
      <c r="X392"/>
      <c r="Y392"/>
      <c r="Z392"/>
      <c r="AA392"/>
      <c r="AB392"/>
      <c r="AC392"/>
    </row>
    <row r="393" spans="3:29" s="10" customFormat="1" x14ac:dyDescent="0.2">
      <c r="C393" s="25"/>
      <c r="D393" s="44"/>
      <c r="E393" s="44"/>
      <c r="F393" s="44"/>
      <c r="G393" s="44"/>
      <c r="H393" s="44"/>
      <c r="I393" s="44"/>
      <c r="J393" s="44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6"/>
      <c r="W393"/>
      <c r="X393"/>
      <c r="Y393"/>
      <c r="Z393"/>
      <c r="AA393"/>
      <c r="AB393"/>
      <c r="AC393"/>
    </row>
    <row r="394" spans="3:29" s="10" customFormat="1" x14ac:dyDescent="0.2">
      <c r="C394" s="25"/>
      <c r="D394" s="44"/>
      <c r="E394" s="44"/>
      <c r="F394" s="44"/>
      <c r="G394" s="44"/>
      <c r="H394" s="44"/>
      <c r="I394" s="44"/>
      <c r="J394" s="44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6"/>
      <c r="W394"/>
      <c r="X394"/>
      <c r="Y394"/>
      <c r="Z394"/>
      <c r="AA394"/>
      <c r="AB394"/>
      <c r="AC394"/>
    </row>
    <row r="395" spans="3:29" s="10" customFormat="1" x14ac:dyDescent="0.2">
      <c r="C395" s="25"/>
      <c r="D395" s="44"/>
      <c r="E395" s="44"/>
      <c r="F395" s="44"/>
      <c r="G395" s="44"/>
      <c r="H395" s="44"/>
      <c r="I395" s="44"/>
      <c r="J395" s="44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6"/>
      <c r="W395"/>
      <c r="X395"/>
      <c r="Y395"/>
      <c r="Z395"/>
      <c r="AA395"/>
      <c r="AB395"/>
      <c r="AC395"/>
    </row>
    <row r="396" spans="3:29" s="10" customFormat="1" x14ac:dyDescent="0.2">
      <c r="C396" s="25"/>
      <c r="D396" s="44"/>
      <c r="E396" s="44"/>
      <c r="F396" s="44"/>
      <c r="G396" s="44"/>
      <c r="H396" s="44"/>
      <c r="I396" s="44"/>
      <c r="J396" s="44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6"/>
      <c r="W396"/>
      <c r="X396"/>
      <c r="Y396"/>
      <c r="Z396"/>
      <c r="AA396"/>
      <c r="AB396"/>
      <c r="AC396"/>
    </row>
    <row r="397" spans="3:29" s="10" customFormat="1" x14ac:dyDescent="0.2">
      <c r="C397" s="25"/>
      <c r="D397" s="44"/>
      <c r="E397" s="44"/>
      <c r="F397" s="44"/>
      <c r="G397" s="44"/>
      <c r="H397" s="44"/>
      <c r="I397" s="44"/>
      <c r="J397" s="44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6"/>
      <c r="W397"/>
      <c r="X397"/>
      <c r="Y397"/>
      <c r="Z397"/>
      <c r="AA397"/>
      <c r="AB397"/>
      <c r="AC397"/>
    </row>
    <row r="398" spans="3:29" s="10" customFormat="1" x14ac:dyDescent="0.2">
      <c r="C398" s="25"/>
      <c r="D398" s="44"/>
      <c r="E398" s="44"/>
      <c r="F398" s="44"/>
      <c r="G398" s="44"/>
      <c r="H398" s="44"/>
      <c r="I398" s="44"/>
      <c r="J398" s="44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6"/>
      <c r="W398"/>
      <c r="X398"/>
      <c r="Y398"/>
      <c r="Z398"/>
      <c r="AA398"/>
      <c r="AB398"/>
      <c r="AC398"/>
    </row>
    <row r="399" spans="3:29" s="10" customFormat="1" x14ac:dyDescent="0.2">
      <c r="C399" s="25"/>
      <c r="D399" s="44"/>
      <c r="E399" s="44"/>
      <c r="F399" s="44"/>
      <c r="G399" s="44"/>
      <c r="H399" s="44"/>
      <c r="I399" s="44"/>
      <c r="J399" s="44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6"/>
      <c r="W399"/>
      <c r="X399"/>
      <c r="Y399"/>
      <c r="Z399"/>
      <c r="AA399"/>
      <c r="AB399"/>
      <c r="AC399"/>
    </row>
    <row r="400" spans="3:29" s="10" customFormat="1" x14ac:dyDescent="0.2">
      <c r="C400" s="25"/>
      <c r="D400" s="44"/>
      <c r="E400" s="44"/>
      <c r="F400" s="44"/>
      <c r="G400" s="44"/>
      <c r="H400" s="44"/>
      <c r="I400" s="44"/>
      <c r="J400" s="44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6"/>
      <c r="W400"/>
      <c r="X400"/>
      <c r="Y400"/>
      <c r="Z400"/>
      <c r="AA400"/>
      <c r="AB400"/>
      <c r="AC400"/>
    </row>
    <row r="401" spans="3:29" s="10" customFormat="1" x14ac:dyDescent="0.2">
      <c r="C401" s="25"/>
      <c r="D401" s="44"/>
      <c r="E401" s="44"/>
      <c r="F401" s="44"/>
      <c r="G401" s="44"/>
      <c r="H401" s="44"/>
      <c r="I401" s="44"/>
      <c r="J401" s="44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6"/>
      <c r="W401"/>
      <c r="X401"/>
      <c r="Y401"/>
      <c r="Z401"/>
      <c r="AA401"/>
      <c r="AB401"/>
      <c r="AC401"/>
    </row>
    <row r="402" spans="3:29" s="10" customFormat="1" x14ac:dyDescent="0.2">
      <c r="C402" s="25"/>
      <c r="D402" s="44"/>
      <c r="E402" s="44"/>
      <c r="F402" s="44"/>
      <c r="G402" s="44"/>
      <c r="H402" s="44"/>
      <c r="I402" s="44"/>
      <c r="J402" s="44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6"/>
      <c r="W402"/>
      <c r="X402"/>
      <c r="Y402"/>
      <c r="Z402"/>
      <c r="AA402"/>
      <c r="AB402"/>
      <c r="AC402"/>
    </row>
    <row r="403" spans="3:29" s="10" customFormat="1" x14ac:dyDescent="0.2">
      <c r="C403" s="25"/>
      <c r="D403" s="44"/>
      <c r="E403" s="44"/>
      <c r="F403" s="44"/>
      <c r="G403" s="44"/>
      <c r="H403" s="44"/>
      <c r="I403" s="44"/>
      <c r="J403" s="44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6"/>
      <c r="W403"/>
      <c r="X403"/>
      <c r="Y403"/>
      <c r="Z403"/>
      <c r="AA403"/>
      <c r="AB403"/>
      <c r="AC403"/>
    </row>
    <row r="404" spans="3:29" s="10" customFormat="1" x14ac:dyDescent="0.2">
      <c r="C404" s="25"/>
      <c r="D404" s="44"/>
      <c r="E404" s="44"/>
      <c r="F404" s="44"/>
      <c r="G404" s="44"/>
      <c r="H404" s="44"/>
      <c r="I404" s="44"/>
      <c r="J404" s="44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6"/>
      <c r="W404"/>
      <c r="X404"/>
      <c r="Y404"/>
      <c r="Z404"/>
      <c r="AA404"/>
      <c r="AB404"/>
      <c r="AC404"/>
    </row>
    <row r="405" spans="3:29" s="10" customFormat="1" x14ac:dyDescent="0.2">
      <c r="C405" s="25"/>
      <c r="D405" s="44"/>
      <c r="E405" s="44"/>
      <c r="F405" s="44"/>
      <c r="G405" s="44"/>
      <c r="H405" s="44"/>
      <c r="I405" s="44"/>
      <c r="J405" s="44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6"/>
      <c r="W405"/>
      <c r="X405"/>
      <c r="Y405"/>
      <c r="Z405"/>
      <c r="AA405"/>
      <c r="AB405"/>
      <c r="AC405"/>
    </row>
    <row r="406" spans="3:29" s="10" customFormat="1" x14ac:dyDescent="0.2">
      <c r="C406" s="25"/>
      <c r="D406" s="44"/>
      <c r="E406" s="44"/>
      <c r="F406" s="44"/>
      <c r="G406" s="44"/>
      <c r="H406" s="44"/>
      <c r="I406" s="44"/>
      <c r="J406" s="44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6"/>
      <c r="W406"/>
      <c r="X406"/>
      <c r="Y406"/>
      <c r="Z406"/>
      <c r="AA406"/>
      <c r="AB406"/>
      <c r="AC406"/>
    </row>
    <row r="407" spans="3:29" s="10" customFormat="1" x14ac:dyDescent="0.2">
      <c r="C407" s="25"/>
      <c r="D407" s="44"/>
      <c r="E407" s="44"/>
      <c r="F407" s="44"/>
      <c r="G407" s="44"/>
      <c r="H407" s="44"/>
      <c r="I407" s="44"/>
      <c r="J407" s="44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6"/>
      <c r="W407"/>
      <c r="X407"/>
      <c r="Y407"/>
      <c r="Z407"/>
      <c r="AA407"/>
      <c r="AB407"/>
      <c r="AC407"/>
    </row>
    <row r="408" spans="3:29" s="10" customFormat="1" x14ac:dyDescent="0.2">
      <c r="C408" s="25"/>
      <c r="D408" s="44"/>
      <c r="E408" s="44"/>
      <c r="F408" s="44"/>
      <c r="G408" s="44"/>
      <c r="H408" s="44"/>
      <c r="I408" s="44"/>
      <c r="J408" s="44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6"/>
      <c r="W408"/>
      <c r="X408"/>
      <c r="Y408"/>
      <c r="Z408"/>
      <c r="AA408"/>
      <c r="AB408"/>
      <c r="AC408"/>
    </row>
    <row r="409" spans="3:29" s="10" customFormat="1" x14ac:dyDescent="0.2">
      <c r="C409" s="25"/>
      <c r="D409" s="44"/>
      <c r="E409" s="44"/>
      <c r="F409" s="44"/>
      <c r="G409" s="44"/>
      <c r="H409" s="44"/>
      <c r="I409" s="44"/>
      <c r="J409" s="44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6"/>
      <c r="W409"/>
      <c r="X409"/>
      <c r="Y409"/>
      <c r="Z409"/>
      <c r="AA409"/>
      <c r="AB409"/>
      <c r="AC409"/>
    </row>
    <row r="410" spans="3:29" s="10" customFormat="1" x14ac:dyDescent="0.2">
      <c r="C410" s="25"/>
      <c r="D410" s="44"/>
      <c r="E410" s="44"/>
      <c r="F410" s="44"/>
      <c r="G410" s="44"/>
      <c r="H410" s="44"/>
      <c r="I410" s="44"/>
      <c r="J410" s="44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6"/>
      <c r="W410"/>
      <c r="X410"/>
      <c r="Y410"/>
      <c r="Z410"/>
      <c r="AA410"/>
      <c r="AB410"/>
      <c r="AC410"/>
    </row>
    <row r="411" spans="3:29" s="10" customFormat="1" x14ac:dyDescent="0.2">
      <c r="C411" s="25"/>
      <c r="D411" s="44"/>
      <c r="E411" s="44"/>
      <c r="F411" s="44"/>
      <c r="G411" s="44"/>
      <c r="H411" s="44"/>
      <c r="I411" s="44"/>
      <c r="J411" s="44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6"/>
      <c r="W411"/>
      <c r="X411"/>
      <c r="Y411"/>
      <c r="Z411"/>
      <c r="AA411"/>
      <c r="AB411"/>
      <c r="AC411"/>
    </row>
    <row r="412" spans="3:29" s="10" customFormat="1" x14ac:dyDescent="0.2">
      <c r="C412" s="25"/>
      <c r="D412" s="44"/>
      <c r="E412" s="44"/>
      <c r="F412" s="44"/>
      <c r="G412" s="44"/>
      <c r="H412" s="44"/>
      <c r="I412" s="44"/>
      <c r="J412" s="44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6"/>
      <c r="W412"/>
      <c r="X412"/>
      <c r="Y412"/>
      <c r="Z412"/>
      <c r="AA412"/>
      <c r="AB412"/>
      <c r="AC412"/>
    </row>
    <row r="413" spans="3:29" s="10" customFormat="1" x14ac:dyDescent="0.2">
      <c r="C413" s="25"/>
      <c r="D413" s="44"/>
      <c r="E413" s="44"/>
      <c r="F413" s="44"/>
      <c r="G413" s="44"/>
      <c r="H413" s="44"/>
      <c r="I413" s="44"/>
      <c r="J413" s="44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6"/>
      <c r="W413"/>
      <c r="X413"/>
      <c r="Y413"/>
      <c r="Z413"/>
      <c r="AA413"/>
      <c r="AB413"/>
      <c r="AC413"/>
    </row>
    <row r="414" spans="3:29" s="10" customFormat="1" x14ac:dyDescent="0.2">
      <c r="C414" s="25"/>
      <c r="D414" s="44"/>
      <c r="E414" s="44"/>
      <c r="F414" s="44"/>
      <c r="G414" s="44"/>
      <c r="H414" s="44"/>
      <c r="I414" s="44"/>
      <c r="J414" s="44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6"/>
      <c r="W414"/>
      <c r="X414"/>
      <c r="Y414"/>
      <c r="Z414"/>
      <c r="AA414"/>
      <c r="AB414"/>
      <c r="AC414"/>
    </row>
    <row r="415" spans="3:29" s="10" customFormat="1" x14ac:dyDescent="0.2">
      <c r="C415" s="25"/>
      <c r="D415" s="44"/>
      <c r="E415" s="44"/>
      <c r="F415" s="44"/>
      <c r="G415" s="44"/>
      <c r="H415" s="44"/>
      <c r="I415" s="44"/>
      <c r="J415" s="44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6"/>
      <c r="W415"/>
      <c r="X415"/>
      <c r="Y415"/>
      <c r="Z415"/>
      <c r="AA415"/>
      <c r="AB415"/>
      <c r="AC415"/>
    </row>
    <row r="416" spans="3:29" s="10" customFormat="1" x14ac:dyDescent="0.2">
      <c r="C416" s="25"/>
      <c r="D416" s="44"/>
      <c r="E416" s="44"/>
      <c r="F416" s="44"/>
      <c r="G416" s="44"/>
      <c r="H416" s="44"/>
      <c r="I416" s="44"/>
      <c r="J416" s="44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6"/>
      <c r="W416"/>
      <c r="X416"/>
      <c r="Y416"/>
      <c r="Z416"/>
      <c r="AA416"/>
      <c r="AB416"/>
      <c r="AC416"/>
    </row>
    <row r="417" spans="3:29" s="10" customFormat="1" x14ac:dyDescent="0.2">
      <c r="C417" s="25"/>
      <c r="D417" s="44"/>
      <c r="E417" s="44"/>
      <c r="F417" s="44"/>
      <c r="G417" s="44"/>
      <c r="H417" s="44"/>
      <c r="I417" s="44"/>
      <c r="J417" s="44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6"/>
      <c r="W417"/>
      <c r="X417"/>
      <c r="Y417"/>
      <c r="Z417"/>
      <c r="AA417"/>
      <c r="AB417"/>
      <c r="AC417"/>
    </row>
    <row r="418" spans="3:29" s="10" customFormat="1" x14ac:dyDescent="0.2">
      <c r="C418" s="25"/>
      <c r="D418" s="44"/>
      <c r="E418" s="44"/>
      <c r="F418" s="44"/>
      <c r="G418" s="44"/>
      <c r="H418" s="44"/>
      <c r="I418" s="44"/>
      <c r="J418" s="44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6"/>
      <c r="W418"/>
      <c r="X418"/>
      <c r="Y418"/>
      <c r="Z418"/>
      <c r="AA418"/>
      <c r="AB418"/>
      <c r="AC418"/>
    </row>
    <row r="419" spans="3:29" s="10" customFormat="1" x14ac:dyDescent="0.2">
      <c r="C419" s="25"/>
      <c r="D419" s="44"/>
      <c r="E419" s="44"/>
      <c r="F419" s="44"/>
      <c r="G419" s="44"/>
      <c r="H419" s="44"/>
      <c r="I419" s="44"/>
      <c r="J419" s="44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6"/>
      <c r="W419"/>
      <c r="X419"/>
      <c r="Y419"/>
      <c r="Z419"/>
      <c r="AA419"/>
      <c r="AB419"/>
      <c r="AC419"/>
    </row>
    <row r="420" spans="3:29" s="10" customFormat="1" x14ac:dyDescent="0.2">
      <c r="C420" s="25"/>
      <c r="D420" s="44"/>
      <c r="E420" s="44"/>
      <c r="F420" s="44"/>
      <c r="G420" s="44"/>
      <c r="H420" s="44"/>
      <c r="I420" s="44"/>
      <c r="J420" s="44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6"/>
      <c r="W420"/>
      <c r="X420"/>
      <c r="Y420"/>
      <c r="Z420"/>
      <c r="AA420"/>
      <c r="AB420"/>
      <c r="AC420"/>
    </row>
    <row r="421" spans="3:29" s="10" customFormat="1" x14ac:dyDescent="0.2">
      <c r="C421" s="25"/>
      <c r="D421" s="44"/>
      <c r="E421" s="44"/>
      <c r="F421" s="44"/>
      <c r="G421" s="44"/>
      <c r="H421" s="44"/>
      <c r="I421" s="44"/>
      <c r="J421" s="44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6"/>
      <c r="W421"/>
      <c r="X421"/>
      <c r="Y421"/>
      <c r="Z421"/>
      <c r="AA421"/>
      <c r="AB421"/>
      <c r="AC421"/>
    </row>
    <row r="422" spans="3:29" s="10" customFormat="1" x14ac:dyDescent="0.2">
      <c r="C422" s="25"/>
      <c r="D422" s="44"/>
      <c r="E422" s="44"/>
      <c r="F422" s="44"/>
      <c r="G422" s="44"/>
      <c r="H422" s="44"/>
      <c r="I422" s="44"/>
      <c r="J422" s="44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6"/>
      <c r="W422"/>
      <c r="X422"/>
      <c r="Y422"/>
      <c r="Z422"/>
      <c r="AA422"/>
      <c r="AB422"/>
      <c r="AC422"/>
    </row>
    <row r="423" spans="3:29" s="10" customFormat="1" x14ac:dyDescent="0.2">
      <c r="C423" s="25"/>
      <c r="D423" s="44"/>
      <c r="E423" s="44"/>
      <c r="F423" s="44"/>
      <c r="G423" s="44"/>
      <c r="H423" s="44"/>
      <c r="I423" s="44"/>
      <c r="J423" s="44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6"/>
      <c r="W423"/>
      <c r="X423"/>
      <c r="Y423"/>
      <c r="Z423"/>
      <c r="AA423"/>
      <c r="AB423"/>
      <c r="AC423"/>
    </row>
    <row r="424" spans="3:29" s="10" customFormat="1" x14ac:dyDescent="0.2">
      <c r="C424" s="25"/>
      <c r="D424" s="44"/>
      <c r="E424" s="44"/>
      <c r="F424" s="44"/>
      <c r="G424" s="44"/>
      <c r="H424" s="44"/>
      <c r="I424" s="44"/>
      <c r="J424" s="44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6"/>
      <c r="W424"/>
      <c r="X424"/>
      <c r="Y424"/>
      <c r="Z424"/>
      <c r="AA424"/>
      <c r="AB424"/>
      <c r="AC424"/>
    </row>
    <row r="425" spans="3:29" s="10" customFormat="1" x14ac:dyDescent="0.2">
      <c r="C425" s="25"/>
      <c r="D425" s="44"/>
      <c r="E425" s="44"/>
      <c r="F425" s="44"/>
      <c r="G425" s="44"/>
      <c r="H425" s="44"/>
      <c r="I425" s="44"/>
      <c r="J425" s="44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6"/>
      <c r="W425"/>
      <c r="X425"/>
      <c r="Y425"/>
      <c r="Z425"/>
      <c r="AA425"/>
      <c r="AB425"/>
      <c r="AC425"/>
    </row>
    <row r="426" spans="3:29" s="10" customFormat="1" x14ac:dyDescent="0.2">
      <c r="C426" s="25"/>
      <c r="D426" s="44"/>
      <c r="E426" s="44"/>
      <c r="F426" s="44"/>
      <c r="G426" s="44"/>
      <c r="H426" s="44"/>
      <c r="I426" s="44"/>
      <c r="J426" s="44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6"/>
      <c r="W426"/>
      <c r="X426"/>
      <c r="Y426"/>
      <c r="Z426"/>
      <c r="AA426"/>
      <c r="AB426"/>
      <c r="AC426"/>
    </row>
    <row r="427" spans="3:29" s="10" customFormat="1" x14ac:dyDescent="0.2">
      <c r="C427" s="25"/>
      <c r="D427" s="44"/>
      <c r="E427" s="44"/>
      <c r="F427" s="44"/>
      <c r="G427" s="44"/>
      <c r="H427" s="44"/>
      <c r="I427" s="44"/>
      <c r="J427" s="44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6"/>
      <c r="W427"/>
      <c r="X427"/>
      <c r="Y427"/>
      <c r="Z427"/>
      <c r="AA427"/>
      <c r="AB427"/>
      <c r="AC427"/>
    </row>
    <row r="428" spans="3:29" s="10" customFormat="1" x14ac:dyDescent="0.2">
      <c r="C428" s="25"/>
      <c r="D428" s="44"/>
      <c r="E428" s="44"/>
      <c r="F428" s="44"/>
      <c r="G428" s="44"/>
      <c r="H428" s="44"/>
      <c r="I428" s="44"/>
      <c r="J428" s="44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6"/>
      <c r="W428"/>
      <c r="X428"/>
      <c r="Y428"/>
      <c r="Z428"/>
      <c r="AA428"/>
      <c r="AB428"/>
      <c r="AC428"/>
    </row>
    <row r="429" spans="3:29" s="10" customFormat="1" x14ac:dyDescent="0.2">
      <c r="C429" s="25"/>
      <c r="D429" s="44"/>
      <c r="E429" s="44"/>
      <c r="F429" s="44"/>
      <c r="G429" s="44"/>
      <c r="H429" s="44"/>
      <c r="I429" s="44"/>
      <c r="J429" s="44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6"/>
      <c r="W429"/>
      <c r="X429"/>
      <c r="Y429"/>
      <c r="Z429"/>
      <c r="AA429"/>
      <c r="AB429"/>
      <c r="AC429"/>
    </row>
    <row r="430" spans="3:29" s="10" customFormat="1" x14ac:dyDescent="0.2">
      <c r="C430" s="25"/>
      <c r="D430" s="44"/>
      <c r="E430" s="44"/>
      <c r="F430" s="44"/>
      <c r="G430" s="44"/>
      <c r="H430" s="44"/>
      <c r="I430" s="44"/>
      <c r="J430" s="44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6"/>
      <c r="W430"/>
      <c r="X430"/>
      <c r="Y430"/>
      <c r="Z430"/>
      <c r="AA430"/>
      <c r="AB430"/>
      <c r="AC430"/>
    </row>
    <row r="431" spans="3:29" s="10" customFormat="1" x14ac:dyDescent="0.2">
      <c r="C431" s="25"/>
      <c r="D431" s="44"/>
      <c r="E431" s="44"/>
      <c r="F431" s="44"/>
      <c r="G431" s="44"/>
      <c r="H431" s="44"/>
      <c r="I431" s="44"/>
      <c r="J431" s="44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6"/>
      <c r="W431"/>
      <c r="X431"/>
      <c r="Y431"/>
      <c r="Z431"/>
      <c r="AA431"/>
      <c r="AB431"/>
      <c r="AC431"/>
    </row>
    <row r="432" spans="3:29" s="10" customFormat="1" x14ac:dyDescent="0.2">
      <c r="C432" s="25"/>
      <c r="D432" s="44"/>
      <c r="E432" s="44"/>
      <c r="F432" s="44"/>
      <c r="G432" s="44"/>
      <c r="H432" s="44"/>
      <c r="I432" s="44"/>
      <c r="J432" s="44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6"/>
      <c r="W432"/>
      <c r="X432"/>
      <c r="Y432"/>
      <c r="Z432"/>
      <c r="AA432"/>
      <c r="AB432"/>
      <c r="AC432"/>
    </row>
    <row r="433" spans="3:29" s="10" customFormat="1" x14ac:dyDescent="0.2">
      <c r="C433" s="25"/>
      <c r="D433" s="44"/>
      <c r="E433" s="44"/>
      <c r="F433" s="44"/>
      <c r="G433" s="44"/>
      <c r="H433" s="44"/>
      <c r="I433" s="44"/>
      <c r="J433" s="44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6"/>
      <c r="W433"/>
      <c r="X433"/>
      <c r="Y433"/>
      <c r="Z433"/>
      <c r="AA433"/>
      <c r="AB433"/>
      <c r="AC433"/>
    </row>
    <row r="434" spans="3:29" s="10" customFormat="1" x14ac:dyDescent="0.2">
      <c r="C434" s="25"/>
      <c r="D434" s="44"/>
      <c r="E434" s="44"/>
      <c r="F434" s="44"/>
      <c r="G434" s="44"/>
      <c r="H434" s="44"/>
      <c r="I434" s="44"/>
      <c r="J434" s="44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6"/>
      <c r="W434"/>
      <c r="X434"/>
      <c r="Y434"/>
      <c r="Z434"/>
      <c r="AA434"/>
      <c r="AB434"/>
      <c r="AC434"/>
    </row>
    <row r="435" spans="3:29" s="10" customFormat="1" x14ac:dyDescent="0.2">
      <c r="C435" s="25"/>
      <c r="D435" s="44"/>
      <c r="E435" s="44"/>
      <c r="F435" s="44"/>
      <c r="G435" s="44"/>
      <c r="H435" s="44"/>
      <c r="I435" s="44"/>
      <c r="J435" s="44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6"/>
      <c r="W435"/>
      <c r="X435"/>
      <c r="Y435"/>
      <c r="Z435"/>
      <c r="AA435"/>
      <c r="AB435"/>
      <c r="AC435"/>
    </row>
    <row r="436" spans="3:29" s="10" customFormat="1" x14ac:dyDescent="0.2">
      <c r="C436" s="25"/>
      <c r="D436" s="44"/>
      <c r="E436" s="44"/>
      <c r="F436" s="44"/>
      <c r="G436" s="44"/>
      <c r="H436" s="44"/>
      <c r="I436" s="44"/>
      <c r="J436" s="44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6"/>
      <c r="W436"/>
      <c r="X436"/>
      <c r="Y436"/>
      <c r="Z436"/>
      <c r="AA436"/>
      <c r="AB436"/>
      <c r="AC436"/>
    </row>
    <row r="437" spans="3:29" s="10" customFormat="1" x14ac:dyDescent="0.2">
      <c r="C437" s="25"/>
      <c r="D437" s="44"/>
      <c r="E437" s="44"/>
      <c r="F437" s="44"/>
      <c r="G437" s="44"/>
      <c r="H437" s="44"/>
      <c r="I437" s="44"/>
      <c r="J437" s="44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6"/>
      <c r="W437"/>
      <c r="X437"/>
      <c r="Y437"/>
      <c r="Z437"/>
      <c r="AA437"/>
      <c r="AB437"/>
      <c r="AC437"/>
    </row>
    <row r="438" spans="3:29" s="10" customFormat="1" x14ac:dyDescent="0.2">
      <c r="C438" s="25"/>
      <c r="D438" s="44"/>
      <c r="E438" s="44"/>
      <c r="F438" s="44"/>
      <c r="G438" s="44"/>
      <c r="H438" s="44"/>
      <c r="I438" s="44"/>
      <c r="J438" s="44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6"/>
      <c r="W438"/>
      <c r="X438"/>
      <c r="Y438"/>
      <c r="Z438"/>
      <c r="AA438"/>
      <c r="AB438"/>
      <c r="AC438"/>
    </row>
    <row r="439" spans="3:29" s="10" customFormat="1" x14ac:dyDescent="0.2">
      <c r="C439" s="25"/>
      <c r="D439" s="44"/>
      <c r="E439" s="44"/>
      <c r="F439" s="44"/>
      <c r="G439" s="44"/>
      <c r="H439" s="44"/>
      <c r="I439" s="44"/>
      <c r="J439" s="44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6"/>
      <c r="W439"/>
      <c r="X439"/>
      <c r="Y439"/>
      <c r="Z439"/>
      <c r="AA439"/>
      <c r="AB439"/>
      <c r="AC439"/>
    </row>
    <row r="440" spans="3:29" s="10" customFormat="1" x14ac:dyDescent="0.2">
      <c r="C440" s="25"/>
      <c r="D440" s="44"/>
      <c r="E440" s="44"/>
      <c r="F440" s="44"/>
      <c r="G440" s="44"/>
      <c r="H440" s="44"/>
      <c r="I440" s="44"/>
      <c r="J440" s="44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6"/>
      <c r="W440"/>
      <c r="X440"/>
      <c r="Y440"/>
      <c r="Z440"/>
      <c r="AA440"/>
      <c r="AB440"/>
      <c r="AC440"/>
    </row>
    <row r="441" spans="3:29" s="10" customFormat="1" x14ac:dyDescent="0.2">
      <c r="C441" s="25"/>
      <c r="D441" s="44"/>
      <c r="E441" s="44"/>
      <c r="F441" s="44"/>
      <c r="G441" s="44"/>
      <c r="H441" s="44"/>
      <c r="I441" s="44"/>
      <c r="J441" s="44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6"/>
      <c r="W441"/>
      <c r="X441"/>
      <c r="Y441"/>
      <c r="Z441"/>
      <c r="AA441"/>
      <c r="AB441"/>
      <c r="AC441"/>
    </row>
    <row r="442" spans="3:29" s="10" customFormat="1" x14ac:dyDescent="0.2">
      <c r="C442" s="25"/>
      <c r="D442" s="44"/>
      <c r="E442" s="44"/>
      <c r="F442" s="44"/>
      <c r="G442" s="44"/>
      <c r="H442" s="44"/>
      <c r="I442" s="44"/>
      <c r="J442" s="44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6"/>
      <c r="W442"/>
      <c r="X442"/>
      <c r="Y442"/>
      <c r="Z442"/>
      <c r="AA442"/>
      <c r="AB442"/>
      <c r="AC442"/>
    </row>
    <row r="443" spans="3:29" s="10" customFormat="1" x14ac:dyDescent="0.2">
      <c r="C443" s="25"/>
      <c r="D443" s="44"/>
      <c r="E443" s="44"/>
      <c r="F443" s="44"/>
      <c r="G443" s="44"/>
      <c r="H443" s="44"/>
      <c r="I443" s="44"/>
      <c r="J443" s="44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6"/>
      <c r="W443"/>
      <c r="X443"/>
      <c r="Y443"/>
      <c r="Z443"/>
      <c r="AA443"/>
      <c r="AB443"/>
      <c r="AC443"/>
    </row>
    <row r="444" spans="3:29" s="10" customFormat="1" x14ac:dyDescent="0.2">
      <c r="C444" s="25"/>
      <c r="D444" s="44"/>
      <c r="E444" s="44"/>
      <c r="F444" s="44"/>
      <c r="G444" s="44"/>
      <c r="H444" s="44"/>
      <c r="I444" s="44"/>
      <c r="J444" s="44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6"/>
      <c r="W444"/>
      <c r="X444"/>
      <c r="Y444"/>
      <c r="Z444"/>
      <c r="AA444"/>
      <c r="AB444"/>
      <c r="AC444"/>
    </row>
    <row r="445" spans="3:29" s="10" customFormat="1" x14ac:dyDescent="0.2">
      <c r="C445" s="25"/>
      <c r="D445" s="44"/>
      <c r="E445" s="44"/>
      <c r="F445" s="44"/>
      <c r="G445" s="44"/>
      <c r="H445" s="44"/>
      <c r="I445" s="44"/>
      <c r="J445" s="44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6"/>
      <c r="W445"/>
      <c r="X445"/>
      <c r="Y445"/>
      <c r="Z445"/>
      <c r="AA445"/>
      <c r="AB445"/>
      <c r="AC445"/>
    </row>
    <row r="446" spans="3:29" s="10" customFormat="1" x14ac:dyDescent="0.2">
      <c r="C446" s="25"/>
      <c r="D446" s="44"/>
      <c r="E446" s="44"/>
      <c r="F446" s="44"/>
      <c r="G446" s="44"/>
      <c r="H446" s="44"/>
      <c r="I446" s="44"/>
      <c r="J446" s="44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6"/>
      <c r="W446"/>
      <c r="X446"/>
      <c r="Y446"/>
      <c r="Z446"/>
      <c r="AA446"/>
      <c r="AB446"/>
      <c r="AC446"/>
    </row>
    <row r="447" spans="3:29" s="10" customFormat="1" x14ac:dyDescent="0.2">
      <c r="C447" s="25"/>
      <c r="D447" s="44"/>
      <c r="E447" s="44"/>
      <c r="F447" s="44"/>
      <c r="G447" s="44"/>
      <c r="H447" s="44"/>
      <c r="I447" s="44"/>
      <c r="J447" s="44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6"/>
      <c r="W447"/>
      <c r="X447"/>
      <c r="Y447"/>
      <c r="Z447"/>
      <c r="AA447"/>
      <c r="AB447"/>
      <c r="AC447"/>
    </row>
    <row r="448" spans="3:29" s="10" customFormat="1" x14ac:dyDescent="0.2">
      <c r="C448" s="25"/>
      <c r="D448" s="44"/>
      <c r="E448" s="44"/>
      <c r="F448" s="44"/>
      <c r="G448" s="44"/>
      <c r="H448" s="44"/>
      <c r="I448" s="44"/>
      <c r="J448" s="44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6"/>
      <c r="W448"/>
      <c r="X448"/>
      <c r="Y448"/>
      <c r="Z448"/>
      <c r="AA448"/>
      <c r="AB448"/>
      <c r="AC448"/>
    </row>
    <row r="449" spans="3:29" s="10" customFormat="1" x14ac:dyDescent="0.2">
      <c r="C449" s="25"/>
      <c r="D449" s="44"/>
      <c r="E449" s="44"/>
      <c r="F449" s="44"/>
      <c r="G449" s="44"/>
      <c r="H449" s="44"/>
      <c r="I449" s="44"/>
      <c r="J449" s="44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6"/>
      <c r="W449"/>
      <c r="X449"/>
      <c r="Y449"/>
      <c r="Z449"/>
      <c r="AA449"/>
      <c r="AB449"/>
      <c r="AC449"/>
    </row>
    <row r="450" spans="3:29" s="10" customFormat="1" x14ac:dyDescent="0.2">
      <c r="C450" s="25"/>
      <c r="D450" s="44"/>
      <c r="E450" s="44"/>
      <c r="F450" s="44"/>
      <c r="G450" s="44"/>
      <c r="H450" s="44"/>
      <c r="I450" s="44"/>
      <c r="J450" s="44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6"/>
      <c r="W450"/>
      <c r="X450"/>
      <c r="Y450"/>
      <c r="Z450"/>
      <c r="AA450"/>
      <c r="AB450"/>
      <c r="AC450"/>
    </row>
    <row r="451" spans="3:29" s="10" customFormat="1" x14ac:dyDescent="0.2">
      <c r="C451" s="25"/>
      <c r="D451" s="44"/>
      <c r="E451" s="44"/>
      <c r="F451" s="44"/>
      <c r="G451" s="44"/>
      <c r="H451" s="44"/>
      <c r="I451" s="44"/>
      <c r="J451" s="44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6"/>
      <c r="W451"/>
      <c r="X451"/>
      <c r="Y451"/>
      <c r="Z451"/>
      <c r="AA451"/>
      <c r="AB451"/>
      <c r="AC451"/>
    </row>
    <row r="452" spans="3:29" s="10" customFormat="1" x14ac:dyDescent="0.2">
      <c r="C452" s="25"/>
      <c r="D452" s="44"/>
      <c r="E452" s="44"/>
      <c r="F452" s="44"/>
      <c r="G452" s="44"/>
      <c r="H452" s="44"/>
      <c r="I452" s="44"/>
      <c r="J452" s="44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6"/>
      <c r="W452"/>
      <c r="X452"/>
      <c r="Y452"/>
      <c r="Z452"/>
      <c r="AA452"/>
      <c r="AB452"/>
      <c r="AC452"/>
    </row>
    <row r="453" spans="3:29" s="10" customFormat="1" x14ac:dyDescent="0.2">
      <c r="C453" s="25"/>
      <c r="D453" s="44"/>
      <c r="E453" s="44"/>
      <c r="F453" s="44"/>
      <c r="G453" s="44"/>
      <c r="H453" s="44"/>
      <c r="I453" s="44"/>
      <c r="J453" s="44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6"/>
      <c r="W453"/>
      <c r="X453"/>
      <c r="Y453"/>
      <c r="Z453"/>
      <c r="AA453"/>
      <c r="AB453"/>
      <c r="AC453"/>
    </row>
    <row r="454" spans="3:29" s="10" customFormat="1" x14ac:dyDescent="0.2">
      <c r="C454" s="25"/>
      <c r="D454" s="44"/>
      <c r="E454" s="44"/>
      <c r="F454" s="44"/>
      <c r="G454" s="44"/>
      <c r="H454" s="44"/>
      <c r="I454" s="44"/>
      <c r="J454" s="44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6"/>
      <c r="W454"/>
      <c r="X454"/>
      <c r="Y454"/>
      <c r="Z454"/>
      <c r="AA454"/>
      <c r="AB454"/>
      <c r="AC454"/>
    </row>
    <row r="455" spans="3:29" s="10" customFormat="1" x14ac:dyDescent="0.2">
      <c r="C455" s="25"/>
      <c r="D455" s="44"/>
      <c r="E455" s="44"/>
      <c r="F455" s="44"/>
      <c r="G455" s="44"/>
      <c r="H455" s="44"/>
      <c r="I455" s="44"/>
      <c r="J455" s="44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6"/>
      <c r="W455"/>
      <c r="X455"/>
      <c r="Y455"/>
      <c r="Z455"/>
      <c r="AA455"/>
      <c r="AB455"/>
      <c r="AC455"/>
    </row>
    <row r="456" spans="3:29" s="10" customFormat="1" x14ac:dyDescent="0.2">
      <c r="C456" s="25"/>
      <c r="D456" s="44"/>
      <c r="E456" s="44"/>
      <c r="F456" s="44"/>
      <c r="G456" s="44"/>
      <c r="H456" s="44"/>
      <c r="I456" s="44"/>
      <c r="J456" s="44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6"/>
      <c r="W456"/>
      <c r="X456"/>
      <c r="Y456"/>
      <c r="Z456"/>
      <c r="AA456"/>
      <c r="AB456"/>
      <c r="AC456"/>
    </row>
    <row r="457" spans="3:29" s="10" customFormat="1" x14ac:dyDescent="0.2">
      <c r="C457" s="25"/>
      <c r="D457" s="44"/>
      <c r="E457" s="44"/>
      <c r="F457" s="44"/>
      <c r="G457" s="44"/>
      <c r="H457" s="44"/>
      <c r="I457" s="44"/>
      <c r="J457" s="44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6"/>
      <c r="W457"/>
      <c r="X457"/>
      <c r="Y457"/>
      <c r="Z457"/>
      <c r="AA457"/>
      <c r="AB457"/>
      <c r="AC457"/>
    </row>
    <row r="458" spans="3:29" s="10" customFormat="1" x14ac:dyDescent="0.2">
      <c r="C458" s="25"/>
      <c r="D458" s="44"/>
      <c r="E458" s="44"/>
      <c r="F458" s="44"/>
      <c r="G458" s="44"/>
      <c r="H458" s="44"/>
      <c r="I458" s="44"/>
      <c r="J458" s="44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6"/>
      <c r="W458"/>
      <c r="X458"/>
      <c r="Y458"/>
      <c r="Z458"/>
      <c r="AA458"/>
      <c r="AB458"/>
      <c r="AC458"/>
    </row>
    <row r="459" spans="3:29" s="10" customFormat="1" x14ac:dyDescent="0.2">
      <c r="C459" s="25"/>
      <c r="D459" s="44"/>
      <c r="E459" s="44"/>
      <c r="F459" s="44"/>
      <c r="G459" s="44"/>
      <c r="H459" s="44"/>
      <c r="I459" s="44"/>
      <c r="J459" s="44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6"/>
      <c r="W459"/>
      <c r="X459"/>
      <c r="Y459"/>
      <c r="Z459"/>
      <c r="AA459"/>
      <c r="AB459"/>
      <c r="AC459"/>
    </row>
    <row r="460" spans="3:29" s="10" customFormat="1" x14ac:dyDescent="0.2">
      <c r="C460" s="25"/>
      <c r="D460" s="44"/>
      <c r="E460" s="44"/>
      <c r="F460" s="44"/>
      <c r="G460" s="44"/>
      <c r="H460" s="44"/>
      <c r="I460" s="44"/>
      <c r="J460" s="44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6"/>
      <c r="W460"/>
      <c r="X460"/>
      <c r="Y460"/>
      <c r="Z460"/>
      <c r="AA460"/>
      <c r="AB460"/>
      <c r="AC460"/>
    </row>
    <row r="461" spans="3:29" s="10" customFormat="1" x14ac:dyDescent="0.2">
      <c r="C461" s="25"/>
      <c r="D461" s="44"/>
      <c r="E461" s="44"/>
      <c r="F461" s="44"/>
      <c r="G461" s="44"/>
      <c r="H461" s="44"/>
      <c r="I461" s="44"/>
      <c r="J461" s="44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6"/>
      <c r="W461"/>
      <c r="X461"/>
      <c r="Y461"/>
      <c r="Z461"/>
      <c r="AA461"/>
      <c r="AB461"/>
      <c r="AC461"/>
    </row>
    <row r="462" spans="3:29" s="10" customFormat="1" x14ac:dyDescent="0.2">
      <c r="C462" s="25"/>
      <c r="D462" s="44"/>
      <c r="E462" s="44"/>
      <c r="F462" s="44"/>
      <c r="G462" s="44"/>
      <c r="H462" s="44"/>
      <c r="I462" s="44"/>
      <c r="J462" s="44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6"/>
      <c r="W462"/>
      <c r="X462"/>
      <c r="Y462"/>
      <c r="Z462"/>
      <c r="AA462"/>
      <c r="AB462"/>
      <c r="AC462"/>
    </row>
    <row r="463" spans="3:29" s="10" customFormat="1" x14ac:dyDescent="0.2">
      <c r="C463" s="25"/>
      <c r="D463" s="44"/>
      <c r="E463" s="44"/>
      <c r="F463" s="44"/>
      <c r="G463" s="44"/>
      <c r="H463" s="44"/>
      <c r="I463" s="44"/>
      <c r="J463" s="44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6"/>
      <c r="W463"/>
      <c r="X463"/>
      <c r="Y463"/>
      <c r="Z463"/>
      <c r="AA463"/>
      <c r="AB463"/>
      <c r="AC463"/>
    </row>
    <row r="464" spans="3:29" s="10" customFormat="1" x14ac:dyDescent="0.2">
      <c r="C464" s="25"/>
      <c r="D464" s="44"/>
      <c r="E464" s="44"/>
      <c r="F464" s="44"/>
      <c r="G464" s="44"/>
      <c r="H464" s="44"/>
      <c r="I464" s="44"/>
      <c r="J464" s="44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6"/>
      <c r="W464"/>
      <c r="X464"/>
      <c r="Y464"/>
      <c r="Z464"/>
      <c r="AA464"/>
      <c r="AB464"/>
      <c r="AC464"/>
    </row>
    <row r="465" spans="3:29" s="10" customFormat="1" x14ac:dyDescent="0.2">
      <c r="C465" s="25"/>
      <c r="D465" s="44"/>
      <c r="E465" s="44"/>
      <c r="F465" s="44"/>
      <c r="G465" s="44"/>
      <c r="H465" s="44"/>
      <c r="I465" s="44"/>
      <c r="J465" s="44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6"/>
      <c r="W465"/>
      <c r="X465"/>
      <c r="Y465"/>
      <c r="Z465"/>
      <c r="AA465"/>
      <c r="AB465"/>
      <c r="AC465"/>
    </row>
    <row r="466" spans="3:29" s="10" customFormat="1" x14ac:dyDescent="0.2">
      <c r="C466" s="25"/>
      <c r="D466" s="44"/>
      <c r="E466" s="44"/>
      <c r="F466" s="44"/>
      <c r="G466" s="44"/>
      <c r="H466" s="44"/>
      <c r="I466" s="44"/>
      <c r="J466" s="44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6"/>
      <c r="W466"/>
      <c r="X466"/>
      <c r="Y466"/>
      <c r="Z466"/>
      <c r="AA466"/>
      <c r="AB466"/>
      <c r="AC466"/>
    </row>
    <row r="467" spans="3:29" s="10" customFormat="1" x14ac:dyDescent="0.2">
      <c r="C467" s="25"/>
      <c r="D467" s="44"/>
      <c r="E467" s="44"/>
      <c r="F467" s="44"/>
      <c r="G467" s="44"/>
      <c r="H467" s="44"/>
      <c r="I467" s="44"/>
      <c r="J467" s="44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6"/>
      <c r="W467"/>
      <c r="X467"/>
      <c r="Y467"/>
      <c r="Z467"/>
      <c r="AA467"/>
      <c r="AB467"/>
      <c r="AC467"/>
    </row>
    <row r="468" spans="3:29" s="10" customFormat="1" x14ac:dyDescent="0.2">
      <c r="C468" s="25"/>
      <c r="D468" s="44"/>
      <c r="E468" s="44"/>
      <c r="F468" s="44"/>
      <c r="G468" s="44"/>
      <c r="H468" s="44"/>
      <c r="I468" s="44"/>
      <c r="J468" s="44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6"/>
      <c r="W468"/>
      <c r="X468"/>
      <c r="Y468"/>
      <c r="Z468"/>
      <c r="AA468"/>
      <c r="AB468"/>
      <c r="AC468"/>
    </row>
    <row r="469" spans="3:29" s="10" customFormat="1" x14ac:dyDescent="0.2">
      <c r="C469" s="25"/>
      <c r="D469" s="44"/>
      <c r="E469" s="44"/>
      <c r="F469" s="44"/>
      <c r="G469" s="44"/>
      <c r="H469" s="44"/>
      <c r="I469" s="44"/>
      <c r="J469" s="44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6"/>
      <c r="W469"/>
      <c r="X469"/>
      <c r="Y469"/>
      <c r="Z469"/>
      <c r="AA469"/>
      <c r="AB469"/>
      <c r="AC469"/>
    </row>
    <row r="470" spans="3:29" s="10" customFormat="1" x14ac:dyDescent="0.2">
      <c r="C470" s="25"/>
      <c r="D470" s="44"/>
      <c r="E470" s="44"/>
      <c r="F470" s="44"/>
      <c r="G470" s="44"/>
      <c r="H470" s="44"/>
      <c r="I470" s="44"/>
      <c r="J470" s="44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6"/>
      <c r="W470"/>
      <c r="X470"/>
      <c r="Y470"/>
      <c r="Z470"/>
      <c r="AA470"/>
      <c r="AB470"/>
      <c r="AC470"/>
    </row>
    <row r="471" spans="3:29" s="10" customFormat="1" x14ac:dyDescent="0.2">
      <c r="C471" s="25"/>
      <c r="D471" s="44"/>
      <c r="E471" s="44"/>
      <c r="F471" s="44"/>
      <c r="G471" s="44"/>
      <c r="H471" s="44"/>
      <c r="I471" s="44"/>
      <c r="J471" s="44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6"/>
      <c r="W471"/>
      <c r="X471"/>
      <c r="Y471"/>
      <c r="Z471"/>
      <c r="AA471"/>
      <c r="AB471"/>
      <c r="AC471"/>
    </row>
    <row r="472" spans="3:29" s="10" customFormat="1" x14ac:dyDescent="0.2">
      <c r="C472" s="25"/>
      <c r="D472" s="44"/>
      <c r="E472" s="44"/>
      <c r="F472" s="44"/>
      <c r="G472" s="44"/>
      <c r="H472" s="44"/>
      <c r="I472" s="44"/>
      <c r="J472" s="44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6"/>
      <c r="W472"/>
      <c r="X472"/>
      <c r="Y472"/>
      <c r="Z472"/>
      <c r="AA472"/>
      <c r="AB472"/>
      <c r="AC472"/>
    </row>
    <row r="473" spans="3:29" s="10" customFormat="1" x14ac:dyDescent="0.2">
      <c r="C473" s="25"/>
      <c r="D473" s="44"/>
      <c r="E473" s="44"/>
      <c r="F473" s="44"/>
      <c r="G473" s="44"/>
      <c r="H473" s="44"/>
      <c r="I473" s="44"/>
      <c r="J473" s="44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6"/>
      <c r="W473"/>
      <c r="X473"/>
      <c r="Y473"/>
      <c r="Z473"/>
      <c r="AA473"/>
      <c r="AB473"/>
      <c r="AC473"/>
    </row>
    <row r="474" spans="3:29" s="10" customFormat="1" x14ac:dyDescent="0.2">
      <c r="C474" s="25"/>
      <c r="D474" s="44"/>
      <c r="E474" s="44"/>
      <c r="F474" s="44"/>
      <c r="G474" s="44"/>
      <c r="H474" s="44"/>
      <c r="I474" s="44"/>
      <c r="J474" s="44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6"/>
      <c r="W474"/>
      <c r="X474"/>
      <c r="Y474"/>
      <c r="Z474"/>
      <c r="AA474"/>
      <c r="AB474"/>
      <c r="AC474"/>
    </row>
    <row r="475" spans="3:29" s="10" customFormat="1" x14ac:dyDescent="0.2">
      <c r="C475" s="25"/>
      <c r="D475" s="44"/>
      <c r="E475" s="44"/>
      <c r="F475" s="44"/>
      <c r="G475" s="44"/>
      <c r="H475" s="44"/>
      <c r="I475" s="44"/>
      <c r="J475" s="44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6"/>
      <c r="W475"/>
      <c r="X475"/>
      <c r="Y475"/>
      <c r="Z475"/>
      <c r="AA475"/>
      <c r="AB475"/>
      <c r="AC475"/>
    </row>
    <row r="476" spans="3:29" s="10" customFormat="1" x14ac:dyDescent="0.2">
      <c r="C476" s="25"/>
      <c r="D476" s="44"/>
      <c r="E476" s="44"/>
      <c r="F476" s="44"/>
      <c r="G476" s="44"/>
      <c r="H476" s="44"/>
      <c r="I476" s="44"/>
      <c r="J476" s="44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6"/>
      <c r="W476"/>
      <c r="X476"/>
      <c r="Y476"/>
      <c r="Z476"/>
      <c r="AA476"/>
      <c r="AB476"/>
      <c r="AC476"/>
    </row>
    <row r="477" spans="3:29" s="10" customFormat="1" x14ac:dyDescent="0.2">
      <c r="C477" s="25"/>
      <c r="D477" s="44"/>
      <c r="E477" s="44"/>
      <c r="F477" s="44"/>
      <c r="G477" s="44"/>
      <c r="H477" s="44"/>
      <c r="I477" s="44"/>
      <c r="J477" s="44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6"/>
      <c r="W477"/>
      <c r="X477"/>
      <c r="Y477"/>
      <c r="Z477"/>
      <c r="AA477"/>
      <c r="AB477"/>
      <c r="AC477"/>
    </row>
    <row r="478" spans="3:29" s="10" customFormat="1" x14ac:dyDescent="0.2">
      <c r="C478" s="25"/>
      <c r="D478" s="44"/>
      <c r="E478" s="44"/>
      <c r="F478" s="44"/>
      <c r="G478" s="44"/>
      <c r="H478" s="44"/>
      <c r="I478" s="44"/>
      <c r="J478" s="44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6"/>
      <c r="W478"/>
      <c r="X478"/>
      <c r="Y478"/>
      <c r="Z478"/>
      <c r="AA478"/>
      <c r="AB478"/>
      <c r="AC478"/>
    </row>
    <row r="479" spans="3:29" s="10" customFormat="1" x14ac:dyDescent="0.2">
      <c r="C479" s="25"/>
      <c r="D479" s="44"/>
      <c r="E479" s="44"/>
      <c r="F479" s="44"/>
      <c r="G479" s="44"/>
      <c r="H479" s="44"/>
      <c r="I479" s="44"/>
      <c r="J479" s="44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6"/>
      <c r="W479"/>
      <c r="X479"/>
      <c r="Y479"/>
      <c r="Z479"/>
      <c r="AA479"/>
      <c r="AB479"/>
      <c r="AC479"/>
    </row>
    <row r="480" spans="3:29" s="10" customFormat="1" x14ac:dyDescent="0.2">
      <c r="C480" s="25"/>
      <c r="D480" s="44"/>
      <c r="E480" s="44"/>
      <c r="F480" s="44"/>
      <c r="G480" s="44"/>
      <c r="H480" s="44"/>
      <c r="I480" s="44"/>
      <c r="J480" s="44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6"/>
      <c r="W480"/>
      <c r="X480"/>
      <c r="Y480"/>
      <c r="Z480"/>
      <c r="AA480"/>
      <c r="AB480"/>
      <c r="AC480"/>
    </row>
    <row r="481" spans="3:29" s="10" customFormat="1" x14ac:dyDescent="0.2">
      <c r="C481" s="25"/>
      <c r="D481" s="44"/>
      <c r="E481" s="44"/>
      <c r="F481" s="44"/>
      <c r="G481" s="44"/>
      <c r="H481" s="44"/>
      <c r="I481" s="44"/>
      <c r="J481" s="44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6"/>
      <c r="W481"/>
      <c r="X481"/>
      <c r="Y481"/>
      <c r="Z481"/>
      <c r="AA481"/>
      <c r="AB481"/>
      <c r="AC481"/>
    </row>
    <row r="482" spans="3:29" s="10" customFormat="1" x14ac:dyDescent="0.2">
      <c r="C482" s="25"/>
      <c r="D482" s="44"/>
      <c r="E482" s="44"/>
      <c r="F482" s="44"/>
      <c r="G482" s="44"/>
      <c r="H482" s="44"/>
      <c r="I482" s="44"/>
      <c r="J482" s="44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6"/>
      <c r="W482"/>
      <c r="X482"/>
      <c r="Y482"/>
      <c r="Z482"/>
      <c r="AA482"/>
      <c r="AB482"/>
      <c r="AC482"/>
    </row>
    <row r="483" spans="3:29" s="10" customFormat="1" x14ac:dyDescent="0.2">
      <c r="C483" s="25"/>
      <c r="D483" s="44"/>
      <c r="E483" s="44"/>
      <c r="F483" s="44"/>
      <c r="G483" s="44"/>
      <c r="H483" s="44"/>
      <c r="I483" s="44"/>
      <c r="J483" s="44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6"/>
      <c r="W483"/>
      <c r="X483"/>
      <c r="Y483"/>
      <c r="Z483"/>
      <c r="AA483"/>
      <c r="AB483"/>
      <c r="AC483"/>
    </row>
    <row r="484" spans="3:29" s="10" customFormat="1" x14ac:dyDescent="0.2">
      <c r="C484" s="25"/>
      <c r="D484" s="44"/>
      <c r="E484" s="44"/>
      <c r="F484" s="44"/>
      <c r="G484" s="44"/>
      <c r="H484" s="44"/>
      <c r="I484" s="44"/>
      <c r="J484" s="44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6"/>
      <c r="W484"/>
      <c r="X484"/>
      <c r="Y484"/>
      <c r="Z484"/>
      <c r="AA484"/>
      <c r="AB484"/>
      <c r="AC484"/>
    </row>
    <row r="485" spans="3:29" s="10" customFormat="1" x14ac:dyDescent="0.2">
      <c r="C485" s="25"/>
      <c r="D485" s="44"/>
      <c r="E485" s="44"/>
      <c r="F485" s="44"/>
      <c r="G485" s="44"/>
      <c r="H485" s="44"/>
      <c r="I485" s="44"/>
      <c r="J485" s="44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6"/>
      <c r="W485"/>
      <c r="X485"/>
      <c r="Y485"/>
      <c r="Z485"/>
      <c r="AA485"/>
      <c r="AB485"/>
      <c r="AC485"/>
    </row>
    <row r="486" spans="3:29" s="10" customFormat="1" x14ac:dyDescent="0.2">
      <c r="C486" s="25"/>
      <c r="D486" s="44"/>
      <c r="E486" s="44"/>
      <c r="F486" s="44"/>
      <c r="G486" s="44"/>
      <c r="H486" s="44"/>
      <c r="I486" s="44"/>
      <c r="J486" s="44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6"/>
      <c r="W486"/>
      <c r="X486"/>
      <c r="Y486"/>
      <c r="Z486"/>
      <c r="AA486"/>
      <c r="AB486"/>
      <c r="AC486"/>
    </row>
    <row r="487" spans="3:29" s="10" customFormat="1" x14ac:dyDescent="0.2">
      <c r="C487" s="25"/>
      <c r="D487" s="44"/>
      <c r="E487" s="44"/>
      <c r="F487" s="44"/>
      <c r="G487" s="44"/>
      <c r="H487" s="44"/>
      <c r="I487" s="44"/>
      <c r="J487" s="44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6"/>
      <c r="W487"/>
      <c r="X487"/>
      <c r="Y487"/>
      <c r="Z487"/>
      <c r="AA487"/>
      <c r="AB487"/>
      <c r="AC487"/>
    </row>
    <row r="488" spans="3:29" s="10" customFormat="1" x14ac:dyDescent="0.2">
      <c r="C488" s="25"/>
      <c r="D488" s="44"/>
      <c r="E488" s="44"/>
      <c r="F488" s="44"/>
      <c r="G488" s="44"/>
      <c r="H488" s="44"/>
      <c r="I488" s="44"/>
      <c r="J488" s="44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6"/>
      <c r="W488"/>
      <c r="X488"/>
      <c r="Y488"/>
      <c r="Z488"/>
      <c r="AA488"/>
      <c r="AB488"/>
      <c r="AC488"/>
    </row>
    <row r="489" spans="3:29" s="10" customFormat="1" x14ac:dyDescent="0.2">
      <c r="C489" s="25"/>
      <c r="D489" s="44"/>
      <c r="E489" s="44"/>
      <c r="F489" s="44"/>
      <c r="G489" s="44"/>
      <c r="H489" s="44"/>
      <c r="I489" s="44"/>
      <c r="J489" s="44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6"/>
      <c r="W489"/>
      <c r="X489"/>
      <c r="Y489"/>
      <c r="Z489"/>
      <c r="AA489"/>
      <c r="AB489"/>
      <c r="AC489"/>
    </row>
    <row r="490" spans="3:29" s="10" customFormat="1" x14ac:dyDescent="0.2">
      <c r="C490" s="25"/>
      <c r="D490" s="44"/>
      <c r="E490" s="44"/>
      <c r="F490" s="44"/>
      <c r="G490" s="44"/>
      <c r="H490" s="44"/>
      <c r="I490" s="44"/>
      <c r="J490" s="44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6"/>
      <c r="W490"/>
      <c r="X490"/>
      <c r="Y490"/>
      <c r="Z490"/>
      <c r="AA490"/>
      <c r="AB490"/>
      <c r="AC490"/>
    </row>
    <row r="491" spans="3:29" s="10" customFormat="1" x14ac:dyDescent="0.2">
      <c r="C491" s="25"/>
      <c r="D491" s="44"/>
      <c r="E491" s="44"/>
      <c r="F491" s="44"/>
      <c r="G491" s="44"/>
      <c r="H491" s="44"/>
      <c r="I491" s="44"/>
      <c r="J491" s="44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6"/>
      <c r="W491"/>
      <c r="X491"/>
      <c r="Y491"/>
      <c r="Z491"/>
      <c r="AA491"/>
      <c r="AB491"/>
      <c r="AC491"/>
    </row>
    <row r="492" spans="3:29" s="10" customFormat="1" x14ac:dyDescent="0.2">
      <c r="C492" s="25"/>
      <c r="D492" s="44"/>
      <c r="E492" s="44"/>
      <c r="F492" s="44"/>
      <c r="G492" s="44"/>
      <c r="H492" s="44"/>
      <c r="I492" s="44"/>
      <c r="J492" s="44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6"/>
      <c r="W492"/>
      <c r="X492"/>
      <c r="Y492"/>
      <c r="Z492"/>
      <c r="AA492"/>
      <c r="AB492"/>
      <c r="AC492"/>
    </row>
    <row r="493" spans="3:29" s="10" customFormat="1" x14ac:dyDescent="0.2">
      <c r="C493" s="25"/>
      <c r="D493" s="44"/>
      <c r="E493" s="44"/>
      <c r="F493" s="44"/>
      <c r="G493" s="44"/>
      <c r="H493" s="44"/>
      <c r="I493" s="44"/>
      <c r="J493" s="44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6"/>
      <c r="W493"/>
      <c r="X493"/>
      <c r="Y493"/>
      <c r="Z493"/>
      <c r="AA493"/>
      <c r="AB493"/>
      <c r="AC493"/>
    </row>
    <row r="494" spans="3:29" s="10" customFormat="1" x14ac:dyDescent="0.2">
      <c r="C494" s="25"/>
      <c r="D494" s="44"/>
      <c r="E494" s="44"/>
      <c r="F494" s="44"/>
      <c r="G494" s="44"/>
      <c r="H494" s="44"/>
      <c r="I494" s="44"/>
      <c r="J494" s="44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6"/>
      <c r="W494"/>
      <c r="X494"/>
      <c r="Y494"/>
      <c r="Z494"/>
      <c r="AA494"/>
      <c r="AB494"/>
      <c r="AC494"/>
    </row>
    <row r="495" spans="3:29" s="10" customFormat="1" x14ac:dyDescent="0.2">
      <c r="C495" s="25"/>
      <c r="D495" s="44"/>
      <c r="E495" s="44"/>
      <c r="F495" s="44"/>
      <c r="G495" s="44"/>
      <c r="H495" s="44"/>
      <c r="I495" s="44"/>
      <c r="J495" s="44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6"/>
      <c r="W495"/>
      <c r="X495"/>
      <c r="Y495"/>
      <c r="Z495"/>
      <c r="AA495"/>
      <c r="AB495"/>
      <c r="AC495"/>
    </row>
    <row r="496" spans="3:29" s="10" customFormat="1" x14ac:dyDescent="0.2">
      <c r="C496" s="25"/>
      <c r="D496" s="44"/>
      <c r="E496" s="44"/>
      <c r="F496" s="44"/>
      <c r="G496" s="44"/>
      <c r="H496" s="44"/>
      <c r="I496" s="44"/>
      <c r="J496" s="44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6"/>
      <c r="W496"/>
      <c r="X496"/>
      <c r="Y496"/>
      <c r="Z496"/>
      <c r="AA496"/>
      <c r="AB496"/>
      <c r="AC496"/>
    </row>
    <row r="497" spans="3:29" s="10" customFormat="1" x14ac:dyDescent="0.2">
      <c r="C497" s="25"/>
      <c r="D497" s="44"/>
      <c r="E497" s="44"/>
      <c r="F497" s="44"/>
      <c r="G497" s="44"/>
      <c r="H497" s="44"/>
      <c r="I497" s="44"/>
      <c r="J497" s="44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6"/>
      <c r="W497"/>
      <c r="X497"/>
      <c r="Y497"/>
      <c r="Z497"/>
      <c r="AA497"/>
      <c r="AB497"/>
      <c r="AC497"/>
    </row>
    <row r="498" spans="3:29" s="10" customFormat="1" x14ac:dyDescent="0.2">
      <c r="C498" s="25"/>
      <c r="D498" s="44"/>
      <c r="E498" s="44"/>
      <c r="F498" s="44"/>
      <c r="G498" s="44"/>
      <c r="H498" s="44"/>
      <c r="I498" s="44"/>
      <c r="J498" s="44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6"/>
      <c r="W498"/>
      <c r="X498"/>
      <c r="Y498"/>
      <c r="Z498"/>
      <c r="AA498"/>
      <c r="AB498"/>
      <c r="AC498"/>
    </row>
    <row r="499" spans="3:29" s="10" customFormat="1" x14ac:dyDescent="0.2">
      <c r="C499" s="25"/>
      <c r="D499" s="44"/>
      <c r="E499" s="44"/>
      <c r="F499" s="44"/>
      <c r="G499" s="44"/>
      <c r="H499" s="44"/>
      <c r="I499" s="44"/>
      <c r="J499" s="44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6"/>
      <c r="W499"/>
      <c r="X499"/>
      <c r="Y499"/>
      <c r="Z499"/>
      <c r="AA499"/>
      <c r="AB499"/>
      <c r="AC499"/>
    </row>
    <row r="500" spans="3:29" s="10" customFormat="1" x14ac:dyDescent="0.2">
      <c r="C500" s="25"/>
      <c r="D500" s="44"/>
      <c r="E500" s="44"/>
      <c r="F500" s="44"/>
      <c r="G500" s="44"/>
      <c r="H500" s="44"/>
      <c r="I500" s="44"/>
      <c r="J500" s="44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6"/>
      <c r="W500"/>
      <c r="X500"/>
      <c r="Y500"/>
      <c r="Z500"/>
      <c r="AA500"/>
      <c r="AB500"/>
      <c r="AC500"/>
    </row>
    <row r="501" spans="3:29" s="10" customFormat="1" x14ac:dyDescent="0.2">
      <c r="C501" s="25"/>
      <c r="D501" s="44"/>
      <c r="E501" s="44"/>
      <c r="F501" s="44"/>
      <c r="G501" s="44"/>
      <c r="H501" s="44"/>
      <c r="I501" s="44"/>
      <c r="J501" s="44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6"/>
      <c r="W501"/>
      <c r="X501"/>
      <c r="Y501"/>
      <c r="Z501"/>
      <c r="AA501"/>
      <c r="AB501"/>
      <c r="AC501"/>
    </row>
    <row r="502" spans="3:29" s="10" customFormat="1" x14ac:dyDescent="0.2">
      <c r="C502" s="25"/>
      <c r="D502" s="44"/>
      <c r="E502" s="44"/>
      <c r="F502" s="44"/>
      <c r="G502" s="44"/>
      <c r="H502" s="44"/>
      <c r="I502" s="44"/>
      <c r="J502" s="44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6"/>
      <c r="W502"/>
      <c r="X502"/>
      <c r="Y502"/>
      <c r="Z502"/>
      <c r="AA502"/>
      <c r="AB502"/>
      <c r="AC502"/>
    </row>
    <row r="503" spans="3:29" s="10" customFormat="1" x14ac:dyDescent="0.2">
      <c r="C503" s="25"/>
      <c r="D503" s="44"/>
      <c r="E503" s="44"/>
      <c r="F503" s="44"/>
      <c r="G503" s="44"/>
      <c r="H503" s="44"/>
      <c r="I503" s="44"/>
      <c r="J503" s="44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6"/>
      <c r="W503"/>
      <c r="X503"/>
      <c r="Y503"/>
      <c r="Z503"/>
      <c r="AA503"/>
      <c r="AB503"/>
      <c r="AC503"/>
    </row>
    <row r="504" spans="3:29" s="10" customFormat="1" x14ac:dyDescent="0.2">
      <c r="C504" s="25"/>
      <c r="D504" s="44"/>
      <c r="E504" s="44"/>
      <c r="F504" s="44"/>
      <c r="G504" s="44"/>
      <c r="H504" s="44"/>
      <c r="I504" s="44"/>
      <c r="J504" s="44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6"/>
      <c r="W504"/>
      <c r="X504"/>
      <c r="Y504"/>
      <c r="Z504"/>
      <c r="AA504"/>
      <c r="AB504"/>
      <c r="AC504"/>
    </row>
    <row r="505" spans="3:29" s="10" customFormat="1" x14ac:dyDescent="0.2">
      <c r="C505" s="25"/>
      <c r="D505" s="44"/>
      <c r="E505" s="44"/>
      <c r="F505" s="44"/>
      <c r="G505" s="44"/>
      <c r="H505" s="44"/>
      <c r="I505" s="44"/>
      <c r="J505" s="44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6"/>
      <c r="W505"/>
      <c r="X505"/>
      <c r="Y505"/>
      <c r="Z505"/>
      <c r="AA505"/>
      <c r="AB505"/>
      <c r="AC505"/>
    </row>
    <row r="506" spans="3:29" s="10" customFormat="1" x14ac:dyDescent="0.2">
      <c r="C506" s="25"/>
      <c r="D506" s="44"/>
      <c r="E506" s="44"/>
      <c r="F506" s="44"/>
      <c r="G506" s="44"/>
      <c r="H506" s="44"/>
      <c r="I506" s="44"/>
      <c r="J506" s="44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6"/>
      <c r="W506"/>
      <c r="X506"/>
      <c r="Y506"/>
      <c r="Z506"/>
      <c r="AA506"/>
      <c r="AB506"/>
      <c r="AC506"/>
    </row>
    <row r="507" spans="3:29" s="10" customFormat="1" x14ac:dyDescent="0.2">
      <c r="C507" s="25"/>
      <c r="D507" s="44"/>
      <c r="E507" s="44"/>
      <c r="F507" s="44"/>
      <c r="G507" s="44"/>
      <c r="H507" s="44"/>
      <c r="I507" s="44"/>
      <c r="J507" s="44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6"/>
      <c r="W507"/>
      <c r="X507"/>
      <c r="Y507"/>
      <c r="Z507"/>
      <c r="AA507"/>
      <c r="AB507"/>
      <c r="AC507"/>
    </row>
    <row r="508" spans="3:29" s="10" customFormat="1" x14ac:dyDescent="0.2">
      <c r="C508" s="25"/>
      <c r="D508" s="44"/>
      <c r="E508" s="44"/>
      <c r="F508" s="44"/>
      <c r="G508" s="44"/>
      <c r="H508" s="44"/>
      <c r="I508" s="44"/>
      <c r="J508" s="44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6"/>
      <c r="W508"/>
      <c r="X508"/>
      <c r="Y508"/>
      <c r="Z508"/>
      <c r="AA508"/>
      <c r="AB508"/>
      <c r="AC508"/>
    </row>
    <row r="509" spans="3:29" s="10" customFormat="1" x14ac:dyDescent="0.2">
      <c r="C509" s="25"/>
      <c r="D509" s="44"/>
      <c r="E509" s="44"/>
      <c r="F509" s="44"/>
      <c r="G509" s="44"/>
      <c r="H509" s="44"/>
      <c r="I509" s="44"/>
      <c r="J509" s="44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6"/>
      <c r="W509"/>
      <c r="X509"/>
      <c r="Y509"/>
      <c r="Z509"/>
      <c r="AA509"/>
      <c r="AB509"/>
      <c r="AC509"/>
    </row>
    <row r="510" spans="3:29" s="10" customFormat="1" x14ac:dyDescent="0.2">
      <c r="C510" s="25"/>
      <c r="D510" s="44"/>
      <c r="E510" s="44"/>
      <c r="F510" s="44"/>
      <c r="G510" s="44"/>
      <c r="H510" s="44"/>
      <c r="I510" s="44"/>
      <c r="J510" s="44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6"/>
      <c r="W510"/>
      <c r="X510"/>
      <c r="Y510"/>
      <c r="Z510"/>
      <c r="AA510"/>
      <c r="AB510"/>
      <c r="AC510"/>
    </row>
    <row r="511" spans="3:29" s="10" customFormat="1" x14ac:dyDescent="0.2">
      <c r="C511" s="25"/>
      <c r="D511" s="44"/>
      <c r="E511" s="44"/>
      <c r="F511" s="44"/>
      <c r="G511" s="44"/>
      <c r="H511" s="44"/>
      <c r="I511" s="44"/>
      <c r="J511" s="44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6"/>
      <c r="W511"/>
      <c r="X511"/>
      <c r="Y511"/>
      <c r="Z511"/>
      <c r="AA511"/>
      <c r="AB511"/>
      <c r="AC511"/>
    </row>
    <row r="512" spans="3:29" s="10" customFormat="1" x14ac:dyDescent="0.2">
      <c r="C512" s="25"/>
      <c r="D512" s="44"/>
      <c r="E512" s="44"/>
      <c r="F512" s="44"/>
      <c r="G512" s="44"/>
      <c r="H512" s="44"/>
      <c r="I512" s="44"/>
      <c r="J512" s="44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6"/>
      <c r="W512"/>
      <c r="X512"/>
      <c r="Y512"/>
      <c r="Z512"/>
      <c r="AA512"/>
      <c r="AB512"/>
      <c r="AC512"/>
    </row>
    <row r="513" spans="3:29" s="10" customFormat="1" x14ac:dyDescent="0.2">
      <c r="C513" s="25"/>
      <c r="D513" s="44"/>
      <c r="E513" s="44"/>
      <c r="F513" s="44"/>
      <c r="G513" s="44"/>
      <c r="H513" s="44"/>
      <c r="I513" s="44"/>
      <c r="J513" s="44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6"/>
      <c r="W513"/>
      <c r="X513"/>
      <c r="Y513"/>
      <c r="Z513"/>
      <c r="AA513"/>
      <c r="AB513"/>
      <c r="AC513"/>
    </row>
    <row r="514" spans="3:29" s="10" customFormat="1" x14ac:dyDescent="0.2">
      <c r="C514" s="25"/>
      <c r="D514" s="44"/>
      <c r="E514" s="44"/>
      <c r="F514" s="44"/>
      <c r="G514" s="44"/>
      <c r="H514" s="44"/>
      <c r="I514" s="44"/>
      <c r="J514" s="44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6"/>
      <c r="W514"/>
      <c r="X514"/>
      <c r="Y514"/>
      <c r="Z514"/>
      <c r="AA514"/>
      <c r="AB514"/>
      <c r="AC514"/>
    </row>
    <row r="515" spans="3:29" s="10" customFormat="1" x14ac:dyDescent="0.2">
      <c r="C515" s="25"/>
      <c r="D515" s="44"/>
      <c r="E515" s="44"/>
      <c r="F515" s="44"/>
      <c r="G515" s="44"/>
      <c r="H515" s="44"/>
      <c r="I515" s="44"/>
      <c r="J515" s="44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6"/>
      <c r="W515"/>
      <c r="X515"/>
      <c r="Y515"/>
      <c r="Z515"/>
      <c r="AA515"/>
      <c r="AB515"/>
      <c r="AC515"/>
    </row>
    <row r="516" spans="3:29" s="10" customFormat="1" x14ac:dyDescent="0.2">
      <c r="C516" s="25"/>
      <c r="D516" s="44"/>
      <c r="E516" s="44"/>
      <c r="F516" s="44"/>
      <c r="G516" s="44"/>
      <c r="H516" s="44"/>
      <c r="I516" s="44"/>
      <c r="J516" s="44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6"/>
      <c r="W516"/>
      <c r="X516"/>
      <c r="Y516"/>
      <c r="Z516"/>
      <c r="AA516"/>
      <c r="AB516"/>
      <c r="AC516"/>
    </row>
    <row r="517" spans="3:29" s="10" customFormat="1" x14ac:dyDescent="0.2">
      <c r="C517" s="25"/>
      <c r="D517" s="44"/>
      <c r="E517" s="44"/>
      <c r="F517" s="44"/>
      <c r="G517" s="44"/>
      <c r="H517" s="44"/>
      <c r="I517" s="44"/>
      <c r="J517" s="44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6"/>
      <c r="W517"/>
      <c r="X517"/>
      <c r="Y517"/>
      <c r="Z517"/>
      <c r="AA517"/>
      <c r="AB517"/>
      <c r="AC517"/>
    </row>
    <row r="518" spans="3:29" s="10" customFormat="1" x14ac:dyDescent="0.2">
      <c r="C518" s="25"/>
      <c r="D518" s="44"/>
      <c r="E518" s="44"/>
      <c r="F518" s="44"/>
      <c r="G518" s="44"/>
      <c r="H518" s="44"/>
      <c r="I518" s="44"/>
      <c r="J518" s="44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6"/>
      <c r="W518"/>
      <c r="X518"/>
      <c r="Y518"/>
      <c r="Z518"/>
      <c r="AA518"/>
      <c r="AB518"/>
      <c r="AC518"/>
    </row>
    <row r="519" spans="3:29" s="10" customFormat="1" x14ac:dyDescent="0.2">
      <c r="C519" s="25"/>
      <c r="D519" s="44"/>
      <c r="E519" s="44"/>
      <c r="F519" s="44"/>
      <c r="G519" s="44"/>
      <c r="H519" s="44"/>
      <c r="I519" s="44"/>
      <c r="J519" s="44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6"/>
      <c r="W519"/>
      <c r="X519"/>
      <c r="Y519"/>
      <c r="Z519"/>
      <c r="AA519"/>
      <c r="AB519"/>
      <c r="AC519"/>
    </row>
    <row r="520" spans="3:29" s="10" customFormat="1" x14ac:dyDescent="0.2">
      <c r="C520" s="25"/>
      <c r="D520" s="44"/>
      <c r="E520" s="44"/>
      <c r="F520" s="44"/>
      <c r="G520" s="44"/>
      <c r="H520" s="44"/>
      <c r="I520" s="44"/>
      <c r="J520" s="44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6"/>
      <c r="W520"/>
      <c r="X520"/>
      <c r="Y520"/>
      <c r="Z520"/>
      <c r="AA520"/>
      <c r="AB520"/>
      <c r="AC520"/>
    </row>
    <row r="521" spans="3:29" s="10" customFormat="1" x14ac:dyDescent="0.2">
      <c r="C521" s="25"/>
      <c r="D521" s="44"/>
      <c r="E521" s="44"/>
      <c r="F521" s="44"/>
      <c r="G521" s="44"/>
      <c r="H521" s="44"/>
      <c r="I521" s="44"/>
      <c r="J521" s="44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6"/>
      <c r="W521"/>
      <c r="X521"/>
      <c r="Y521"/>
      <c r="Z521"/>
      <c r="AA521"/>
      <c r="AB521"/>
      <c r="AC521"/>
    </row>
    <row r="522" spans="3:29" s="10" customFormat="1" x14ac:dyDescent="0.2">
      <c r="C522" s="25"/>
      <c r="D522" s="44"/>
      <c r="E522" s="44"/>
      <c r="F522" s="44"/>
      <c r="G522" s="44"/>
      <c r="H522" s="44"/>
      <c r="I522" s="44"/>
      <c r="J522" s="44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6"/>
      <c r="W522"/>
      <c r="X522"/>
      <c r="Y522"/>
      <c r="Z522"/>
      <c r="AA522"/>
      <c r="AB522"/>
      <c r="AC522"/>
    </row>
    <row r="523" spans="3:29" s="10" customFormat="1" x14ac:dyDescent="0.2">
      <c r="C523" s="25"/>
      <c r="D523" s="44"/>
      <c r="E523" s="44"/>
      <c r="F523" s="44"/>
      <c r="G523" s="44"/>
      <c r="H523" s="44"/>
      <c r="I523" s="44"/>
      <c r="J523" s="44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6"/>
      <c r="W523"/>
      <c r="X523"/>
      <c r="Y523"/>
      <c r="Z523"/>
      <c r="AA523"/>
      <c r="AB523"/>
      <c r="AC523"/>
    </row>
    <row r="524" spans="3:29" s="10" customFormat="1" x14ac:dyDescent="0.2">
      <c r="C524" s="25"/>
      <c r="D524" s="44"/>
      <c r="E524" s="44"/>
      <c r="F524" s="44"/>
      <c r="G524" s="44"/>
      <c r="H524" s="44"/>
      <c r="I524" s="44"/>
      <c r="J524" s="44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6"/>
      <c r="W524"/>
      <c r="X524"/>
      <c r="Y524"/>
      <c r="Z524"/>
      <c r="AA524"/>
      <c r="AB524"/>
      <c r="AC524"/>
    </row>
    <row r="525" spans="3:29" s="10" customFormat="1" x14ac:dyDescent="0.2">
      <c r="C525" s="25"/>
      <c r="D525" s="44"/>
      <c r="E525" s="44"/>
      <c r="F525" s="44"/>
      <c r="G525" s="44"/>
      <c r="H525" s="44"/>
      <c r="I525" s="44"/>
      <c r="J525" s="44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6"/>
      <c r="W525"/>
      <c r="X525"/>
      <c r="Y525"/>
      <c r="Z525"/>
      <c r="AA525"/>
      <c r="AB525"/>
      <c r="AC525"/>
    </row>
    <row r="526" spans="3:29" s="10" customFormat="1" x14ac:dyDescent="0.2">
      <c r="C526" s="25"/>
      <c r="D526" s="44"/>
      <c r="E526" s="44"/>
      <c r="F526" s="44"/>
      <c r="G526" s="44"/>
      <c r="H526" s="44"/>
      <c r="I526" s="44"/>
      <c r="J526" s="44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6"/>
      <c r="W526"/>
      <c r="X526"/>
      <c r="Y526"/>
      <c r="Z526"/>
      <c r="AA526"/>
      <c r="AB526"/>
      <c r="AC526"/>
    </row>
    <row r="527" spans="3:29" s="10" customFormat="1" x14ac:dyDescent="0.2">
      <c r="C527" s="25"/>
      <c r="D527" s="44"/>
      <c r="E527" s="44"/>
      <c r="F527" s="44"/>
      <c r="G527" s="44"/>
      <c r="H527" s="44"/>
      <c r="I527" s="44"/>
      <c r="J527" s="44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6"/>
      <c r="W527"/>
      <c r="X527"/>
      <c r="Y527"/>
      <c r="Z527"/>
      <c r="AA527"/>
      <c r="AB527"/>
      <c r="AC527"/>
    </row>
    <row r="528" spans="3:29" s="10" customFormat="1" x14ac:dyDescent="0.2">
      <c r="C528" s="25"/>
      <c r="D528" s="44"/>
      <c r="E528" s="44"/>
      <c r="F528" s="44"/>
      <c r="G528" s="44"/>
      <c r="H528" s="44"/>
      <c r="I528" s="44"/>
      <c r="J528" s="44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6"/>
      <c r="W528"/>
      <c r="X528"/>
      <c r="Y528"/>
      <c r="Z528"/>
      <c r="AA528"/>
      <c r="AB528"/>
      <c r="AC528"/>
    </row>
    <row r="529" spans="3:29" s="10" customFormat="1" x14ac:dyDescent="0.2">
      <c r="C529" s="25"/>
      <c r="D529" s="44"/>
      <c r="E529" s="44"/>
      <c r="F529" s="44"/>
      <c r="G529" s="44"/>
      <c r="H529" s="44"/>
      <c r="I529" s="44"/>
      <c r="J529" s="44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6"/>
      <c r="W529"/>
      <c r="X529"/>
      <c r="Y529"/>
      <c r="Z529"/>
      <c r="AA529"/>
      <c r="AB529"/>
      <c r="AC529"/>
    </row>
    <row r="530" spans="3:29" s="10" customFormat="1" x14ac:dyDescent="0.2">
      <c r="C530" s="25"/>
      <c r="D530" s="44"/>
      <c r="E530" s="44"/>
      <c r="F530" s="44"/>
      <c r="G530" s="44"/>
      <c r="H530" s="44"/>
      <c r="I530" s="44"/>
      <c r="J530" s="44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6"/>
      <c r="W530"/>
      <c r="X530"/>
      <c r="Y530"/>
      <c r="Z530"/>
      <c r="AA530"/>
      <c r="AB530"/>
      <c r="AC530"/>
    </row>
    <row r="531" spans="3:29" s="10" customFormat="1" x14ac:dyDescent="0.2">
      <c r="C531" s="25"/>
      <c r="D531" s="44"/>
      <c r="E531" s="44"/>
      <c r="F531" s="44"/>
      <c r="G531" s="44"/>
      <c r="H531" s="44"/>
      <c r="I531" s="44"/>
      <c r="J531" s="44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6"/>
      <c r="W531"/>
      <c r="X531"/>
      <c r="Y531"/>
      <c r="Z531"/>
      <c r="AA531"/>
      <c r="AB531"/>
      <c r="AC531"/>
    </row>
    <row r="532" spans="3:29" s="10" customFormat="1" x14ac:dyDescent="0.2">
      <c r="C532" s="25"/>
      <c r="D532" s="44"/>
      <c r="E532" s="44"/>
      <c r="F532" s="44"/>
      <c r="G532" s="44"/>
      <c r="H532" s="44"/>
      <c r="I532" s="44"/>
      <c r="J532" s="44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6"/>
      <c r="W532"/>
      <c r="X532"/>
      <c r="Y532"/>
      <c r="Z532"/>
      <c r="AA532"/>
      <c r="AB532"/>
      <c r="AC532"/>
    </row>
    <row r="533" spans="3:29" s="10" customFormat="1" x14ac:dyDescent="0.2">
      <c r="C533" s="25"/>
      <c r="D533" s="44"/>
      <c r="E533" s="44"/>
      <c r="F533" s="44"/>
      <c r="G533" s="44"/>
      <c r="H533" s="44"/>
      <c r="I533" s="44"/>
      <c r="J533" s="44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6"/>
      <c r="W533"/>
      <c r="X533"/>
      <c r="Y533"/>
      <c r="Z533"/>
      <c r="AA533"/>
      <c r="AB533"/>
      <c r="AC533"/>
    </row>
    <row r="534" spans="3:29" s="10" customFormat="1" x14ac:dyDescent="0.2">
      <c r="C534" s="25"/>
      <c r="D534" s="44"/>
      <c r="E534" s="44"/>
      <c r="F534" s="44"/>
      <c r="G534" s="44"/>
      <c r="H534" s="44"/>
      <c r="I534" s="44"/>
      <c r="J534" s="44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6"/>
      <c r="W534"/>
      <c r="X534"/>
      <c r="Y534"/>
      <c r="Z534"/>
      <c r="AA534"/>
      <c r="AB534"/>
      <c r="AC534"/>
    </row>
    <row r="535" spans="3:29" s="10" customFormat="1" x14ac:dyDescent="0.2">
      <c r="C535" s="25"/>
      <c r="D535" s="44"/>
      <c r="E535" s="44"/>
      <c r="F535" s="44"/>
      <c r="G535" s="44"/>
      <c r="H535" s="44"/>
      <c r="I535" s="44"/>
      <c r="J535" s="44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6"/>
      <c r="W535"/>
      <c r="X535"/>
      <c r="Y535"/>
      <c r="Z535"/>
      <c r="AA535"/>
      <c r="AB535"/>
      <c r="AC535"/>
    </row>
    <row r="536" spans="3:29" s="10" customFormat="1" x14ac:dyDescent="0.2">
      <c r="C536" s="25"/>
      <c r="D536" s="44"/>
      <c r="E536" s="44"/>
      <c r="F536" s="44"/>
      <c r="G536" s="44"/>
      <c r="H536" s="44"/>
      <c r="I536" s="44"/>
      <c r="J536" s="44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6"/>
      <c r="W536"/>
      <c r="X536"/>
      <c r="Y536"/>
      <c r="Z536"/>
      <c r="AA536"/>
      <c r="AB536"/>
      <c r="AC536"/>
    </row>
    <row r="537" spans="3:29" s="10" customFormat="1" x14ac:dyDescent="0.2">
      <c r="C537" s="25"/>
      <c r="D537" s="44"/>
      <c r="E537" s="44"/>
      <c r="F537" s="44"/>
      <c r="G537" s="44"/>
      <c r="H537" s="44"/>
      <c r="I537" s="44"/>
      <c r="J537" s="44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6"/>
      <c r="W537"/>
      <c r="X537"/>
      <c r="Y537"/>
      <c r="Z537"/>
      <c r="AA537"/>
      <c r="AB537"/>
      <c r="AC537"/>
    </row>
    <row r="538" spans="3:29" s="10" customFormat="1" x14ac:dyDescent="0.2">
      <c r="C538" s="25"/>
      <c r="D538" s="44"/>
      <c r="E538" s="44"/>
      <c r="F538" s="44"/>
      <c r="G538" s="44"/>
      <c r="H538" s="44"/>
      <c r="I538" s="44"/>
      <c r="J538" s="44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6"/>
      <c r="W538"/>
      <c r="X538"/>
      <c r="Y538"/>
      <c r="Z538"/>
      <c r="AA538"/>
      <c r="AB538"/>
      <c r="AC538"/>
    </row>
    <row r="539" spans="3:29" s="10" customFormat="1" x14ac:dyDescent="0.2">
      <c r="C539" s="25"/>
      <c r="D539" s="44"/>
      <c r="E539" s="44"/>
      <c r="F539" s="44"/>
      <c r="G539" s="44"/>
      <c r="H539" s="44"/>
      <c r="I539" s="44"/>
      <c r="J539" s="44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6"/>
      <c r="W539"/>
      <c r="X539"/>
      <c r="Y539"/>
      <c r="Z539"/>
      <c r="AA539"/>
      <c r="AB539"/>
      <c r="AC539"/>
    </row>
    <row r="540" spans="3:29" s="10" customFormat="1" x14ac:dyDescent="0.2">
      <c r="C540" s="25"/>
      <c r="D540" s="44"/>
      <c r="E540" s="44"/>
      <c r="F540" s="44"/>
      <c r="G540" s="44"/>
      <c r="H540" s="44"/>
      <c r="I540" s="44"/>
      <c r="J540" s="44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6"/>
      <c r="W540"/>
      <c r="X540"/>
      <c r="Y540"/>
      <c r="Z540"/>
      <c r="AA540"/>
      <c r="AB540"/>
      <c r="AC540"/>
    </row>
    <row r="541" spans="3:29" s="10" customFormat="1" x14ac:dyDescent="0.2">
      <c r="C541" s="25"/>
      <c r="D541" s="44"/>
      <c r="E541" s="44"/>
      <c r="F541" s="44"/>
      <c r="G541" s="44"/>
      <c r="H541" s="44"/>
      <c r="I541" s="44"/>
      <c r="J541" s="44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6"/>
      <c r="W541"/>
      <c r="X541"/>
      <c r="Y541"/>
      <c r="Z541"/>
      <c r="AA541"/>
      <c r="AB541"/>
      <c r="AC541"/>
    </row>
    <row r="542" spans="3:29" s="10" customFormat="1" x14ac:dyDescent="0.2">
      <c r="C542" s="25"/>
      <c r="D542" s="44"/>
      <c r="E542" s="44"/>
      <c r="F542" s="44"/>
      <c r="G542" s="44"/>
      <c r="H542" s="44"/>
      <c r="I542" s="44"/>
      <c r="J542" s="44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6"/>
      <c r="W542"/>
      <c r="X542"/>
      <c r="Y542"/>
      <c r="Z542"/>
      <c r="AA542"/>
      <c r="AB542"/>
      <c r="AC542"/>
    </row>
    <row r="543" spans="3:29" s="10" customFormat="1" x14ac:dyDescent="0.2">
      <c r="C543" s="25"/>
      <c r="D543" s="44"/>
      <c r="E543" s="44"/>
      <c r="F543" s="44"/>
      <c r="G543" s="44"/>
      <c r="H543" s="44"/>
      <c r="I543" s="44"/>
      <c r="J543" s="44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6"/>
      <c r="W543"/>
      <c r="X543"/>
      <c r="Y543"/>
      <c r="Z543"/>
      <c r="AA543"/>
      <c r="AB543"/>
      <c r="AC543"/>
    </row>
    <row r="544" spans="3:29" s="10" customFormat="1" x14ac:dyDescent="0.2">
      <c r="C544" s="25"/>
      <c r="D544" s="44"/>
      <c r="E544" s="44"/>
      <c r="F544" s="44"/>
      <c r="G544" s="44"/>
      <c r="H544" s="44"/>
      <c r="I544" s="44"/>
      <c r="J544" s="44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6"/>
      <c r="W544"/>
      <c r="X544"/>
      <c r="Y544"/>
      <c r="Z544"/>
      <c r="AA544"/>
      <c r="AB544"/>
      <c r="AC544"/>
    </row>
    <row r="545" spans="1:29" s="10" customFormat="1" x14ac:dyDescent="0.2">
      <c r="C545" s="25"/>
      <c r="D545" s="44"/>
      <c r="E545" s="44"/>
      <c r="F545" s="44"/>
      <c r="G545" s="44"/>
      <c r="H545" s="44"/>
      <c r="I545" s="44"/>
      <c r="J545" s="44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6"/>
      <c r="W545"/>
      <c r="X545"/>
      <c r="Y545"/>
      <c r="Z545"/>
      <c r="AA545"/>
      <c r="AB545"/>
      <c r="AC545"/>
    </row>
    <row r="546" spans="1:29" s="10" customFormat="1" x14ac:dyDescent="0.2">
      <c r="C546" s="25"/>
      <c r="D546" s="44"/>
      <c r="E546" s="44"/>
      <c r="F546" s="44"/>
      <c r="G546" s="44"/>
      <c r="H546" s="44"/>
      <c r="I546" s="44"/>
      <c r="J546" s="44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6"/>
      <c r="W546"/>
      <c r="X546"/>
      <c r="Y546"/>
      <c r="Z546"/>
      <c r="AA546"/>
      <c r="AB546"/>
      <c r="AC546"/>
    </row>
    <row r="547" spans="1:29" s="10" customFormat="1" x14ac:dyDescent="0.2">
      <c r="C547" s="25"/>
      <c r="D547" s="44"/>
      <c r="E547" s="44"/>
      <c r="F547" s="44"/>
      <c r="G547" s="44"/>
      <c r="H547" s="44"/>
      <c r="I547" s="44"/>
      <c r="J547" s="44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6"/>
      <c r="W547"/>
      <c r="X547"/>
      <c r="Y547"/>
      <c r="Z547"/>
      <c r="AA547"/>
      <c r="AB547"/>
      <c r="AC547"/>
    </row>
    <row r="548" spans="1:29" s="10" customFormat="1" x14ac:dyDescent="0.2">
      <c r="C548" s="25"/>
      <c r="D548" s="44"/>
      <c r="E548" s="44"/>
      <c r="F548" s="44"/>
      <c r="G548" s="44"/>
      <c r="H548" s="44"/>
      <c r="I548" s="44"/>
      <c r="J548" s="44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6"/>
      <c r="W548"/>
      <c r="X548"/>
      <c r="Y548"/>
      <c r="Z548"/>
      <c r="AA548"/>
      <c r="AB548"/>
      <c r="AC548"/>
    </row>
    <row r="549" spans="1:29" s="10" customFormat="1" x14ac:dyDescent="0.2">
      <c r="C549" s="25"/>
      <c r="D549" s="44"/>
      <c r="E549" s="44"/>
      <c r="F549" s="44"/>
      <c r="G549" s="44"/>
      <c r="H549" s="44"/>
      <c r="I549" s="44"/>
      <c r="J549" s="44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6"/>
      <c r="W549"/>
      <c r="X549"/>
      <c r="Y549"/>
      <c r="Z549"/>
      <c r="AA549"/>
      <c r="AB549"/>
      <c r="AC549"/>
    </row>
    <row r="550" spans="1:29" s="10" customFormat="1" x14ac:dyDescent="0.2">
      <c r="C550" s="25"/>
      <c r="D550" s="44"/>
      <c r="E550" s="44"/>
      <c r="F550" s="44"/>
      <c r="G550" s="44"/>
      <c r="H550" s="44"/>
      <c r="I550" s="44"/>
      <c r="J550" s="44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6"/>
      <c r="W550"/>
      <c r="X550"/>
      <c r="Y550"/>
      <c r="Z550"/>
      <c r="AA550"/>
      <c r="AB550"/>
      <c r="AC550"/>
    </row>
    <row r="551" spans="1:29" s="10" customFormat="1" x14ac:dyDescent="0.2">
      <c r="C551" s="25"/>
      <c r="D551" s="44"/>
      <c r="E551" s="44"/>
      <c r="F551" s="44"/>
      <c r="G551" s="44"/>
      <c r="H551" s="44"/>
      <c r="I551" s="44"/>
      <c r="J551" s="44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6"/>
      <c r="W551"/>
      <c r="X551"/>
      <c r="Y551"/>
      <c r="Z551"/>
      <c r="AA551"/>
      <c r="AB551"/>
      <c r="AC551"/>
    </row>
    <row r="552" spans="1:29" s="10" customFormat="1" x14ac:dyDescent="0.2">
      <c r="C552" s="25"/>
      <c r="D552" s="44"/>
      <c r="E552" s="44"/>
      <c r="F552" s="44"/>
      <c r="G552" s="44"/>
      <c r="H552" s="44"/>
      <c r="I552" s="44"/>
      <c r="J552" s="44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6"/>
      <c r="W552"/>
      <c r="X552"/>
      <c r="Y552"/>
      <c r="Z552"/>
      <c r="AA552"/>
      <c r="AB552"/>
      <c r="AC552"/>
    </row>
    <row r="553" spans="1:29" s="10" customFormat="1" x14ac:dyDescent="0.2">
      <c r="C553" s="25"/>
      <c r="D553" s="44"/>
      <c r="E553" s="44"/>
      <c r="F553" s="44"/>
      <c r="G553" s="44"/>
      <c r="H553" s="44"/>
      <c r="I553" s="44"/>
      <c r="J553" s="44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6"/>
      <c r="W553"/>
      <c r="X553"/>
      <c r="Y553"/>
      <c r="Z553"/>
      <c r="AA553"/>
      <c r="AB553"/>
      <c r="AC553"/>
    </row>
    <row r="554" spans="1:29" s="10" customFormat="1" x14ac:dyDescent="0.2">
      <c r="A554"/>
      <c r="B554"/>
      <c r="C554" s="25"/>
      <c r="D554" s="33"/>
      <c r="E554" s="33"/>
      <c r="F554" s="33"/>
      <c r="G554" s="33"/>
      <c r="H554" s="33"/>
      <c r="I554" s="33"/>
      <c r="J554" s="33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7"/>
      <c r="V554"/>
      <c r="W554"/>
      <c r="X554"/>
      <c r="Y554"/>
      <c r="Z554"/>
      <c r="AA554"/>
      <c r="AB554"/>
      <c r="AC554"/>
    </row>
    <row r="555" spans="1:29" s="10" customFormat="1" x14ac:dyDescent="0.2">
      <c r="A555"/>
      <c r="B555"/>
      <c r="C555" s="25"/>
      <c r="D555" s="33"/>
      <c r="E555" s="33"/>
      <c r="F555" s="33"/>
      <c r="G555" s="33"/>
      <c r="H555" s="33"/>
      <c r="I555" s="33"/>
      <c r="J555" s="33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7"/>
      <c r="V555"/>
      <c r="W555"/>
      <c r="X555"/>
      <c r="Y555"/>
      <c r="Z555"/>
      <c r="AA555"/>
      <c r="AB555"/>
      <c r="AC555"/>
    </row>
    <row r="556" spans="1:29" s="10" customFormat="1" x14ac:dyDescent="0.2">
      <c r="A556"/>
      <c r="B556"/>
      <c r="C556" s="25"/>
      <c r="D556" s="33"/>
      <c r="E556" s="33"/>
      <c r="F556" s="33"/>
      <c r="G556" s="33"/>
      <c r="H556" s="33"/>
      <c r="I556" s="33"/>
      <c r="J556" s="33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7"/>
      <c r="V556"/>
      <c r="W556"/>
      <c r="X556"/>
      <c r="Y556"/>
      <c r="Z556"/>
      <c r="AA556"/>
      <c r="AB556"/>
      <c r="AC556"/>
    </row>
    <row r="557" spans="1:29" s="10" customFormat="1" x14ac:dyDescent="0.2">
      <c r="A557"/>
      <c r="B557"/>
      <c r="C557" s="25"/>
      <c r="D557" s="33"/>
      <c r="E557" s="33"/>
      <c r="F557" s="33"/>
      <c r="G557" s="33"/>
      <c r="H557" s="33"/>
      <c r="I557" s="33"/>
      <c r="J557" s="33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7"/>
      <c r="V557"/>
      <c r="W557"/>
      <c r="X557"/>
      <c r="Y557"/>
      <c r="Z557"/>
      <c r="AA557"/>
      <c r="AB557"/>
      <c r="AC557"/>
    </row>
    <row r="558" spans="1:29" s="10" customFormat="1" x14ac:dyDescent="0.2">
      <c r="A558"/>
      <c r="B558"/>
      <c r="C558" s="25"/>
      <c r="D558" s="33"/>
      <c r="E558" s="33"/>
      <c r="F558" s="33"/>
      <c r="G558" s="33"/>
      <c r="H558" s="33"/>
      <c r="I558" s="33"/>
      <c r="J558" s="33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7"/>
      <c r="V558"/>
      <c r="W558"/>
      <c r="X558"/>
      <c r="Y558"/>
      <c r="Z558"/>
      <c r="AA558"/>
      <c r="AB558"/>
      <c r="AC558"/>
    </row>
    <row r="559" spans="1:29" s="10" customFormat="1" x14ac:dyDescent="0.2">
      <c r="A559"/>
      <c r="B559"/>
      <c r="C559" s="25"/>
      <c r="D559" s="33"/>
      <c r="E559" s="33"/>
      <c r="F559" s="33"/>
      <c r="G559" s="33"/>
      <c r="H559" s="33"/>
      <c r="I559" s="33"/>
      <c r="J559" s="33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7"/>
      <c r="V559"/>
      <c r="W559"/>
      <c r="X559"/>
      <c r="Y559"/>
      <c r="Z559"/>
      <c r="AA559"/>
      <c r="AB559"/>
      <c r="AC559"/>
    </row>
    <row r="560" spans="1:29" s="10" customFormat="1" x14ac:dyDescent="0.2">
      <c r="A560"/>
      <c r="B560"/>
      <c r="C560" s="25"/>
      <c r="D560" s="33"/>
      <c r="E560" s="33"/>
      <c r="F560" s="33"/>
      <c r="G560" s="33"/>
      <c r="H560" s="33"/>
      <c r="I560" s="33"/>
      <c r="J560" s="33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7"/>
      <c r="V560"/>
      <c r="W560"/>
      <c r="X560"/>
      <c r="Y560"/>
      <c r="Z560"/>
      <c r="AA560"/>
      <c r="AB560"/>
      <c r="AC560"/>
    </row>
    <row r="561" spans="1:29" s="10" customFormat="1" x14ac:dyDescent="0.2">
      <c r="A561"/>
      <c r="B561"/>
      <c r="C561" s="25"/>
      <c r="D561" s="33"/>
      <c r="E561" s="33"/>
      <c r="F561" s="33"/>
      <c r="G561" s="33"/>
      <c r="H561" s="33"/>
      <c r="I561" s="33"/>
      <c r="J561" s="33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7"/>
      <c r="V561"/>
      <c r="W561"/>
      <c r="X561"/>
      <c r="Y561"/>
      <c r="Z561"/>
      <c r="AA561"/>
      <c r="AB561"/>
      <c r="AC561"/>
    </row>
    <row r="562" spans="1:29" s="10" customFormat="1" x14ac:dyDescent="0.2">
      <c r="A562"/>
      <c r="B562"/>
      <c r="C562" s="25"/>
      <c r="D562" s="33"/>
      <c r="E562" s="33"/>
      <c r="F562" s="33"/>
      <c r="G562" s="33"/>
      <c r="H562" s="33"/>
      <c r="I562" s="33"/>
      <c r="J562" s="33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7"/>
      <c r="V562"/>
      <c r="W562"/>
      <c r="X562"/>
      <c r="Y562"/>
      <c r="Z562"/>
      <c r="AA562"/>
      <c r="AB562"/>
      <c r="AC562"/>
    </row>
    <row r="563" spans="1:29" s="10" customFormat="1" x14ac:dyDescent="0.2">
      <c r="A563"/>
      <c r="B563"/>
      <c r="C563" s="25"/>
      <c r="D563" s="33"/>
      <c r="E563" s="33"/>
      <c r="F563" s="33"/>
      <c r="G563" s="33"/>
      <c r="H563" s="33"/>
      <c r="I563" s="33"/>
      <c r="J563" s="33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7"/>
      <c r="V563"/>
      <c r="W563"/>
      <c r="X563"/>
      <c r="Y563"/>
      <c r="Z563"/>
      <c r="AA563"/>
      <c r="AB563"/>
      <c r="AC563"/>
    </row>
  </sheetData>
  <sortState ref="A2:AD563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2"/>
  <sheetViews>
    <sheetView zoomScale="89" workbookViewId="0">
      <selection activeCell="G180" sqref="G180"/>
    </sheetView>
  </sheetViews>
  <sheetFormatPr baseColWidth="10" defaultColWidth="8.83203125" defaultRowHeight="15" x14ac:dyDescent="0.2"/>
  <cols>
    <col min="3" max="3" width="12.6640625" style="90" bestFit="1" customWidth="1"/>
    <col min="4" max="7" width="12.6640625" style="91" customWidth="1"/>
    <col min="8" max="8" width="8.83203125" style="34"/>
    <col min="9" max="10" width="29.6640625" bestFit="1" customWidth="1"/>
    <col min="11" max="11" width="10.1640625" style="12" bestFit="1" customWidth="1"/>
    <col min="12" max="17" width="8.83203125" style="33"/>
    <col min="18" max="18" width="6.5" style="35" bestFit="1" customWidth="1"/>
    <col min="19" max="20" width="8.33203125" style="35" bestFit="1" customWidth="1"/>
    <col min="21" max="21" width="8.6640625" style="35" bestFit="1" customWidth="1"/>
    <col min="22" max="22" width="6.33203125" style="35" customWidth="1"/>
    <col min="23" max="23" width="9.1640625" style="35" bestFit="1" customWidth="1"/>
    <col min="24" max="24" width="6.33203125" style="35" customWidth="1"/>
    <col min="25" max="25" width="6.83203125" style="35" bestFit="1" customWidth="1"/>
    <col min="26" max="26" width="7.33203125" style="35" bestFit="1" customWidth="1"/>
    <col min="27" max="27" width="6.5" style="35" bestFit="1" customWidth="1"/>
    <col min="28" max="28" width="15.33203125" style="112" customWidth="1"/>
    <col min="29" max="29" width="7.5" style="112" customWidth="1"/>
    <col min="30" max="30" width="11.1640625" style="121" bestFit="1" customWidth="1"/>
    <col min="31" max="31" width="10.83203125" bestFit="1" customWidth="1"/>
    <col min="32" max="32" width="11" bestFit="1" customWidth="1"/>
    <col min="33" max="33" width="12" bestFit="1" customWidth="1"/>
    <col min="34" max="34" width="11.5" bestFit="1" customWidth="1"/>
    <col min="35" max="35" width="8.33203125" bestFit="1" customWidth="1"/>
    <col min="36" max="36" width="14.33203125" bestFit="1" customWidth="1"/>
    <col min="37" max="37" width="16.6640625" bestFit="1" customWidth="1"/>
    <col min="38" max="38" width="8.1640625" bestFit="1" customWidth="1"/>
    <col min="39" max="39" width="12.1640625" bestFit="1" customWidth="1"/>
    <col min="40" max="40" width="15.1640625" bestFit="1" customWidth="1"/>
  </cols>
  <sheetData>
    <row r="1" spans="1:43" s="21" customFormat="1" x14ac:dyDescent="0.2">
      <c r="A1" s="21" t="s">
        <v>2491</v>
      </c>
      <c r="B1" s="21" t="s">
        <v>4033</v>
      </c>
      <c r="C1" s="95" t="s">
        <v>2496</v>
      </c>
      <c r="D1" s="95"/>
      <c r="E1" s="95"/>
      <c r="F1" s="95"/>
      <c r="G1" s="95"/>
      <c r="H1" s="30" t="s">
        <v>40</v>
      </c>
      <c r="I1" s="64" t="s">
        <v>3966</v>
      </c>
      <c r="J1" s="64" t="s">
        <v>2637</v>
      </c>
      <c r="K1" s="75" t="s">
        <v>3247</v>
      </c>
      <c r="L1" s="65" t="s">
        <v>28</v>
      </c>
      <c r="M1" s="65" t="s">
        <v>29</v>
      </c>
      <c r="N1" s="65" t="s">
        <v>30</v>
      </c>
      <c r="O1" s="65" t="s">
        <v>2497</v>
      </c>
      <c r="P1" s="65" t="s">
        <v>2498</v>
      </c>
      <c r="Q1" s="72" t="s">
        <v>4030</v>
      </c>
      <c r="R1" s="66" t="s">
        <v>41</v>
      </c>
      <c r="S1" s="66" t="s">
        <v>44</v>
      </c>
      <c r="T1" s="66" t="s">
        <v>45</v>
      </c>
      <c r="U1" s="66" t="s">
        <v>4032</v>
      </c>
      <c r="V1" s="66" t="s">
        <v>2508</v>
      </c>
      <c r="W1" s="66" t="s">
        <v>46</v>
      </c>
      <c r="X1" s="66" t="s">
        <v>2509</v>
      </c>
      <c r="Y1" s="66" t="s">
        <v>2510</v>
      </c>
      <c r="Z1" s="66" t="s">
        <v>47</v>
      </c>
      <c r="AA1" s="66" t="s">
        <v>48</v>
      </c>
      <c r="AB1" s="109" t="s">
        <v>4031</v>
      </c>
      <c r="AC1" s="109" t="s">
        <v>2511</v>
      </c>
      <c r="AD1" s="117" t="s">
        <v>3699</v>
      </c>
      <c r="AE1" s="64" t="s">
        <v>2512</v>
      </c>
      <c r="AF1" s="68" t="s">
        <v>3701</v>
      </c>
      <c r="AG1" s="68" t="s">
        <v>3702</v>
      </c>
      <c r="AH1" s="68" t="s">
        <v>2641</v>
      </c>
      <c r="AI1" s="68" t="s">
        <v>3703</v>
      </c>
      <c r="AJ1" s="68" t="s">
        <v>3704</v>
      </c>
      <c r="AK1" s="68" t="s">
        <v>3705</v>
      </c>
      <c r="AL1" s="68" t="s">
        <v>2522</v>
      </c>
      <c r="AM1" s="69" t="s">
        <v>3700</v>
      </c>
      <c r="AN1" s="69"/>
    </row>
    <row r="2" spans="1:43" x14ac:dyDescent="0.2">
      <c r="A2">
        <v>0</v>
      </c>
      <c r="B2">
        <v>1</v>
      </c>
      <c r="C2" s="90">
        <f>IF(H2&gt;50,1,0)</f>
        <v>1</v>
      </c>
      <c r="H2" s="49">
        <v>99</v>
      </c>
      <c r="I2" s="54" t="s">
        <v>1717</v>
      </c>
      <c r="J2" s="54" t="s">
        <v>3175</v>
      </c>
      <c r="K2" s="12" t="s">
        <v>3762</v>
      </c>
      <c r="L2" s="56">
        <v>1987</v>
      </c>
      <c r="M2" s="56">
        <v>4</v>
      </c>
      <c r="N2" s="56">
        <v>98</v>
      </c>
      <c r="O2" s="56">
        <v>21</v>
      </c>
      <c r="P2" s="55" t="s">
        <v>174</v>
      </c>
      <c r="Q2" s="55">
        <v>9</v>
      </c>
      <c r="R2" s="55">
        <v>0</v>
      </c>
      <c r="S2" s="55">
        <v>0</v>
      </c>
      <c r="T2" s="55">
        <v>0</v>
      </c>
      <c r="U2" s="58">
        <f t="shared" ref="U2:U33" si="0">V2*W2</f>
        <v>0</v>
      </c>
      <c r="V2" s="55">
        <v>0</v>
      </c>
      <c r="W2" s="55">
        <v>0</v>
      </c>
      <c r="X2" s="55">
        <v>0</v>
      </c>
      <c r="Y2" s="55">
        <v>0</v>
      </c>
      <c r="Z2" s="55">
        <v>0</v>
      </c>
      <c r="AA2" s="55">
        <v>0</v>
      </c>
      <c r="AB2" s="97">
        <f t="shared" ref="AB2:AB33" si="1">AC2/AD2</f>
        <v>0</v>
      </c>
      <c r="AC2" s="56">
        <v>0</v>
      </c>
      <c r="AD2" s="118">
        <v>5</v>
      </c>
      <c r="AE2" s="54" t="s">
        <v>2514</v>
      </c>
      <c r="AF2" s="57">
        <v>74.3</v>
      </c>
      <c r="AG2" s="57">
        <v>193</v>
      </c>
      <c r="AH2" s="57">
        <v>16</v>
      </c>
      <c r="AI2" s="57">
        <v>4.58</v>
      </c>
      <c r="AJ2" s="57">
        <v>32.5</v>
      </c>
      <c r="AK2" s="57">
        <v>110</v>
      </c>
      <c r="AL2" s="57">
        <v>4.1100000000000003</v>
      </c>
      <c r="AM2" s="54">
        <f t="shared" ref="AM2:AM33" si="2">(AG2/(AF2^2))*703</f>
        <v>24.577347300692512</v>
      </c>
      <c r="AN2" s="54"/>
    </row>
    <row r="3" spans="1:43" x14ac:dyDescent="0.2">
      <c r="A3">
        <v>0</v>
      </c>
      <c r="B3">
        <v>1</v>
      </c>
      <c r="C3" s="91">
        <f t="shared" ref="C3:C66" si="3">IF(H3&gt;50,1,0)</f>
        <v>1</v>
      </c>
      <c r="H3" s="49">
        <v>97</v>
      </c>
      <c r="I3" s="54" t="s">
        <v>1688</v>
      </c>
      <c r="J3" s="54" t="s">
        <v>3183</v>
      </c>
      <c r="K3" s="12" t="s">
        <v>3764</v>
      </c>
      <c r="L3" s="56">
        <v>1987</v>
      </c>
      <c r="M3" s="56">
        <v>1</v>
      </c>
      <c r="N3" s="56">
        <v>1</v>
      </c>
      <c r="O3" s="56">
        <v>23</v>
      </c>
      <c r="P3" s="55" t="s">
        <v>241</v>
      </c>
      <c r="Q3" s="55">
        <v>28</v>
      </c>
      <c r="R3" s="55">
        <v>45</v>
      </c>
      <c r="S3" s="58">
        <v>413</v>
      </c>
      <c r="T3" s="58">
        <v>674</v>
      </c>
      <c r="U3" s="58">
        <f t="shared" si="0"/>
        <v>371355.39999999997</v>
      </c>
      <c r="V3" s="58">
        <v>61.3</v>
      </c>
      <c r="W3" s="58">
        <v>6058</v>
      </c>
      <c r="X3" s="58">
        <v>9</v>
      </c>
      <c r="Y3" s="58">
        <v>8.6999999999999993</v>
      </c>
      <c r="Z3" s="58">
        <v>48</v>
      </c>
      <c r="AA3" s="58">
        <v>25</v>
      </c>
      <c r="AB3" s="97">
        <f t="shared" si="1"/>
        <v>25.483333333333334</v>
      </c>
      <c r="AC3" s="97">
        <v>152.9</v>
      </c>
      <c r="AD3" s="118">
        <v>6</v>
      </c>
      <c r="AE3" s="54" t="s">
        <v>2513</v>
      </c>
      <c r="AF3" s="57">
        <v>76.3</v>
      </c>
      <c r="AG3" s="57">
        <v>213</v>
      </c>
      <c r="AH3" s="57">
        <v>16</v>
      </c>
      <c r="AI3" s="57">
        <v>4.75</v>
      </c>
      <c r="AJ3" s="57">
        <v>24.49</v>
      </c>
      <c r="AK3" s="57">
        <v>85.39</v>
      </c>
      <c r="AL3" s="54">
        <v>3.2475999999999994</v>
      </c>
      <c r="AM3" s="54">
        <f t="shared" si="2"/>
        <v>25.720881737090092</v>
      </c>
      <c r="AN3" s="54"/>
    </row>
    <row r="4" spans="1:43" x14ac:dyDescent="0.2">
      <c r="A4">
        <v>0</v>
      </c>
      <c r="B4">
        <v>0</v>
      </c>
      <c r="C4" s="91">
        <f t="shared" si="3"/>
        <v>1</v>
      </c>
      <c r="H4" s="49">
        <v>78</v>
      </c>
      <c r="I4" s="54" t="s">
        <v>1704</v>
      </c>
      <c r="J4" s="54" t="s">
        <v>3177</v>
      </c>
      <c r="K4" s="12" t="s">
        <v>3759</v>
      </c>
      <c r="L4" s="56">
        <v>1987</v>
      </c>
      <c r="M4" s="56">
        <v>1</v>
      </c>
      <c r="N4" s="56">
        <v>26</v>
      </c>
      <c r="O4" s="56">
        <v>23</v>
      </c>
      <c r="P4" s="55" t="s">
        <v>56</v>
      </c>
      <c r="Q4" s="55">
        <v>4</v>
      </c>
      <c r="R4" s="55">
        <v>49</v>
      </c>
      <c r="S4" s="58">
        <v>387</v>
      </c>
      <c r="T4" s="58">
        <v>620</v>
      </c>
      <c r="U4" s="58">
        <f t="shared" si="0"/>
        <v>340017.6</v>
      </c>
      <c r="V4" s="58">
        <v>62.4</v>
      </c>
      <c r="W4" s="58">
        <v>5449</v>
      </c>
      <c r="X4" s="58">
        <v>8.8000000000000007</v>
      </c>
      <c r="Y4" s="58">
        <v>8.1999999999999993</v>
      </c>
      <c r="Z4" s="58">
        <v>31</v>
      </c>
      <c r="AA4" s="58">
        <v>22</v>
      </c>
      <c r="AB4" s="97">
        <f t="shared" si="1"/>
        <v>145.6</v>
      </c>
      <c r="AC4" s="97">
        <v>145.6</v>
      </c>
      <c r="AD4" s="118">
        <v>1</v>
      </c>
      <c r="AE4" s="54" t="s">
        <v>3659</v>
      </c>
      <c r="AF4" s="57">
        <v>74.3</v>
      </c>
      <c r="AG4" s="57">
        <v>203</v>
      </c>
      <c r="AH4" s="57">
        <v>16</v>
      </c>
      <c r="AI4" s="57">
        <v>4.3370499999999996</v>
      </c>
      <c r="AJ4" s="57">
        <v>24.49</v>
      </c>
      <c r="AK4" s="57">
        <v>85.39</v>
      </c>
      <c r="AL4" s="54">
        <v>3.2475999999999994</v>
      </c>
      <c r="AM4" s="54">
        <f t="shared" si="2"/>
        <v>25.850784984666216</v>
      </c>
      <c r="AN4" s="54"/>
    </row>
    <row r="5" spans="1:43" x14ac:dyDescent="0.2">
      <c r="A5">
        <v>0</v>
      </c>
      <c r="B5">
        <v>0</v>
      </c>
      <c r="C5" s="91">
        <f t="shared" si="3"/>
        <v>1</v>
      </c>
      <c r="H5" s="49">
        <v>69</v>
      </c>
      <c r="I5" s="54" t="s">
        <v>1724</v>
      </c>
      <c r="J5" s="54" t="s">
        <v>3173</v>
      </c>
      <c r="K5" s="12" t="s">
        <v>3763</v>
      </c>
      <c r="L5" s="56">
        <v>1987</v>
      </c>
      <c r="M5" s="56">
        <v>4</v>
      </c>
      <c r="N5" s="56">
        <v>110</v>
      </c>
      <c r="O5" s="56">
        <v>22</v>
      </c>
      <c r="P5" s="55" t="s">
        <v>1444</v>
      </c>
      <c r="Q5" s="55">
        <v>10</v>
      </c>
      <c r="R5" s="55">
        <v>42</v>
      </c>
      <c r="S5" s="58">
        <v>473</v>
      </c>
      <c r="T5" s="58">
        <v>850</v>
      </c>
      <c r="U5" s="58">
        <f t="shared" si="0"/>
        <v>362901.2</v>
      </c>
      <c r="V5" s="58">
        <v>55.6</v>
      </c>
      <c r="W5" s="58">
        <v>6527</v>
      </c>
      <c r="X5" s="58">
        <v>7.7</v>
      </c>
      <c r="Y5" s="58">
        <v>6</v>
      </c>
      <c r="Z5" s="58">
        <v>27</v>
      </c>
      <c r="AA5" s="58">
        <v>44</v>
      </c>
      <c r="AB5" s="97">
        <f t="shared" si="1"/>
        <v>20.05</v>
      </c>
      <c r="AC5" s="97">
        <v>120.3</v>
      </c>
      <c r="AD5" s="118">
        <v>6</v>
      </c>
      <c r="AE5" s="54" t="s">
        <v>2513</v>
      </c>
      <c r="AF5" s="57">
        <v>74.400000000000006</v>
      </c>
      <c r="AG5" s="57">
        <v>203</v>
      </c>
      <c r="AH5" s="57">
        <v>16</v>
      </c>
      <c r="AI5" s="57">
        <v>5.0999999999999996</v>
      </c>
      <c r="AJ5" s="57">
        <v>23</v>
      </c>
      <c r="AK5" s="57">
        <v>93</v>
      </c>
      <c r="AL5" s="57">
        <v>4.63</v>
      </c>
      <c r="AM5" s="54">
        <f t="shared" si="2"/>
        <v>25.781340328361658</v>
      </c>
      <c r="AN5" s="54"/>
    </row>
    <row r="6" spans="1:43" x14ac:dyDescent="0.2">
      <c r="A6">
        <v>0</v>
      </c>
      <c r="B6">
        <v>0</v>
      </c>
      <c r="C6" s="91">
        <f t="shared" si="3"/>
        <v>1</v>
      </c>
      <c r="H6" s="49">
        <v>52</v>
      </c>
      <c r="I6" s="54" t="s">
        <v>1698</v>
      </c>
      <c r="J6" s="54" t="s">
        <v>2750</v>
      </c>
      <c r="K6" s="12" t="s">
        <v>3757</v>
      </c>
      <c r="L6" s="56">
        <v>1987</v>
      </c>
      <c r="M6" s="56">
        <v>1</v>
      </c>
      <c r="N6" s="56">
        <v>13</v>
      </c>
      <c r="O6" s="56">
        <v>22</v>
      </c>
      <c r="P6" s="55" t="s">
        <v>443</v>
      </c>
      <c r="Q6" s="55">
        <v>18</v>
      </c>
      <c r="R6" s="55">
        <v>36</v>
      </c>
      <c r="S6" s="58">
        <v>560</v>
      </c>
      <c r="T6" s="58">
        <v>1015</v>
      </c>
      <c r="U6" s="58">
        <f t="shared" si="0"/>
        <v>368791.2</v>
      </c>
      <c r="V6" s="58">
        <v>55.2</v>
      </c>
      <c r="W6" s="58">
        <v>6681</v>
      </c>
      <c r="X6" s="58">
        <v>6.6</v>
      </c>
      <c r="Y6" s="58">
        <v>5.7</v>
      </c>
      <c r="Z6" s="58">
        <v>42</v>
      </c>
      <c r="AA6" s="58">
        <v>39</v>
      </c>
      <c r="AB6" s="97">
        <f t="shared" si="1"/>
        <v>23.28</v>
      </c>
      <c r="AC6" s="97">
        <v>116.4</v>
      </c>
      <c r="AD6" s="118">
        <v>5</v>
      </c>
      <c r="AE6" s="54" t="s">
        <v>2514</v>
      </c>
      <c r="AF6" s="57">
        <v>73.400000000000006</v>
      </c>
      <c r="AG6" s="57">
        <v>190</v>
      </c>
      <c r="AH6" s="57">
        <v>16</v>
      </c>
      <c r="AI6" s="57">
        <v>4.74</v>
      </c>
      <c r="AJ6" s="57">
        <v>30.5</v>
      </c>
      <c r="AK6" s="57">
        <v>117</v>
      </c>
      <c r="AL6" s="57">
        <v>4.3499999999999996</v>
      </c>
      <c r="AM6" s="54">
        <f t="shared" si="2"/>
        <v>24.792299296898779</v>
      </c>
      <c r="AN6" s="54"/>
    </row>
    <row r="7" spans="1:43" x14ac:dyDescent="0.2">
      <c r="A7">
        <v>0</v>
      </c>
      <c r="B7">
        <v>0</v>
      </c>
      <c r="C7" s="91">
        <f t="shared" si="3"/>
        <v>0</v>
      </c>
      <c r="H7" s="49">
        <v>15</v>
      </c>
      <c r="I7" s="54" t="s">
        <v>1711</v>
      </c>
      <c r="J7" s="54" t="s">
        <v>3174</v>
      </c>
      <c r="K7" s="12" t="s">
        <v>3758</v>
      </c>
      <c r="L7" s="56">
        <v>1987</v>
      </c>
      <c r="M7" s="56">
        <v>3</v>
      </c>
      <c r="N7" s="56">
        <v>64</v>
      </c>
      <c r="O7" s="56">
        <v>23</v>
      </c>
      <c r="P7" s="55" t="s">
        <v>79</v>
      </c>
      <c r="Q7" s="55">
        <v>22</v>
      </c>
      <c r="R7" s="55">
        <v>33</v>
      </c>
      <c r="S7" s="58">
        <v>366</v>
      </c>
      <c r="T7" s="58">
        <v>705</v>
      </c>
      <c r="U7" s="58">
        <f t="shared" si="0"/>
        <v>280830.89999999997</v>
      </c>
      <c r="V7" s="58">
        <v>51.9</v>
      </c>
      <c r="W7" s="58">
        <v>5411</v>
      </c>
      <c r="X7" s="58">
        <v>7.7</v>
      </c>
      <c r="Y7" s="58">
        <v>6.4</v>
      </c>
      <c r="Z7" s="58">
        <v>33</v>
      </c>
      <c r="AA7" s="58">
        <v>34</v>
      </c>
      <c r="AB7" s="97">
        <f t="shared" si="1"/>
        <v>30.55</v>
      </c>
      <c r="AC7" s="97">
        <v>122.2</v>
      </c>
      <c r="AD7" s="118">
        <v>4</v>
      </c>
      <c r="AE7" s="54" t="s">
        <v>3660</v>
      </c>
      <c r="AF7" s="57">
        <v>75</v>
      </c>
      <c r="AG7" s="57">
        <v>191</v>
      </c>
      <c r="AH7" s="57">
        <v>16</v>
      </c>
      <c r="AI7" s="57">
        <v>4.82</v>
      </c>
      <c r="AJ7" s="57">
        <v>29.5</v>
      </c>
      <c r="AK7" s="57">
        <v>111</v>
      </c>
      <c r="AL7" s="57">
        <v>4.45</v>
      </c>
      <c r="AM7" s="54">
        <f t="shared" si="2"/>
        <v>23.870755555555558</v>
      </c>
      <c r="AN7" s="54"/>
    </row>
    <row r="8" spans="1:43" x14ac:dyDescent="0.2">
      <c r="A8">
        <v>0</v>
      </c>
      <c r="B8">
        <v>0</v>
      </c>
      <c r="C8" s="91">
        <f t="shared" si="3"/>
        <v>0</v>
      </c>
      <c r="H8" s="49">
        <v>2</v>
      </c>
      <c r="I8" s="54" t="s">
        <v>1695</v>
      </c>
      <c r="J8" s="54" t="s">
        <v>3181</v>
      </c>
      <c r="K8" s="12" t="s">
        <v>3760</v>
      </c>
      <c r="L8" s="56">
        <v>1987</v>
      </c>
      <c r="M8" s="56">
        <v>1</v>
      </c>
      <c r="N8" s="56">
        <v>6</v>
      </c>
      <c r="O8" s="56">
        <v>23</v>
      </c>
      <c r="P8" s="55" t="s">
        <v>271</v>
      </c>
      <c r="Q8" s="55">
        <v>24</v>
      </c>
      <c r="R8" s="55">
        <v>32</v>
      </c>
      <c r="S8" s="58">
        <v>577</v>
      </c>
      <c r="T8" s="58">
        <v>1015</v>
      </c>
      <c r="U8" s="58">
        <f t="shared" si="0"/>
        <v>405665.6</v>
      </c>
      <c r="V8" s="58">
        <v>56.8</v>
      </c>
      <c r="W8" s="58">
        <v>7142</v>
      </c>
      <c r="X8" s="58">
        <v>7</v>
      </c>
      <c r="Y8" s="58">
        <v>6.1</v>
      </c>
      <c r="Z8" s="58">
        <v>36</v>
      </c>
      <c r="AA8" s="58">
        <v>38</v>
      </c>
      <c r="AB8" s="97">
        <f t="shared" si="1"/>
        <v>15.025</v>
      </c>
      <c r="AC8" s="97">
        <v>120.2</v>
      </c>
      <c r="AD8" s="118">
        <v>8</v>
      </c>
      <c r="AE8" s="54" t="s">
        <v>3661</v>
      </c>
      <c r="AF8" s="57">
        <v>75</v>
      </c>
      <c r="AG8" s="57">
        <v>212</v>
      </c>
      <c r="AH8" s="57">
        <v>16</v>
      </c>
      <c r="AI8" s="57">
        <v>4.95</v>
      </c>
      <c r="AJ8" s="57">
        <v>28</v>
      </c>
      <c r="AK8" s="57">
        <v>108</v>
      </c>
      <c r="AL8" s="57">
        <v>4.51</v>
      </c>
      <c r="AM8" s="54">
        <f t="shared" si="2"/>
        <v>26.49528888888889</v>
      </c>
      <c r="AN8" s="54"/>
    </row>
    <row r="9" spans="1:43" x14ac:dyDescent="0.2">
      <c r="A9">
        <v>0</v>
      </c>
      <c r="B9">
        <v>0</v>
      </c>
      <c r="C9" s="91">
        <f t="shared" si="3"/>
        <v>0</v>
      </c>
      <c r="H9" s="49">
        <v>2</v>
      </c>
      <c r="I9" s="54" t="s">
        <v>1730</v>
      </c>
      <c r="J9" s="54" t="s">
        <v>3182</v>
      </c>
      <c r="K9" s="12" t="s">
        <v>3761</v>
      </c>
      <c r="L9" s="56">
        <v>1987</v>
      </c>
      <c r="M9" s="56">
        <v>7</v>
      </c>
      <c r="N9" s="56">
        <v>180</v>
      </c>
      <c r="O9" s="56">
        <v>23</v>
      </c>
      <c r="P9" s="55" t="s">
        <v>196</v>
      </c>
      <c r="Q9" s="55">
        <v>16</v>
      </c>
      <c r="R9" s="55">
        <v>57</v>
      </c>
      <c r="S9" s="58">
        <v>731</v>
      </c>
      <c r="T9" s="58">
        <v>1336</v>
      </c>
      <c r="U9" s="58">
        <f t="shared" si="0"/>
        <v>581078.1</v>
      </c>
      <c r="V9" s="58">
        <v>54.7</v>
      </c>
      <c r="W9" s="58">
        <v>10623</v>
      </c>
      <c r="X9" s="58">
        <v>8</v>
      </c>
      <c r="Y9" s="58">
        <v>7.3</v>
      </c>
      <c r="Z9" s="58">
        <v>66</v>
      </c>
      <c r="AA9" s="58">
        <v>48</v>
      </c>
      <c r="AB9" s="97">
        <f t="shared" si="1"/>
        <v>10.883333333333333</v>
      </c>
      <c r="AC9" s="97">
        <v>130.6</v>
      </c>
      <c r="AD9" s="118">
        <v>12</v>
      </c>
      <c r="AE9" s="54" t="s">
        <v>2519</v>
      </c>
      <c r="AF9" s="57">
        <v>71.3</v>
      </c>
      <c r="AG9" s="57">
        <v>187</v>
      </c>
      <c r="AH9" s="57">
        <v>16</v>
      </c>
      <c r="AI9" s="57">
        <v>4.3370499999999996</v>
      </c>
      <c r="AJ9" s="57">
        <v>24.49</v>
      </c>
      <c r="AK9" s="57">
        <v>85.39</v>
      </c>
      <c r="AL9" s="54">
        <v>3.2475999999999994</v>
      </c>
      <c r="AM9" s="54">
        <f t="shared" si="2"/>
        <v>25.859365933013226</v>
      </c>
      <c r="AN9" s="54"/>
    </row>
    <row r="10" spans="1:43" x14ac:dyDescent="0.2">
      <c r="A10">
        <v>0</v>
      </c>
      <c r="B10">
        <v>0</v>
      </c>
      <c r="C10" s="91">
        <f t="shared" si="3"/>
        <v>1</v>
      </c>
      <c r="H10" s="49">
        <v>77</v>
      </c>
      <c r="I10" s="54" t="s">
        <v>1664</v>
      </c>
      <c r="J10" s="54" t="s">
        <v>3164</v>
      </c>
      <c r="K10" s="76" t="s">
        <v>3765</v>
      </c>
      <c r="L10" s="56">
        <v>1988</v>
      </c>
      <c r="M10" s="56">
        <v>3</v>
      </c>
      <c r="N10" s="56">
        <v>76</v>
      </c>
      <c r="O10" s="56">
        <v>22</v>
      </c>
      <c r="P10" s="55" t="s">
        <v>448</v>
      </c>
      <c r="Q10" s="55">
        <v>13</v>
      </c>
      <c r="R10" s="55">
        <v>29</v>
      </c>
      <c r="S10" s="58">
        <v>326</v>
      </c>
      <c r="T10" s="58">
        <v>597</v>
      </c>
      <c r="U10" s="58">
        <f t="shared" si="0"/>
        <v>227190.6</v>
      </c>
      <c r="V10" s="58">
        <v>54.6</v>
      </c>
      <c r="W10" s="58">
        <v>4161</v>
      </c>
      <c r="X10" s="58">
        <v>7</v>
      </c>
      <c r="Y10" s="58">
        <v>6</v>
      </c>
      <c r="Z10" s="58">
        <v>32</v>
      </c>
      <c r="AA10" s="58">
        <v>27</v>
      </c>
      <c r="AB10" s="97">
        <f t="shared" si="1"/>
        <v>24.36</v>
      </c>
      <c r="AC10" s="97">
        <v>121.8</v>
      </c>
      <c r="AD10" s="118">
        <v>5</v>
      </c>
      <c r="AE10" s="54" t="s">
        <v>2514</v>
      </c>
      <c r="AF10" s="57">
        <v>75.900000000000006</v>
      </c>
      <c r="AG10" s="57">
        <v>211</v>
      </c>
      <c r="AH10" s="57">
        <v>16</v>
      </c>
      <c r="AI10" s="57">
        <v>4.87</v>
      </c>
      <c r="AJ10" s="57">
        <v>30</v>
      </c>
      <c r="AK10" s="57">
        <v>102</v>
      </c>
      <c r="AL10" s="57">
        <v>4.4000000000000004</v>
      </c>
      <c r="AM10" s="54">
        <f t="shared" si="2"/>
        <v>25.748636042500962</v>
      </c>
      <c r="AN10" s="54"/>
    </row>
    <row r="11" spans="1:43" x14ac:dyDescent="0.2">
      <c r="A11">
        <v>0</v>
      </c>
      <c r="B11">
        <v>0</v>
      </c>
      <c r="C11" s="91">
        <f t="shared" si="3"/>
        <v>0</v>
      </c>
      <c r="H11" s="49">
        <v>50</v>
      </c>
      <c r="I11" s="54" t="s">
        <v>1672</v>
      </c>
      <c r="J11" s="54" t="s">
        <v>3166</v>
      </c>
      <c r="K11" s="12" t="s">
        <v>3766</v>
      </c>
      <c r="L11" s="56">
        <v>1988</v>
      </c>
      <c r="M11" s="56">
        <v>6</v>
      </c>
      <c r="N11" s="56">
        <v>159</v>
      </c>
      <c r="O11" s="56">
        <v>23</v>
      </c>
      <c r="P11" s="55" t="s">
        <v>221</v>
      </c>
      <c r="Q11" s="55">
        <v>1</v>
      </c>
      <c r="R11" s="55">
        <v>22</v>
      </c>
      <c r="S11" s="58">
        <v>293</v>
      </c>
      <c r="T11" s="58">
        <v>587</v>
      </c>
      <c r="U11" s="58">
        <f t="shared" si="0"/>
        <v>219310.5</v>
      </c>
      <c r="V11" s="58">
        <v>49.9</v>
      </c>
      <c r="W11" s="58">
        <v>4395</v>
      </c>
      <c r="X11" s="58">
        <v>7.5</v>
      </c>
      <c r="Y11" s="58"/>
      <c r="Z11" s="58">
        <v>29</v>
      </c>
      <c r="AA11" s="58">
        <v>26</v>
      </c>
      <c r="AB11" s="97">
        <f t="shared" si="1"/>
        <v>10.025</v>
      </c>
      <c r="AC11" s="97">
        <v>120.3</v>
      </c>
      <c r="AD11" s="119">
        <v>12</v>
      </c>
      <c r="AE11" s="54" t="s">
        <v>3186</v>
      </c>
      <c r="AF11" s="57">
        <v>73.900000000000006</v>
      </c>
      <c r="AG11" s="57">
        <v>223</v>
      </c>
      <c r="AH11" s="57">
        <v>16</v>
      </c>
      <c r="AI11" s="57">
        <v>4.93</v>
      </c>
      <c r="AJ11" s="57">
        <v>28</v>
      </c>
      <c r="AK11" s="57">
        <v>102</v>
      </c>
      <c r="AL11" s="57">
        <v>4.5599999999999996</v>
      </c>
      <c r="AM11" s="54">
        <f t="shared" si="2"/>
        <v>28.705909496247163</v>
      </c>
      <c r="AN11" s="54"/>
    </row>
    <row r="12" spans="1:43" x14ac:dyDescent="0.2">
      <c r="A12">
        <v>0</v>
      </c>
      <c r="B12">
        <v>0</v>
      </c>
      <c r="C12" s="91">
        <f t="shared" si="3"/>
        <v>0</v>
      </c>
      <c r="H12" s="49">
        <v>26</v>
      </c>
      <c r="I12" s="54" t="s">
        <v>1630</v>
      </c>
      <c r="J12" s="54" t="s">
        <v>3160</v>
      </c>
      <c r="K12" s="12" t="s">
        <v>3768</v>
      </c>
      <c r="L12" s="56">
        <v>1989</v>
      </c>
      <c r="M12" s="56">
        <v>2</v>
      </c>
      <c r="N12" s="56">
        <v>51</v>
      </c>
      <c r="O12" s="56">
        <v>23</v>
      </c>
      <c r="P12" s="55" t="s">
        <v>431</v>
      </c>
      <c r="Q12" s="55">
        <v>21</v>
      </c>
      <c r="R12" s="55">
        <v>45</v>
      </c>
      <c r="S12" s="58">
        <v>493</v>
      </c>
      <c r="T12" s="58">
        <v>1007</v>
      </c>
      <c r="U12" s="58">
        <f t="shared" si="0"/>
        <v>331044</v>
      </c>
      <c r="V12" s="58">
        <v>49</v>
      </c>
      <c r="W12" s="58">
        <v>6756</v>
      </c>
      <c r="X12" s="58">
        <v>6.7</v>
      </c>
      <c r="Y12" s="58">
        <v>5.7</v>
      </c>
      <c r="Z12" s="58">
        <v>38</v>
      </c>
      <c r="AA12" s="58">
        <v>40</v>
      </c>
      <c r="AB12" s="97">
        <f t="shared" si="1"/>
        <v>27.45</v>
      </c>
      <c r="AC12" s="97">
        <v>109.8</v>
      </c>
      <c r="AD12" s="118">
        <v>4</v>
      </c>
      <c r="AE12" s="54" t="s">
        <v>3660</v>
      </c>
      <c r="AF12" s="57">
        <v>72.599999999999994</v>
      </c>
      <c r="AG12" s="57">
        <v>217</v>
      </c>
      <c r="AH12" s="57">
        <v>16</v>
      </c>
      <c r="AI12" s="57">
        <v>5.09</v>
      </c>
      <c r="AJ12" s="57">
        <v>28.5</v>
      </c>
      <c r="AK12" s="57">
        <v>96</v>
      </c>
      <c r="AL12" s="57">
        <v>4.42</v>
      </c>
      <c r="AM12" s="54">
        <f t="shared" si="2"/>
        <v>28.9428848970547</v>
      </c>
      <c r="AN12" s="54"/>
    </row>
    <row r="13" spans="1:43" x14ac:dyDescent="0.2">
      <c r="A13">
        <v>0</v>
      </c>
      <c r="B13">
        <v>0</v>
      </c>
      <c r="C13" s="91">
        <f t="shared" si="3"/>
        <v>0</v>
      </c>
      <c r="H13" s="49">
        <v>4</v>
      </c>
      <c r="I13" s="54" t="s">
        <v>1635</v>
      </c>
      <c r="J13" s="54" t="s">
        <v>3149</v>
      </c>
      <c r="K13" s="12" t="s">
        <v>3767</v>
      </c>
      <c r="L13" s="56">
        <v>1989</v>
      </c>
      <c r="M13" s="56">
        <v>3</v>
      </c>
      <c r="N13" s="56">
        <v>74</v>
      </c>
      <c r="O13" s="56">
        <v>24</v>
      </c>
      <c r="P13" s="55" t="s">
        <v>288</v>
      </c>
      <c r="Q13" s="55">
        <v>28</v>
      </c>
      <c r="R13" s="55">
        <v>44</v>
      </c>
      <c r="S13" s="58">
        <v>342</v>
      </c>
      <c r="T13" s="58">
        <v>594</v>
      </c>
      <c r="U13" s="58">
        <f t="shared" si="0"/>
        <v>262483.20000000001</v>
      </c>
      <c r="V13" s="58">
        <v>57.6</v>
      </c>
      <c r="W13" s="58">
        <v>4557</v>
      </c>
      <c r="X13" s="58">
        <v>7.7</v>
      </c>
      <c r="Y13" s="58">
        <v>6.8</v>
      </c>
      <c r="Z13" s="58">
        <v>27</v>
      </c>
      <c r="AA13" s="58">
        <v>24</v>
      </c>
      <c r="AB13" s="97">
        <f t="shared" si="1"/>
        <v>42.966666666666669</v>
      </c>
      <c r="AC13" s="97">
        <v>128.9</v>
      </c>
      <c r="AD13" s="118">
        <v>3</v>
      </c>
      <c r="AE13" s="54" t="s">
        <v>2515</v>
      </c>
      <c r="AF13" s="57">
        <v>75.400000000000006</v>
      </c>
      <c r="AG13" s="57">
        <v>199</v>
      </c>
      <c r="AH13" s="57">
        <v>16</v>
      </c>
      <c r="AI13" s="57">
        <v>4.78</v>
      </c>
      <c r="AJ13" s="57">
        <v>28</v>
      </c>
      <c r="AK13" s="57">
        <v>102</v>
      </c>
      <c r="AL13" s="57">
        <v>4.37</v>
      </c>
      <c r="AM13" s="54">
        <f t="shared" si="2"/>
        <v>24.607398912255764</v>
      </c>
      <c r="AN13" s="54"/>
    </row>
    <row r="14" spans="1:43" x14ac:dyDescent="0.2">
      <c r="A14">
        <v>0</v>
      </c>
      <c r="B14">
        <v>0</v>
      </c>
      <c r="C14" s="91">
        <f t="shared" si="3"/>
        <v>0</v>
      </c>
      <c r="H14" s="49">
        <v>2</v>
      </c>
      <c r="I14" s="54" t="s">
        <v>1640</v>
      </c>
      <c r="J14" s="54" t="s">
        <v>3148</v>
      </c>
      <c r="K14" s="76" t="s">
        <v>3769</v>
      </c>
      <c r="L14" s="56">
        <v>1989</v>
      </c>
      <c r="M14" s="56">
        <v>4</v>
      </c>
      <c r="N14" s="56">
        <v>102</v>
      </c>
      <c r="O14" s="56">
        <v>23</v>
      </c>
      <c r="P14" s="55" t="s">
        <v>1499</v>
      </c>
      <c r="Q14" s="55">
        <v>7</v>
      </c>
      <c r="R14" s="55">
        <v>0</v>
      </c>
      <c r="S14" s="55">
        <v>0</v>
      </c>
      <c r="T14" s="55">
        <v>0</v>
      </c>
      <c r="U14" s="58">
        <f t="shared" si="0"/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97">
        <f t="shared" si="1"/>
        <v>0</v>
      </c>
      <c r="AC14" s="56">
        <v>0</v>
      </c>
      <c r="AD14" s="118">
        <v>6</v>
      </c>
      <c r="AE14" s="54" t="s">
        <v>2513</v>
      </c>
      <c r="AF14" s="57">
        <v>75</v>
      </c>
      <c r="AG14" s="57">
        <v>209</v>
      </c>
      <c r="AH14" s="57">
        <v>16</v>
      </c>
      <c r="AI14" s="57">
        <v>5.0599999999999996</v>
      </c>
      <c r="AJ14" s="57">
        <v>32</v>
      </c>
      <c r="AK14" s="57">
        <v>106</v>
      </c>
      <c r="AL14" s="57">
        <v>4.41</v>
      </c>
      <c r="AM14" s="54">
        <f t="shared" si="2"/>
        <v>26.120355555555555</v>
      </c>
      <c r="AN14" s="54"/>
      <c r="AO14" s="93"/>
      <c r="AP14" s="93"/>
      <c r="AQ14" s="93"/>
    </row>
    <row r="15" spans="1:43" x14ac:dyDescent="0.2">
      <c r="A15">
        <v>0</v>
      </c>
      <c r="B15">
        <v>0</v>
      </c>
      <c r="C15" s="91">
        <f t="shared" si="3"/>
        <v>1</v>
      </c>
      <c r="H15" s="49">
        <v>59</v>
      </c>
      <c r="I15" s="54" t="s">
        <v>1582</v>
      </c>
      <c r="J15" s="54" t="s">
        <v>3142</v>
      </c>
      <c r="K15" s="12" t="s">
        <v>3772</v>
      </c>
      <c r="L15" s="56">
        <v>1990</v>
      </c>
      <c r="M15" s="56">
        <v>3</v>
      </c>
      <c r="N15" s="56">
        <v>70</v>
      </c>
      <c r="O15" s="56">
        <v>24</v>
      </c>
      <c r="P15" s="55" t="s">
        <v>120</v>
      </c>
      <c r="Q15" s="55">
        <v>15</v>
      </c>
      <c r="R15" s="55">
        <v>27</v>
      </c>
      <c r="S15" s="58">
        <v>387</v>
      </c>
      <c r="T15" s="58">
        <v>658</v>
      </c>
      <c r="U15" s="58">
        <f t="shared" si="0"/>
        <v>293353.2</v>
      </c>
      <c r="V15" s="58">
        <v>58.8</v>
      </c>
      <c r="W15" s="58">
        <v>4989</v>
      </c>
      <c r="X15" s="58">
        <v>7.6</v>
      </c>
      <c r="Y15" s="58">
        <v>6.9</v>
      </c>
      <c r="Z15" s="58">
        <v>26</v>
      </c>
      <c r="AA15" s="58">
        <v>21</v>
      </c>
      <c r="AB15" s="97">
        <f t="shared" si="1"/>
        <v>43.066666666666663</v>
      </c>
      <c r="AC15" s="97">
        <v>129.19999999999999</v>
      </c>
      <c r="AD15" s="118">
        <v>3</v>
      </c>
      <c r="AE15" s="54" t="s">
        <v>2515</v>
      </c>
      <c r="AF15" s="57">
        <v>74.3</v>
      </c>
      <c r="AG15" s="57">
        <v>217</v>
      </c>
      <c r="AH15" s="57">
        <v>16</v>
      </c>
      <c r="AI15" s="57">
        <v>4.8899999999999997</v>
      </c>
      <c r="AJ15" s="57">
        <v>32.5</v>
      </c>
      <c r="AK15" s="57">
        <v>109</v>
      </c>
      <c r="AL15" s="57">
        <v>4.03</v>
      </c>
      <c r="AM15" s="54">
        <f t="shared" si="2"/>
        <v>27.633597742229405</v>
      </c>
      <c r="AN15" s="54"/>
      <c r="AO15" s="93"/>
    </row>
    <row r="16" spans="1:43" x14ac:dyDescent="0.2">
      <c r="A16">
        <v>0</v>
      </c>
      <c r="B16">
        <v>0</v>
      </c>
      <c r="C16" s="91">
        <f t="shared" si="3"/>
        <v>0</v>
      </c>
      <c r="H16" s="49">
        <v>49</v>
      </c>
      <c r="I16" s="54" t="s">
        <v>1590</v>
      </c>
      <c r="J16" s="54" t="s">
        <v>3775</v>
      </c>
      <c r="K16" s="12" t="s">
        <v>3776</v>
      </c>
      <c r="L16" s="56">
        <v>1990</v>
      </c>
      <c r="M16" s="56">
        <v>4</v>
      </c>
      <c r="N16" s="56">
        <v>93</v>
      </c>
      <c r="O16" s="56">
        <v>22</v>
      </c>
      <c r="P16" s="55" t="s">
        <v>237</v>
      </c>
      <c r="Q16" s="55">
        <v>21</v>
      </c>
      <c r="R16" s="55">
        <v>35</v>
      </c>
      <c r="S16" s="58">
        <v>669</v>
      </c>
      <c r="T16" s="58">
        <v>1165</v>
      </c>
      <c r="U16" s="58">
        <f t="shared" si="0"/>
        <v>515509.39999999997</v>
      </c>
      <c r="V16" s="58">
        <v>57.4</v>
      </c>
      <c r="W16" s="58">
        <v>8981</v>
      </c>
      <c r="X16" s="58">
        <v>7.7</v>
      </c>
      <c r="Y16" s="58">
        <v>7.4</v>
      </c>
      <c r="Z16" s="58">
        <v>69</v>
      </c>
      <c r="AA16" s="58">
        <v>38</v>
      </c>
      <c r="AB16" s="97">
        <f t="shared" si="1"/>
        <v>16.899999999999999</v>
      </c>
      <c r="AC16" s="97">
        <v>135.19999999999999</v>
      </c>
      <c r="AD16" s="118">
        <v>8</v>
      </c>
      <c r="AE16" s="54" t="s">
        <v>3661</v>
      </c>
      <c r="AF16" s="57">
        <v>73.5</v>
      </c>
      <c r="AG16" s="57">
        <v>200</v>
      </c>
      <c r="AH16" s="57">
        <v>16</v>
      </c>
      <c r="AI16" s="57">
        <v>4.93</v>
      </c>
      <c r="AJ16" s="57">
        <v>29.5</v>
      </c>
      <c r="AK16" s="57">
        <v>108</v>
      </c>
      <c r="AL16" s="57">
        <v>4.1399999999999997</v>
      </c>
      <c r="AM16" s="54">
        <f t="shared" si="2"/>
        <v>26.02619279004119</v>
      </c>
      <c r="AN16" s="54"/>
    </row>
    <row r="17" spans="1:43" x14ac:dyDescent="0.2">
      <c r="A17">
        <v>0</v>
      </c>
      <c r="B17">
        <v>0</v>
      </c>
      <c r="C17" s="91">
        <f t="shared" si="3"/>
        <v>0</v>
      </c>
      <c r="H17" s="49">
        <v>4</v>
      </c>
      <c r="I17" s="54" t="s">
        <v>1580</v>
      </c>
      <c r="J17" s="54" t="s">
        <v>3773</v>
      </c>
      <c r="K17" s="12" t="s">
        <v>3774</v>
      </c>
      <c r="L17" s="56">
        <v>1990</v>
      </c>
      <c r="M17" s="56">
        <v>3</v>
      </c>
      <c r="N17" s="56">
        <v>63</v>
      </c>
      <c r="O17" s="56">
        <v>23</v>
      </c>
      <c r="P17" s="55" t="s">
        <v>56</v>
      </c>
      <c r="Q17" s="55">
        <v>19</v>
      </c>
      <c r="R17" s="55">
        <v>34</v>
      </c>
      <c r="S17" s="58">
        <v>304</v>
      </c>
      <c r="T17" s="58">
        <v>500</v>
      </c>
      <c r="U17" s="58">
        <f t="shared" si="0"/>
        <v>260892.79999999999</v>
      </c>
      <c r="V17" s="58">
        <v>60.8</v>
      </c>
      <c r="W17" s="58">
        <v>4291</v>
      </c>
      <c r="X17" s="58">
        <v>8.6</v>
      </c>
      <c r="Y17" s="58">
        <v>8.5</v>
      </c>
      <c r="Z17" s="58">
        <v>33</v>
      </c>
      <c r="AA17" s="58">
        <v>16</v>
      </c>
      <c r="AB17" s="97">
        <f t="shared" si="1"/>
        <v>24.716666666666669</v>
      </c>
      <c r="AC17" s="97">
        <v>148.30000000000001</v>
      </c>
      <c r="AD17" s="118">
        <v>6</v>
      </c>
      <c r="AE17" s="54" t="s">
        <v>2513</v>
      </c>
      <c r="AF17" s="57">
        <v>74</v>
      </c>
      <c r="AG17" s="57">
        <v>188</v>
      </c>
      <c r="AH17" s="57">
        <v>16</v>
      </c>
      <c r="AI17" s="57">
        <v>5.12</v>
      </c>
      <c r="AJ17" s="57">
        <v>26</v>
      </c>
      <c r="AK17" s="57">
        <v>94</v>
      </c>
      <c r="AL17" s="57">
        <v>4.53</v>
      </c>
      <c r="AM17" s="54">
        <f t="shared" si="2"/>
        <v>24.135135135135133</v>
      </c>
      <c r="AN17" s="70"/>
      <c r="AO17" s="15"/>
      <c r="AP17" s="18"/>
      <c r="AQ17" s="18"/>
    </row>
    <row r="18" spans="1:43" x14ac:dyDescent="0.2">
      <c r="A18">
        <v>0</v>
      </c>
      <c r="B18">
        <v>0</v>
      </c>
      <c r="C18" s="91">
        <f t="shared" si="3"/>
        <v>0</v>
      </c>
      <c r="H18" s="49">
        <v>4</v>
      </c>
      <c r="I18" s="54" t="s">
        <v>1578</v>
      </c>
      <c r="J18" s="54" t="s">
        <v>3777</v>
      </c>
      <c r="K18" s="12" t="s">
        <v>3778</v>
      </c>
      <c r="L18" s="56">
        <v>1990</v>
      </c>
      <c r="M18" s="56">
        <v>3</v>
      </c>
      <c r="N18" s="56">
        <v>59</v>
      </c>
      <c r="O18" s="56">
        <v>23</v>
      </c>
      <c r="P18" s="55" t="s">
        <v>174</v>
      </c>
      <c r="Q18" s="55">
        <v>25</v>
      </c>
      <c r="R18" s="55">
        <v>44</v>
      </c>
      <c r="S18" s="58">
        <v>674</v>
      </c>
      <c r="T18" s="58">
        <v>1163</v>
      </c>
      <c r="U18" s="58">
        <f t="shared" si="0"/>
        <v>528670</v>
      </c>
      <c r="V18" s="58">
        <v>58</v>
      </c>
      <c r="W18" s="58">
        <v>9115</v>
      </c>
      <c r="X18" s="58">
        <v>7.8</v>
      </c>
      <c r="Y18" s="58">
        <v>7.4</v>
      </c>
      <c r="Z18" s="58">
        <v>69</v>
      </c>
      <c r="AA18" s="58">
        <v>41</v>
      </c>
      <c r="AB18" s="97">
        <f t="shared" si="1"/>
        <v>68.150000000000006</v>
      </c>
      <c r="AC18" s="97">
        <v>136.30000000000001</v>
      </c>
      <c r="AD18" s="118">
        <v>2</v>
      </c>
      <c r="AE18" s="54" t="s">
        <v>2518</v>
      </c>
      <c r="AF18" s="57">
        <v>74</v>
      </c>
      <c r="AG18" s="57">
        <v>189</v>
      </c>
      <c r="AH18" s="57">
        <v>16</v>
      </c>
      <c r="AI18" s="57">
        <v>4.9400000000000004</v>
      </c>
      <c r="AJ18" s="57">
        <v>30.5</v>
      </c>
      <c r="AK18" s="57">
        <v>110</v>
      </c>
      <c r="AL18" s="57">
        <v>4.4000000000000004</v>
      </c>
      <c r="AM18" s="54">
        <f t="shared" si="2"/>
        <v>24.263513513513512</v>
      </c>
      <c r="AN18" s="54"/>
    </row>
    <row r="19" spans="1:43" x14ac:dyDescent="0.2">
      <c r="A19">
        <v>0</v>
      </c>
      <c r="B19">
        <v>0</v>
      </c>
      <c r="C19" s="91">
        <f t="shared" si="3"/>
        <v>0</v>
      </c>
      <c r="H19" s="49">
        <v>2</v>
      </c>
      <c r="I19" s="54" t="s">
        <v>1601</v>
      </c>
      <c r="J19" s="54" t="s">
        <v>3132</v>
      </c>
      <c r="K19" s="12" t="s">
        <v>3771</v>
      </c>
      <c r="L19" s="56">
        <v>1990</v>
      </c>
      <c r="M19" s="56">
        <v>6</v>
      </c>
      <c r="N19" s="56">
        <v>156</v>
      </c>
      <c r="O19" s="56">
        <v>23</v>
      </c>
      <c r="P19" s="55" t="s">
        <v>267</v>
      </c>
      <c r="Q19" s="55">
        <v>8</v>
      </c>
      <c r="R19" s="55">
        <v>0</v>
      </c>
      <c r="S19" s="55">
        <v>0</v>
      </c>
      <c r="T19" s="55">
        <v>0</v>
      </c>
      <c r="U19" s="58">
        <f t="shared" si="0"/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97">
        <f t="shared" si="1"/>
        <v>0</v>
      </c>
      <c r="AC19" s="56">
        <v>0</v>
      </c>
      <c r="AD19" s="118">
        <v>2</v>
      </c>
      <c r="AE19" s="54" t="s">
        <v>2518</v>
      </c>
      <c r="AF19" s="57">
        <v>74.599999999999994</v>
      </c>
      <c r="AG19" s="57">
        <v>218</v>
      </c>
      <c r="AH19" s="57">
        <v>16</v>
      </c>
      <c r="AI19" s="57">
        <v>5.04</v>
      </c>
      <c r="AJ19" s="57">
        <v>25</v>
      </c>
      <c r="AK19" s="57">
        <v>103</v>
      </c>
      <c r="AL19" s="57">
        <v>4.33</v>
      </c>
      <c r="AM19" s="54">
        <f t="shared" si="2"/>
        <v>27.538112111781157</v>
      </c>
      <c r="AN19" s="54"/>
      <c r="AO19" s="17"/>
      <c r="AP19" s="17"/>
      <c r="AQ19" s="18"/>
    </row>
    <row r="20" spans="1:43" x14ac:dyDescent="0.2">
      <c r="A20">
        <v>0</v>
      </c>
      <c r="B20">
        <v>0</v>
      </c>
      <c r="C20" s="91">
        <f t="shared" si="3"/>
        <v>0</v>
      </c>
      <c r="H20" s="49">
        <v>1</v>
      </c>
      <c r="I20" s="54" t="s">
        <v>1589</v>
      </c>
      <c r="J20" s="54" t="s">
        <v>3134</v>
      </c>
      <c r="K20" s="12" t="s">
        <v>3770</v>
      </c>
      <c r="L20" s="56">
        <v>1990</v>
      </c>
      <c r="M20" s="56">
        <v>4</v>
      </c>
      <c r="N20" s="56">
        <v>86</v>
      </c>
      <c r="O20" s="56">
        <v>22</v>
      </c>
      <c r="P20" s="55" t="s">
        <v>221</v>
      </c>
      <c r="Q20" s="55">
        <v>5</v>
      </c>
      <c r="R20" s="55">
        <v>31</v>
      </c>
      <c r="S20" s="58">
        <v>401</v>
      </c>
      <c r="T20" s="58">
        <v>747</v>
      </c>
      <c r="U20" s="58">
        <f t="shared" si="0"/>
        <v>260445</v>
      </c>
      <c r="V20" s="58">
        <v>53.7</v>
      </c>
      <c r="W20" s="58">
        <v>4850</v>
      </c>
      <c r="X20" s="58">
        <v>6.5</v>
      </c>
      <c r="Y20" s="58">
        <v>5.2</v>
      </c>
      <c r="Z20" s="58">
        <v>31</v>
      </c>
      <c r="AA20" s="58">
        <v>36</v>
      </c>
      <c r="AB20" s="97">
        <f t="shared" si="1"/>
        <v>22.46</v>
      </c>
      <c r="AC20" s="97">
        <v>112.3</v>
      </c>
      <c r="AD20" s="118">
        <v>5</v>
      </c>
      <c r="AE20" s="54" t="s">
        <v>2514</v>
      </c>
      <c r="AF20" s="57">
        <v>76</v>
      </c>
      <c r="AG20" s="57">
        <v>215</v>
      </c>
      <c r="AH20" s="57">
        <v>16</v>
      </c>
      <c r="AI20" s="57">
        <v>4.96</v>
      </c>
      <c r="AJ20" s="57">
        <v>26.5</v>
      </c>
      <c r="AK20" s="57">
        <v>109</v>
      </c>
      <c r="AL20" s="57">
        <v>4.5599999999999996</v>
      </c>
      <c r="AM20" s="54">
        <f t="shared" si="2"/>
        <v>26.167763157894736</v>
      </c>
      <c r="AN20" s="54"/>
    </row>
    <row r="21" spans="1:43" x14ac:dyDescent="0.2">
      <c r="A21">
        <v>0</v>
      </c>
      <c r="B21">
        <v>0</v>
      </c>
      <c r="C21" s="91">
        <f t="shared" si="3"/>
        <v>0</v>
      </c>
      <c r="H21" s="49">
        <v>8</v>
      </c>
      <c r="I21" s="54" t="s">
        <v>1559</v>
      </c>
      <c r="J21" s="54" t="s">
        <v>3118</v>
      </c>
      <c r="K21" s="12" t="s">
        <v>3784</v>
      </c>
      <c r="L21" s="56">
        <v>1991</v>
      </c>
      <c r="M21" s="56">
        <v>7</v>
      </c>
      <c r="N21" s="56">
        <v>190</v>
      </c>
      <c r="O21" s="56">
        <v>23</v>
      </c>
      <c r="P21" s="55" t="s">
        <v>56</v>
      </c>
      <c r="Q21" s="55">
        <v>9</v>
      </c>
      <c r="R21" s="55">
        <v>37</v>
      </c>
      <c r="S21" s="58">
        <v>418</v>
      </c>
      <c r="T21" s="58">
        <v>753</v>
      </c>
      <c r="U21" s="58">
        <f t="shared" si="0"/>
        <v>319735.5</v>
      </c>
      <c r="V21" s="58">
        <v>55.5</v>
      </c>
      <c r="W21" s="58">
        <v>5761</v>
      </c>
      <c r="X21" s="58">
        <v>7.7</v>
      </c>
      <c r="Y21" s="58">
        <v>7</v>
      </c>
      <c r="Z21" s="58">
        <v>34</v>
      </c>
      <c r="AA21" s="58">
        <v>26</v>
      </c>
      <c r="AB21" s="97">
        <f t="shared" si="1"/>
        <v>25.56</v>
      </c>
      <c r="AC21" s="97">
        <v>127.8</v>
      </c>
      <c r="AD21" s="118">
        <v>5</v>
      </c>
      <c r="AE21" s="54" t="s">
        <v>2514</v>
      </c>
      <c r="AF21" s="57">
        <v>75.8</v>
      </c>
      <c r="AG21" s="57">
        <v>202</v>
      </c>
      <c r="AH21" s="57">
        <v>16</v>
      </c>
      <c r="AI21" s="57">
        <v>5.04</v>
      </c>
      <c r="AJ21" s="57">
        <v>27.5</v>
      </c>
      <c r="AK21" s="57">
        <v>104</v>
      </c>
      <c r="AL21" s="57">
        <v>4.3600000000000003</v>
      </c>
      <c r="AM21" s="54">
        <f t="shared" si="2"/>
        <v>24.715436400470622</v>
      </c>
      <c r="AN21" s="54"/>
    </row>
    <row r="22" spans="1:43" x14ac:dyDescent="0.2">
      <c r="A22">
        <v>0</v>
      </c>
      <c r="B22">
        <v>0</v>
      </c>
      <c r="C22" s="91">
        <f t="shared" si="3"/>
        <v>0</v>
      </c>
      <c r="H22" s="49">
        <v>5</v>
      </c>
      <c r="I22" s="54" t="s">
        <v>1542</v>
      </c>
      <c r="J22" s="54" t="s">
        <v>3123</v>
      </c>
      <c r="K22" s="12" t="s">
        <v>3780</v>
      </c>
      <c r="L22" s="56">
        <v>1991</v>
      </c>
      <c r="M22" s="56">
        <v>2</v>
      </c>
      <c r="N22" s="56">
        <v>34</v>
      </c>
      <c r="O22" s="56">
        <v>23</v>
      </c>
      <c r="P22" s="55" t="s">
        <v>170</v>
      </c>
      <c r="Q22" s="55">
        <v>23</v>
      </c>
      <c r="R22" s="55">
        <v>33</v>
      </c>
      <c r="S22" s="58">
        <v>333</v>
      </c>
      <c r="T22" s="58">
        <v>598</v>
      </c>
      <c r="U22" s="58">
        <f t="shared" si="0"/>
        <v>259172.1</v>
      </c>
      <c r="V22" s="58">
        <v>55.7</v>
      </c>
      <c r="W22" s="58">
        <v>4653</v>
      </c>
      <c r="X22" s="58">
        <v>7.8</v>
      </c>
      <c r="Y22" s="58">
        <v>7.3</v>
      </c>
      <c r="Z22" s="58">
        <v>32</v>
      </c>
      <c r="AA22" s="58">
        <v>21</v>
      </c>
      <c r="AB22" s="97">
        <f t="shared" si="1"/>
        <v>21.95</v>
      </c>
      <c r="AC22" s="97">
        <v>131.69999999999999</v>
      </c>
      <c r="AD22" s="118">
        <v>6</v>
      </c>
      <c r="AE22" s="54" t="s">
        <v>2513</v>
      </c>
      <c r="AF22" s="57">
        <v>74.3</v>
      </c>
      <c r="AG22" s="57">
        <v>231</v>
      </c>
      <c r="AH22" s="57">
        <v>16</v>
      </c>
      <c r="AI22" s="57">
        <v>4.3370499999999996</v>
      </c>
      <c r="AJ22" s="57">
        <v>24.49</v>
      </c>
      <c r="AK22" s="57">
        <v>85.39</v>
      </c>
      <c r="AL22" s="54">
        <v>3.2475999999999994</v>
      </c>
      <c r="AM22" s="54">
        <f t="shared" si="2"/>
        <v>29.416410499792594</v>
      </c>
      <c r="AN22" s="54"/>
    </row>
    <row r="23" spans="1:43" x14ac:dyDescent="0.2">
      <c r="A23">
        <v>0</v>
      </c>
      <c r="B23">
        <v>0</v>
      </c>
      <c r="C23" s="91">
        <f t="shared" si="3"/>
        <v>0</v>
      </c>
      <c r="H23" s="49">
        <v>5</v>
      </c>
      <c r="I23" s="54" t="s">
        <v>1549</v>
      </c>
      <c r="J23" s="54" t="s">
        <v>3117</v>
      </c>
      <c r="K23" s="12" t="s">
        <v>3783</v>
      </c>
      <c r="L23" s="56">
        <v>1991</v>
      </c>
      <c r="M23" s="56">
        <v>4</v>
      </c>
      <c r="N23" s="56">
        <v>99</v>
      </c>
      <c r="O23" s="56">
        <v>23</v>
      </c>
      <c r="P23" s="55" t="s">
        <v>363</v>
      </c>
      <c r="Q23" s="55">
        <v>12</v>
      </c>
      <c r="R23" s="55">
        <v>42</v>
      </c>
      <c r="S23" s="58">
        <v>341</v>
      </c>
      <c r="T23" s="58">
        <v>606</v>
      </c>
      <c r="U23" s="58">
        <f t="shared" si="0"/>
        <v>227395.69999999998</v>
      </c>
      <c r="V23" s="58">
        <v>56.3</v>
      </c>
      <c r="W23" s="58">
        <v>4039</v>
      </c>
      <c r="X23" s="58">
        <v>6.7</v>
      </c>
      <c r="Y23" s="58">
        <v>5</v>
      </c>
      <c r="Z23" s="58">
        <v>15</v>
      </c>
      <c r="AA23" s="58">
        <v>29</v>
      </c>
      <c r="AB23" s="97">
        <f t="shared" si="1"/>
        <v>13.862500000000001</v>
      </c>
      <c r="AC23" s="97">
        <v>110.9</v>
      </c>
      <c r="AD23" s="118">
        <v>8</v>
      </c>
      <c r="AE23" s="54" t="s">
        <v>3660</v>
      </c>
      <c r="AF23" s="57">
        <v>75.099999999999994</v>
      </c>
      <c r="AG23" s="57">
        <v>215</v>
      </c>
      <c r="AH23" s="57">
        <v>16</v>
      </c>
      <c r="AI23" s="57">
        <v>4.93</v>
      </c>
      <c r="AJ23" s="57">
        <v>28.5</v>
      </c>
      <c r="AK23" s="57">
        <v>104</v>
      </c>
      <c r="AL23" s="57">
        <v>4.3099999999999996</v>
      </c>
      <c r="AM23" s="54">
        <f t="shared" si="2"/>
        <v>26.798711349802574</v>
      </c>
      <c r="AN23" s="54"/>
    </row>
    <row r="24" spans="1:43" x14ac:dyDescent="0.2">
      <c r="A24">
        <v>0</v>
      </c>
      <c r="B24">
        <v>0</v>
      </c>
      <c r="C24" s="91">
        <f t="shared" si="3"/>
        <v>0</v>
      </c>
      <c r="H24" s="49">
        <v>4</v>
      </c>
      <c r="I24" s="54" t="s">
        <v>1546</v>
      </c>
      <c r="J24" s="54" t="s">
        <v>3128</v>
      </c>
      <c r="K24" s="12" t="s">
        <v>3785</v>
      </c>
      <c r="L24" s="56">
        <v>1991</v>
      </c>
      <c r="M24" s="56">
        <v>4</v>
      </c>
      <c r="N24" s="56">
        <v>84</v>
      </c>
      <c r="O24" s="56">
        <v>23</v>
      </c>
      <c r="P24" s="55" t="s">
        <v>174</v>
      </c>
      <c r="Q24" s="55">
        <v>28</v>
      </c>
      <c r="R24" s="55">
        <v>23</v>
      </c>
      <c r="S24" s="58">
        <v>270</v>
      </c>
      <c r="T24" s="58">
        <v>509</v>
      </c>
      <c r="U24" s="58">
        <f t="shared" si="0"/>
        <v>165572</v>
      </c>
      <c r="V24" s="58">
        <v>53</v>
      </c>
      <c r="W24" s="58">
        <v>3124</v>
      </c>
      <c r="X24" s="58">
        <v>6.1</v>
      </c>
      <c r="Y24" s="58">
        <v>4.5999999999999996</v>
      </c>
      <c r="Z24" s="58">
        <v>12</v>
      </c>
      <c r="AA24" s="58">
        <v>23</v>
      </c>
      <c r="AB24" s="97">
        <f t="shared" si="1"/>
        <v>34.43333333333333</v>
      </c>
      <c r="AC24" s="97">
        <v>103.3</v>
      </c>
      <c r="AD24" s="118">
        <v>3</v>
      </c>
      <c r="AE24" s="54" t="s">
        <v>2515</v>
      </c>
      <c r="AF24" s="57">
        <v>77</v>
      </c>
      <c r="AG24" s="57">
        <v>222</v>
      </c>
      <c r="AH24" s="57">
        <v>16</v>
      </c>
      <c r="AI24" s="57">
        <v>5.01</v>
      </c>
      <c r="AJ24" s="57">
        <v>30.5</v>
      </c>
      <c r="AK24" s="57">
        <v>105</v>
      </c>
      <c r="AL24" s="57">
        <v>4.4000000000000004</v>
      </c>
      <c r="AM24" s="54">
        <f t="shared" si="2"/>
        <v>26.322482712093102</v>
      </c>
      <c r="AN24" s="54"/>
    </row>
    <row r="25" spans="1:43" x14ac:dyDescent="0.2">
      <c r="A25">
        <v>0</v>
      </c>
      <c r="B25">
        <v>0</v>
      </c>
      <c r="C25" s="91">
        <f t="shared" si="3"/>
        <v>0</v>
      </c>
      <c r="H25" s="49">
        <v>2</v>
      </c>
      <c r="I25" s="54" t="s">
        <v>1530</v>
      </c>
      <c r="J25" s="54" t="s">
        <v>3781</v>
      </c>
      <c r="K25" s="12" t="s">
        <v>3782</v>
      </c>
      <c r="L25" s="56">
        <v>1991</v>
      </c>
      <c r="M25" s="56">
        <v>1</v>
      </c>
      <c r="N25" s="56">
        <v>16</v>
      </c>
      <c r="O25" s="56">
        <v>23</v>
      </c>
      <c r="P25" s="55" t="s">
        <v>490</v>
      </c>
      <c r="Q25" s="55">
        <v>10</v>
      </c>
      <c r="R25" s="55">
        <v>47</v>
      </c>
      <c r="S25" s="58">
        <v>575</v>
      </c>
      <c r="T25" s="58">
        <v>973</v>
      </c>
      <c r="U25" s="58">
        <f t="shared" si="0"/>
        <v>482492.4</v>
      </c>
      <c r="V25" s="58">
        <v>59.1</v>
      </c>
      <c r="W25" s="58">
        <v>8164</v>
      </c>
      <c r="X25" s="58">
        <v>8.4</v>
      </c>
      <c r="Y25" s="58">
        <v>8</v>
      </c>
      <c r="Z25" s="58">
        <v>49</v>
      </c>
      <c r="AA25" s="58">
        <v>30</v>
      </c>
      <c r="AB25" s="97">
        <f t="shared" si="1"/>
        <v>17.5</v>
      </c>
      <c r="AC25" s="97">
        <v>140</v>
      </c>
      <c r="AD25" s="118">
        <v>8</v>
      </c>
      <c r="AE25" s="54" t="s">
        <v>3661</v>
      </c>
      <c r="AF25" s="57">
        <v>79.900000000000006</v>
      </c>
      <c r="AG25" s="57">
        <v>243</v>
      </c>
      <c r="AH25" s="57">
        <v>16</v>
      </c>
      <c r="AI25" s="57">
        <v>5.0999999999999996</v>
      </c>
      <c r="AJ25" s="57">
        <v>31.5</v>
      </c>
      <c r="AK25" s="57">
        <v>114</v>
      </c>
      <c r="AL25" s="57">
        <v>4.3600000000000003</v>
      </c>
      <c r="AM25" s="54">
        <f t="shared" si="2"/>
        <v>26.758886655879294</v>
      </c>
      <c r="AN25" s="54"/>
    </row>
    <row r="26" spans="1:43" x14ac:dyDescent="0.2">
      <c r="A26">
        <v>0</v>
      </c>
      <c r="B26">
        <v>0</v>
      </c>
      <c r="C26" s="91">
        <f t="shared" si="3"/>
        <v>0</v>
      </c>
      <c r="H26" s="49">
        <v>1</v>
      </c>
      <c r="I26" s="54" t="s">
        <v>1552</v>
      </c>
      <c r="J26" s="54" t="s">
        <v>3122</v>
      </c>
      <c r="K26" s="12" t="s">
        <v>3779</v>
      </c>
      <c r="L26" s="56">
        <v>1991</v>
      </c>
      <c r="M26" s="56">
        <v>4</v>
      </c>
      <c r="N26" s="56">
        <v>106</v>
      </c>
      <c r="O26" s="56">
        <v>23</v>
      </c>
      <c r="P26" s="55" t="s">
        <v>196</v>
      </c>
      <c r="Q26" s="55">
        <v>16</v>
      </c>
      <c r="R26" s="55">
        <v>39</v>
      </c>
      <c r="S26" s="58">
        <v>634</v>
      </c>
      <c r="T26" s="58">
        <v>1104</v>
      </c>
      <c r="U26" s="58">
        <f t="shared" si="0"/>
        <v>478888.2</v>
      </c>
      <c r="V26" s="58">
        <v>57.4</v>
      </c>
      <c r="W26" s="58">
        <v>8343</v>
      </c>
      <c r="X26" s="58">
        <v>7.6</v>
      </c>
      <c r="Y26" s="58">
        <v>7</v>
      </c>
      <c r="Z26" s="58">
        <v>60</v>
      </c>
      <c r="AA26" s="58">
        <v>40</v>
      </c>
      <c r="AB26" s="97">
        <f t="shared" si="1"/>
        <v>26.32</v>
      </c>
      <c r="AC26" s="97">
        <v>131.6</v>
      </c>
      <c r="AD26" s="118">
        <v>5</v>
      </c>
      <c r="AE26" s="54" t="s">
        <v>2514</v>
      </c>
      <c r="AF26" s="57">
        <v>74.3</v>
      </c>
      <c r="AG26" s="57">
        <v>200</v>
      </c>
      <c r="AH26" s="57">
        <v>16</v>
      </c>
      <c r="AI26" s="57">
        <v>4.9800000000000004</v>
      </c>
      <c r="AJ26" s="57">
        <v>30.5</v>
      </c>
      <c r="AK26" s="57">
        <v>106</v>
      </c>
      <c r="AL26" s="57">
        <v>4.2699999999999996</v>
      </c>
      <c r="AM26" s="54">
        <f t="shared" si="2"/>
        <v>25.468753679474105</v>
      </c>
      <c r="AN26" s="54"/>
    </row>
    <row r="27" spans="1:43" x14ac:dyDescent="0.2">
      <c r="A27">
        <v>0</v>
      </c>
      <c r="B27">
        <v>0</v>
      </c>
      <c r="C27" s="91">
        <f t="shared" si="3"/>
        <v>1</v>
      </c>
      <c r="H27" s="49">
        <v>74</v>
      </c>
      <c r="I27" s="54" t="s">
        <v>1509</v>
      </c>
      <c r="J27" s="54" t="s">
        <v>3097</v>
      </c>
      <c r="K27" s="12" t="s">
        <v>3786</v>
      </c>
      <c r="L27" s="56">
        <v>1992</v>
      </c>
      <c r="M27" s="56">
        <v>9</v>
      </c>
      <c r="N27" s="56">
        <v>227</v>
      </c>
      <c r="O27" s="56">
        <v>23</v>
      </c>
      <c r="P27" s="55" t="s">
        <v>325</v>
      </c>
      <c r="Q27" s="55">
        <v>15</v>
      </c>
      <c r="R27" s="55">
        <v>45</v>
      </c>
      <c r="S27" s="58">
        <v>161</v>
      </c>
      <c r="T27" s="58">
        <v>249</v>
      </c>
      <c r="U27" s="58">
        <f t="shared" si="0"/>
        <v>112966.20000000001</v>
      </c>
      <c r="V27" s="58">
        <v>64.7</v>
      </c>
      <c r="W27" s="58">
        <v>1746</v>
      </c>
      <c r="X27" s="58">
        <v>7</v>
      </c>
      <c r="Y27" s="58">
        <v>6.5</v>
      </c>
      <c r="Z27" s="58">
        <v>14</v>
      </c>
      <c r="AA27" s="58">
        <v>9</v>
      </c>
      <c r="AB27" s="97">
        <f t="shared" si="1"/>
        <v>22.483333333333334</v>
      </c>
      <c r="AC27" s="97">
        <v>134.9</v>
      </c>
      <c r="AD27" s="118">
        <v>6</v>
      </c>
      <c r="AE27" s="54" t="s">
        <v>2513</v>
      </c>
      <c r="AF27" s="57">
        <v>76.5</v>
      </c>
      <c r="AG27" s="57">
        <v>218</v>
      </c>
      <c r="AH27" s="57">
        <v>16</v>
      </c>
      <c r="AI27" s="57">
        <v>5.0199999999999996</v>
      </c>
      <c r="AJ27" s="57">
        <v>29.5</v>
      </c>
      <c r="AK27" s="57">
        <v>110</v>
      </c>
      <c r="AL27" s="57">
        <v>4.29</v>
      </c>
      <c r="AM27" s="54">
        <f t="shared" si="2"/>
        <v>26.187192959972659</v>
      </c>
      <c r="AN27" s="54"/>
    </row>
    <row r="28" spans="1:43" x14ac:dyDescent="0.2">
      <c r="A28">
        <v>0</v>
      </c>
      <c r="B28">
        <v>0</v>
      </c>
      <c r="C28" s="91">
        <f t="shared" si="3"/>
        <v>1</v>
      </c>
      <c r="H28" s="49">
        <v>67</v>
      </c>
      <c r="I28" s="54" t="s">
        <v>1491</v>
      </c>
      <c r="J28" s="54" t="s">
        <v>3092</v>
      </c>
      <c r="K28" s="12" t="s">
        <v>3788</v>
      </c>
      <c r="L28" s="56">
        <v>1992</v>
      </c>
      <c r="M28" s="56">
        <v>6</v>
      </c>
      <c r="N28" s="56">
        <v>166</v>
      </c>
      <c r="O28" s="56">
        <v>21</v>
      </c>
      <c r="P28" s="55" t="s">
        <v>170</v>
      </c>
      <c r="Q28" s="55">
        <v>17</v>
      </c>
      <c r="R28" s="55">
        <v>36</v>
      </c>
      <c r="S28" s="58">
        <v>360</v>
      </c>
      <c r="T28" s="58">
        <v>667</v>
      </c>
      <c r="U28" s="58">
        <f t="shared" si="0"/>
        <v>277182</v>
      </c>
      <c r="V28" s="58">
        <v>54</v>
      </c>
      <c r="W28" s="58">
        <v>5133</v>
      </c>
      <c r="X28" s="58">
        <v>7.7</v>
      </c>
      <c r="Y28" s="58">
        <v>7.6</v>
      </c>
      <c r="Z28" s="58">
        <v>43</v>
      </c>
      <c r="AA28" s="58">
        <v>20</v>
      </c>
      <c r="AB28" s="97">
        <f t="shared" si="1"/>
        <v>22.316666666666666</v>
      </c>
      <c r="AC28" s="97">
        <v>133.9</v>
      </c>
      <c r="AD28" s="118">
        <v>6</v>
      </c>
      <c r="AE28" s="54" t="s">
        <v>2513</v>
      </c>
      <c r="AF28" s="57">
        <v>71.8</v>
      </c>
      <c r="AG28" s="57">
        <v>202</v>
      </c>
      <c r="AH28" s="57">
        <v>16</v>
      </c>
      <c r="AI28" s="57">
        <v>4.8600000000000003</v>
      </c>
      <c r="AJ28" s="57">
        <v>30.5</v>
      </c>
      <c r="AK28" s="57">
        <v>115</v>
      </c>
      <c r="AL28" s="57">
        <v>4.5999999999999996</v>
      </c>
      <c r="AM28" s="54">
        <f t="shared" si="2"/>
        <v>27.545953243689919</v>
      </c>
      <c r="AN28" s="54"/>
      <c r="AO28" s="54"/>
      <c r="AP28" s="54"/>
      <c r="AQ28" s="54"/>
    </row>
    <row r="29" spans="1:43" x14ac:dyDescent="0.2">
      <c r="A29">
        <v>0</v>
      </c>
      <c r="B29">
        <v>0</v>
      </c>
      <c r="C29" s="91">
        <f t="shared" si="3"/>
        <v>0</v>
      </c>
      <c r="H29" s="49">
        <v>21</v>
      </c>
      <c r="I29" s="54" t="s">
        <v>1500</v>
      </c>
      <c r="J29" s="54" t="s">
        <v>3096</v>
      </c>
      <c r="K29" s="12" t="s">
        <v>3789</v>
      </c>
      <c r="L29" s="56">
        <v>1992</v>
      </c>
      <c r="M29" s="56">
        <v>8</v>
      </c>
      <c r="N29" s="56">
        <v>211</v>
      </c>
      <c r="O29" s="56">
        <v>23</v>
      </c>
      <c r="P29" s="55" t="s">
        <v>106</v>
      </c>
      <c r="Q29" s="55">
        <v>13</v>
      </c>
      <c r="R29" s="55">
        <v>46</v>
      </c>
      <c r="S29" s="58">
        <v>126</v>
      </c>
      <c r="T29" s="58">
        <v>228</v>
      </c>
      <c r="U29" s="58">
        <f t="shared" si="0"/>
        <v>88756.5</v>
      </c>
      <c r="V29" s="58">
        <v>55.3</v>
      </c>
      <c r="W29" s="58">
        <v>1605</v>
      </c>
      <c r="X29" s="58">
        <v>7</v>
      </c>
      <c r="Y29" s="58">
        <v>5</v>
      </c>
      <c r="Z29" s="58">
        <v>8</v>
      </c>
      <c r="AA29" s="58">
        <v>14</v>
      </c>
      <c r="AB29" s="97">
        <f t="shared" si="1"/>
        <v>113.7</v>
      </c>
      <c r="AC29" s="97">
        <v>113.7</v>
      </c>
      <c r="AD29" s="118">
        <v>1</v>
      </c>
      <c r="AE29" s="54" t="s">
        <v>3185</v>
      </c>
      <c r="AF29" s="57">
        <v>76.900000000000006</v>
      </c>
      <c r="AG29" s="57">
        <v>232</v>
      </c>
      <c r="AH29" s="57">
        <v>16</v>
      </c>
      <c r="AI29" s="57">
        <v>5.14</v>
      </c>
      <c r="AJ29" s="57">
        <v>27.5</v>
      </c>
      <c r="AK29" s="57">
        <v>103</v>
      </c>
      <c r="AL29" s="57">
        <v>4.21</v>
      </c>
      <c r="AM29" s="54">
        <f t="shared" si="2"/>
        <v>27.579769379448422</v>
      </c>
      <c r="AN29" s="70"/>
      <c r="AO29" s="15"/>
      <c r="AP29" s="94"/>
      <c r="AQ29" s="16"/>
    </row>
    <row r="30" spans="1:43" x14ac:dyDescent="0.2">
      <c r="A30">
        <v>0</v>
      </c>
      <c r="B30">
        <v>0</v>
      </c>
      <c r="C30" s="91">
        <f t="shared" si="3"/>
        <v>0</v>
      </c>
      <c r="H30" s="49">
        <v>15</v>
      </c>
      <c r="I30" s="54" t="s">
        <v>1518</v>
      </c>
      <c r="J30" s="54" t="s">
        <v>3094</v>
      </c>
      <c r="K30" s="12" t="s">
        <v>3791</v>
      </c>
      <c r="L30" s="56">
        <v>1992</v>
      </c>
      <c r="M30" s="56">
        <v>9</v>
      </c>
      <c r="N30" s="56">
        <v>230</v>
      </c>
      <c r="O30" s="56">
        <v>24</v>
      </c>
      <c r="P30" s="55" t="s">
        <v>288</v>
      </c>
      <c r="Q30" s="55">
        <v>24</v>
      </c>
      <c r="R30" s="55">
        <v>48</v>
      </c>
      <c r="S30" s="58">
        <v>958</v>
      </c>
      <c r="T30" s="58">
        <v>1530</v>
      </c>
      <c r="U30" s="58">
        <f t="shared" si="0"/>
        <v>940940.6</v>
      </c>
      <c r="V30" s="58">
        <v>62.6</v>
      </c>
      <c r="W30" s="58">
        <v>15031</v>
      </c>
      <c r="X30" s="58">
        <v>9.8000000000000007</v>
      </c>
      <c r="Y30" s="58">
        <v>9.5</v>
      </c>
      <c r="Z30" s="58">
        <v>121</v>
      </c>
      <c r="AA30" s="58">
        <v>65</v>
      </c>
      <c r="AB30" s="97">
        <f t="shared" si="1"/>
        <v>20.337499999999999</v>
      </c>
      <c r="AC30" s="97">
        <v>162.69999999999999</v>
      </c>
      <c r="AD30" s="118">
        <v>8</v>
      </c>
      <c r="AE30" s="54" t="s">
        <v>3661</v>
      </c>
      <c r="AF30" s="57">
        <v>71.8</v>
      </c>
      <c r="AG30" s="57">
        <v>179</v>
      </c>
      <c r="AH30" s="57">
        <v>16</v>
      </c>
      <c r="AI30" s="57">
        <v>4.3370499999999996</v>
      </c>
      <c r="AJ30" s="57">
        <v>24.49</v>
      </c>
      <c r="AK30" s="57">
        <v>85.39</v>
      </c>
      <c r="AL30" s="54">
        <v>3.2475999999999994</v>
      </c>
      <c r="AM30" s="54">
        <f t="shared" si="2"/>
        <v>24.409532824853937</v>
      </c>
      <c r="AN30" s="54"/>
    </row>
    <row r="31" spans="1:43" x14ac:dyDescent="0.2">
      <c r="A31">
        <v>0</v>
      </c>
      <c r="B31">
        <v>0</v>
      </c>
      <c r="C31" s="91">
        <f t="shared" si="3"/>
        <v>0</v>
      </c>
      <c r="H31" s="49">
        <v>11</v>
      </c>
      <c r="I31" s="54" t="s">
        <v>1475</v>
      </c>
      <c r="J31" s="54" t="s">
        <v>3099</v>
      </c>
      <c r="K31" s="12" t="s">
        <v>3787</v>
      </c>
      <c r="L31" s="56">
        <v>1992</v>
      </c>
      <c r="M31" s="56">
        <v>1</v>
      </c>
      <c r="N31" s="56">
        <v>6</v>
      </c>
      <c r="O31" s="56">
        <v>23</v>
      </c>
      <c r="P31" s="55" t="s">
        <v>363</v>
      </c>
      <c r="Q31" s="55">
        <v>25</v>
      </c>
      <c r="R31" s="55">
        <v>32</v>
      </c>
      <c r="S31" s="58">
        <v>726</v>
      </c>
      <c r="T31" s="58">
        <v>1261</v>
      </c>
      <c r="U31" s="58">
        <f t="shared" si="0"/>
        <v>543168</v>
      </c>
      <c r="V31" s="58">
        <v>57.6</v>
      </c>
      <c r="W31" s="58">
        <v>9430</v>
      </c>
      <c r="X31" s="58">
        <v>7.5</v>
      </c>
      <c r="Y31" s="58">
        <v>7.6</v>
      </c>
      <c r="Z31" s="58">
        <v>91</v>
      </c>
      <c r="AA31" s="58">
        <v>38</v>
      </c>
      <c r="AB31" s="97">
        <f t="shared" si="1"/>
        <v>17.25</v>
      </c>
      <c r="AC31" s="97">
        <v>138</v>
      </c>
      <c r="AD31" s="118">
        <v>8</v>
      </c>
      <c r="AE31" s="54" t="s">
        <v>3660</v>
      </c>
      <c r="AF31" s="57">
        <v>74.5</v>
      </c>
      <c r="AG31" s="57">
        <v>205</v>
      </c>
      <c r="AH31" s="57">
        <v>16</v>
      </c>
      <c r="AI31" s="57">
        <v>4.82</v>
      </c>
      <c r="AJ31" s="57">
        <v>32.5</v>
      </c>
      <c r="AK31" s="57">
        <v>111</v>
      </c>
      <c r="AL31" s="57">
        <v>4.01</v>
      </c>
      <c r="AM31" s="54">
        <f t="shared" si="2"/>
        <v>25.965497049682448</v>
      </c>
      <c r="AN31" s="54"/>
    </row>
    <row r="32" spans="1:43" x14ac:dyDescent="0.2">
      <c r="A32">
        <v>0</v>
      </c>
      <c r="B32">
        <v>0</v>
      </c>
      <c r="C32" s="91">
        <f t="shared" si="3"/>
        <v>0</v>
      </c>
      <c r="H32" s="49">
        <v>5</v>
      </c>
      <c r="I32" s="54" t="s">
        <v>1515</v>
      </c>
      <c r="J32" s="54" t="s">
        <v>3103</v>
      </c>
      <c r="K32" s="12" t="s">
        <v>3790</v>
      </c>
      <c r="L32" s="56">
        <v>1992</v>
      </c>
      <c r="M32" s="56">
        <v>9</v>
      </c>
      <c r="N32" s="56">
        <v>228</v>
      </c>
      <c r="O32" s="56">
        <v>23</v>
      </c>
      <c r="P32" s="55" t="s">
        <v>1499</v>
      </c>
      <c r="Q32" s="55">
        <v>23</v>
      </c>
      <c r="R32" s="55">
        <v>47</v>
      </c>
      <c r="S32" s="58">
        <v>682</v>
      </c>
      <c r="T32" s="58">
        <v>1336</v>
      </c>
      <c r="U32" s="58">
        <f t="shared" si="0"/>
        <v>475524</v>
      </c>
      <c r="V32" s="58">
        <v>51</v>
      </c>
      <c r="W32" s="58">
        <v>9324</v>
      </c>
      <c r="X32" s="58">
        <v>7</v>
      </c>
      <c r="Y32" s="58">
        <v>6.3</v>
      </c>
      <c r="Z32" s="58">
        <v>73</v>
      </c>
      <c r="AA32" s="58">
        <v>54</v>
      </c>
      <c r="AB32" s="97">
        <f t="shared" si="1"/>
        <v>19.933333333333334</v>
      </c>
      <c r="AC32" s="97">
        <v>119.6</v>
      </c>
      <c r="AD32" s="118">
        <v>6</v>
      </c>
      <c r="AE32" s="54" t="s">
        <v>2513</v>
      </c>
      <c r="AF32" s="57">
        <v>74.599999999999994</v>
      </c>
      <c r="AG32" s="57">
        <v>199</v>
      </c>
      <c r="AH32" s="57">
        <v>16</v>
      </c>
      <c r="AI32" s="57">
        <v>4.88</v>
      </c>
      <c r="AJ32" s="57">
        <v>27</v>
      </c>
      <c r="AK32" s="57">
        <v>85.39</v>
      </c>
      <c r="AL32" s="57">
        <v>4.22</v>
      </c>
      <c r="AM32" s="54">
        <f t="shared" si="2"/>
        <v>25.138001423139681</v>
      </c>
      <c r="AN32" s="54"/>
    </row>
    <row r="33" spans="1:43" x14ac:dyDescent="0.2">
      <c r="A33">
        <v>0</v>
      </c>
      <c r="B33">
        <v>0</v>
      </c>
      <c r="C33" s="91">
        <f t="shared" si="3"/>
        <v>0</v>
      </c>
      <c r="H33" s="49">
        <v>1</v>
      </c>
      <c r="I33" s="54" t="s">
        <v>1488</v>
      </c>
      <c r="J33" s="54" t="s">
        <v>3095</v>
      </c>
      <c r="K33" s="12" t="s">
        <v>3792</v>
      </c>
      <c r="L33" s="56">
        <v>1992</v>
      </c>
      <c r="M33" s="56">
        <v>4</v>
      </c>
      <c r="N33" s="56">
        <v>107</v>
      </c>
      <c r="O33" s="56">
        <v>24</v>
      </c>
      <c r="P33" s="55" t="s">
        <v>56</v>
      </c>
      <c r="Q33" s="55">
        <v>12</v>
      </c>
      <c r="R33" s="55">
        <v>24</v>
      </c>
      <c r="S33" s="58">
        <v>494</v>
      </c>
      <c r="T33" s="58">
        <v>920</v>
      </c>
      <c r="U33" s="58">
        <f t="shared" si="0"/>
        <v>317635.5</v>
      </c>
      <c r="V33" s="58">
        <v>53.7</v>
      </c>
      <c r="W33" s="58">
        <v>5915</v>
      </c>
      <c r="X33" s="58">
        <v>6.4</v>
      </c>
      <c r="Y33" s="58">
        <v>5.0999999999999996</v>
      </c>
      <c r="Z33" s="58">
        <v>43</v>
      </c>
      <c r="AA33" s="58">
        <v>46</v>
      </c>
      <c r="AB33" s="97">
        <f t="shared" si="1"/>
        <v>16.157142857142855</v>
      </c>
      <c r="AC33" s="97">
        <v>113.1</v>
      </c>
      <c r="AD33" s="118">
        <v>7</v>
      </c>
      <c r="AE33" s="54" t="s">
        <v>2517</v>
      </c>
      <c r="AF33" s="57">
        <v>74.599999999999994</v>
      </c>
      <c r="AG33" s="57">
        <v>208</v>
      </c>
      <c r="AH33" s="57">
        <v>16</v>
      </c>
      <c r="AI33" s="57">
        <v>4.88</v>
      </c>
      <c r="AJ33" s="57">
        <v>32</v>
      </c>
      <c r="AK33" s="57">
        <v>106</v>
      </c>
      <c r="AL33" s="57">
        <v>4.46</v>
      </c>
      <c r="AM33" s="54">
        <f t="shared" si="2"/>
        <v>26.27489595986459</v>
      </c>
      <c r="AN33" s="54"/>
    </row>
    <row r="34" spans="1:43" x14ac:dyDescent="0.2">
      <c r="A34">
        <v>1</v>
      </c>
      <c r="B34">
        <v>1</v>
      </c>
      <c r="C34" s="91">
        <f t="shared" si="3"/>
        <v>1</v>
      </c>
      <c r="H34" s="49">
        <v>103</v>
      </c>
      <c r="I34" s="54" t="s">
        <v>1428</v>
      </c>
      <c r="J34" s="54" t="s">
        <v>3068</v>
      </c>
      <c r="K34" s="12" t="s">
        <v>3795</v>
      </c>
      <c r="L34" s="56">
        <v>1993</v>
      </c>
      <c r="M34" s="56">
        <v>1</v>
      </c>
      <c r="N34" s="56">
        <v>1</v>
      </c>
      <c r="O34" s="56">
        <v>21</v>
      </c>
      <c r="P34" s="55" t="s">
        <v>174</v>
      </c>
      <c r="Q34" s="55">
        <v>28</v>
      </c>
      <c r="R34" s="55">
        <v>30</v>
      </c>
      <c r="S34" s="58">
        <v>532</v>
      </c>
      <c r="T34" s="58">
        <v>979</v>
      </c>
      <c r="U34" s="58">
        <f t="shared" ref="U34:U86" si="4">V34*W34</f>
        <v>400353.89999999997</v>
      </c>
      <c r="V34" s="58">
        <v>54.3</v>
      </c>
      <c r="W34" s="58">
        <v>7373</v>
      </c>
      <c r="X34" s="58">
        <v>7.5</v>
      </c>
      <c r="Y34" s="58">
        <v>6.9</v>
      </c>
      <c r="Z34" s="58">
        <v>46</v>
      </c>
      <c r="AA34" s="58">
        <v>34</v>
      </c>
      <c r="AB34" s="97">
        <f t="shared" ref="AB34:AB86" si="5">AC34/AD34</f>
        <v>25.240000000000002</v>
      </c>
      <c r="AC34" s="97">
        <v>126.2</v>
      </c>
      <c r="AD34" s="118">
        <v>5</v>
      </c>
      <c r="AE34" s="54" t="s">
        <v>2514</v>
      </c>
      <c r="AF34" s="57">
        <v>77</v>
      </c>
      <c r="AG34" s="57">
        <v>233</v>
      </c>
      <c r="AH34" s="57">
        <v>16</v>
      </c>
      <c r="AI34" s="57">
        <v>4.3370499999999996</v>
      </c>
      <c r="AJ34" s="57">
        <v>32.5</v>
      </c>
      <c r="AK34" s="57">
        <v>111</v>
      </c>
      <c r="AL34" s="57">
        <v>4.54</v>
      </c>
      <c r="AM34" s="54">
        <f t="shared" ref="AM34:AM86" si="6">(AG34/(AF34^2))*703</f>
        <v>27.626749873503119</v>
      </c>
    </row>
    <row r="35" spans="1:43" x14ac:dyDescent="0.2">
      <c r="A35">
        <v>0</v>
      </c>
      <c r="B35">
        <v>1</v>
      </c>
      <c r="C35" s="91">
        <f t="shared" si="3"/>
        <v>1</v>
      </c>
      <c r="H35" s="49">
        <v>96</v>
      </c>
      <c r="I35" s="54" t="s">
        <v>1449</v>
      </c>
      <c r="J35" s="54" t="s">
        <v>3070</v>
      </c>
      <c r="K35" s="12" t="s">
        <v>3797</v>
      </c>
      <c r="L35" s="56">
        <v>1993</v>
      </c>
      <c r="M35" s="56">
        <v>5</v>
      </c>
      <c r="N35" s="56">
        <v>118</v>
      </c>
      <c r="O35" s="56">
        <v>22</v>
      </c>
      <c r="P35" s="55" t="s">
        <v>288</v>
      </c>
      <c r="Q35" s="55">
        <v>16</v>
      </c>
      <c r="R35" s="55">
        <v>33</v>
      </c>
      <c r="S35" s="58">
        <v>259</v>
      </c>
      <c r="T35" s="58">
        <v>498</v>
      </c>
      <c r="U35" s="58">
        <f t="shared" si="4"/>
        <v>177996</v>
      </c>
      <c r="V35" s="58">
        <v>52</v>
      </c>
      <c r="W35" s="58">
        <v>3423</v>
      </c>
      <c r="X35" s="58">
        <v>6.9</v>
      </c>
      <c r="Y35" s="58">
        <v>6.4</v>
      </c>
      <c r="Z35" s="58">
        <v>23</v>
      </c>
      <c r="AA35" s="58">
        <v>16</v>
      </c>
      <c r="AB35" s="97">
        <f t="shared" si="5"/>
        <v>23.72</v>
      </c>
      <c r="AC35" s="97">
        <v>118.6</v>
      </c>
      <c r="AD35" s="118">
        <v>5</v>
      </c>
      <c r="AE35" s="54" t="s">
        <v>2514</v>
      </c>
      <c r="AF35" s="57">
        <v>73</v>
      </c>
      <c r="AG35" s="57">
        <v>206</v>
      </c>
      <c r="AH35" s="57">
        <v>16</v>
      </c>
      <c r="AI35" s="57">
        <v>4.7</v>
      </c>
      <c r="AJ35" s="57">
        <v>30.5</v>
      </c>
      <c r="AK35" s="57">
        <v>112</v>
      </c>
      <c r="AL35" s="57">
        <v>4.1900000000000004</v>
      </c>
      <c r="AM35" s="54">
        <f t="shared" si="6"/>
        <v>27.175455057234</v>
      </c>
      <c r="AN35" s="54"/>
    </row>
    <row r="36" spans="1:43" x14ac:dyDescent="0.2">
      <c r="A36">
        <v>0</v>
      </c>
      <c r="B36">
        <v>1</v>
      </c>
      <c r="C36" s="91">
        <f t="shared" si="3"/>
        <v>1</v>
      </c>
      <c r="H36" s="49">
        <v>94</v>
      </c>
      <c r="I36" s="54" t="s">
        <v>1467</v>
      </c>
      <c r="J36" s="54" t="s">
        <v>3073</v>
      </c>
      <c r="K36" s="12" t="s">
        <v>3799</v>
      </c>
      <c r="L36" s="56">
        <v>1993</v>
      </c>
      <c r="M36" s="56">
        <v>8</v>
      </c>
      <c r="N36" s="56">
        <v>222</v>
      </c>
      <c r="O36" s="56">
        <v>23</v>
      </c>
      <c r="P36" s="55" t="s">
        <v>431</v>
      </c>
      <c r="Q36" s="55">
        <v>12</v>
      </c>
      <c r="R36" s="55">
        <v>45</v>
      </c>
      <c r="S36" s="58">
        <v>421</v>
      </c>
      <c r="T36" s="58">
        <v>755</v>
      </c>
      <c r="U36" s="58">
        <f t="shared" si="4"/>
        <v>301320</v>
      </c>
      <c r="V36" s="58">
        <v>55.8</v>
      </c>
      <c r="W36" s="58">
        <v>5400</v>
      </c>
      <c r="X36" s="58">
        <v>7.2</v>
      </c>
      <c r="Y36" s="58">
        <v>5.9</v>
      </c>
      <c r="Z36" s="58">
        <v>23</v>
      </c>
      <c r="AA36" s="58">
        <v>31</v>
      </c>
      <c r="AB36" s="97">
        <f t="shared" si="5"/>
        <v>117.7</v>
      </c>
      <c r="AC36" s="97">
        <v>117.7</v>
      </c>
      <c r="AD36" s="118">
        <v>1</v>
      </c>
      <c r="AE36" s="54" t="s">
        <v>3185</v>
      </c>
      <c r="AF36" s="57">
        <v>74.5</v>
      </c>
      <c r="AG36" s="57">
        <v>211</v>
      </c>
      <c r="AH36" s="57">
        <v>16</v>
      </c>
      <c r="AI36" s="57">
        <v>4.92</v>
      </c>
      <c r="AJ36" s="57">
        <v>32.5</v>
      </c>
      <c r="AK36" s="57">
        <v>116</v>
      </c>
      <c r="AL36" s="57">
        <v>4.2</v>
      </c>
      <c r="AM36" s="54">
        <f t="shared" si="6"/>
        <v>26.725462816990227</v>
      </c>
      <c r="AN36" s="54"/>
    </row>
    <row r="37" spans="1:43" x14ac:dyDescent="0.2">
      <c r="A37">
        <v>0</v>
      </c>
      <c r="B37">
        <v>0</v>
      </c>
      <c r="C37" s="91">
        <f t="shared" si="3"/>
        <v>0</v>
      </c>
      <c r="H37" s="49">
        <v>46</v>
      </c>
      <c r="I37" s="54" t="s">
        <v>1461</v>
      </c>
      <c r="J37" s="54" t="s">
        <v>3072</v>
      </c>
      <c r="K37" s="12" t="s">
        <v>3796</v>
      </c>
      <c r="L37" s="56">
        <v>1993</v>
      </c>
      <c r="M37" s="56">
        <v>8</v>
      </c>
      <c r="N37" s="56">
        <v>219</v>
      </c>
      <c r="O37" s="56">
        <v>23</v>
      </c>
      <c r="P37" s="55" t="s">
        <v>110</v>
      </c>
      <c r="Q37" s="55">
        <v>2</v>
      </c>
      <c r="R37" s="55">
        <v>48</v>
      </c>
      <c r="S37" s="58">
        <v>522</v>
      </c>
      <c r="T37" s="58">
        <v>835</v>
      </c>
      <c r="U37" s="58">
        <f t="shared" si="4"/>
        <v>403750</v>
      </c>
      <c r="V37" s="58">
        <v>62.5</v>
      </c>
      <c r="W37" s="58">
        <v>6460</v>
      </c>
      <c r="X37" s="58">
        <v>7.7</v>
      </c>
      <c r="Y37" s="58">
        <v>7.8</v>
      </c>
      <c r="Z37" s="58">
        <v>71</v>
      </c>
      <c r="AA37" s="58">
        <v>31</v>
      </c>
      <c r="AB37" s="97">
        <f t="shared" si="5"/>
        <v>148.1</v>
      </c>
      <c r="AC37" s="97">
        <v>148.1</v>
      </c>
      <c r="AD37" s="118">
        <v>1</v>
      </c>
      <c r="AE37" s="54" t="s">
        <v>3185</v>
      </c>
      <c r="AF37" s="57">
        <v>77.099999999999994</v>
      </c>
      <c r="AG37" s="57">
        <v>232</v>
      </c>
      <c r="AH37" s="57">
        <v>16</v>
      </c>
      <c r="AI37" s="57">
        <v>4.8099999999999996</v>
      </c>
      <c r="AJ37" s="57">
        <v>31.5</v>
      </c>
      <c r="AK37" s="57">
        <v>112</v>
      </c>
      <c r="AL37" s="57">
        <v>4.5</v>
      </c>
      <c r="AM37" s="54">
        <f t="shared" si="6"/>
        <v>27.436869260363945</v>
      </c>
      <c r="AN37" s="54"/>
    </row>
    <row r="38" spans="1:43" x14ac:dyDescent="0.2">
      <c r="A38">
        <v>0</v>
      </c>
      <c r="B38">
        <v>0</v>
      </c>
      <c r="C38" s="91">
        <f t="shared" si="3"/>
        <v>0</v>
      </c>
      <c r="H38" s="49">
        <v>32</v>
      </c>
      <c r="I38" s="54" t="s">
        <v>1436</v>
      </c>
      <c r="J38" s="54" t="s">
        <v>3083</v>
      </c>
      <c r="K38" s="12" t="s">
        <v>3798</v>
      </c>
      <c r="L38" s="56">
        <v>1993</v>
      </c>
      <c r="M38" s="56">
        <v>1</v>
      </c>
      <c r="N38" s="56">
        <v>2</v>
      </c>
      <c r="O38" s="56">
        <v>23</v>
      </c>
      <c r="P38" s="55" t="s">
        <v>490</v>
      </c>
      <c r="Q38" s="55">
        <v>27</v>
      </c>
      <c r="R38" s="55">
        <v>46</v>
      </c>
      <c r="S38" s="58">
        <v>377</v>
      </c>
      <c r="T38" s="58">
        <v>698</v>
      </c>
      <c r="U38" s="58">
        <f t="shared" si="4"/>
        <v>323838</v>
      </c>
      <c r="V38" s="58">
        <v>54</v>
      </c>
      <c r="W38" s="58">
        <v>5997</v>
      </c>
      <c r="X38" s="58">
        <v>8.6</v>
      </c>
      <c r="Y38" s="58">
        <v>8.3000000000000007</v>
      </c>
      <c r="Z38" s="58">
        <v>41</v>
      </c>
      <c r="AA38" s="58">
        <v>23</v>
      </c>
      <c r="AB38" s="97">
        <f t="shared" si="5"/>
        <v>23.166666666666668</v>
      </c>
      <c r="AC38" s="97">
        <v>139</v>
      </c>
      <c r="AD38" s="118">
        <v>6</v>
      </c>
      <c r="AE38" s="54" t="s">
        <v>2513</v>
      </c>
      <c r="AF38" s="57">
        <v>74</v>
      </c>
      <c r="AG38" s="57">
        <v>216</v>
      </c>
      <c r="AH38" s="57">
        <v>16</v>
      </c>
      <c r="AI38" s="57">
        <v>4.3370499999999996</v>
      </c>
      <c r="AJ38" s="57">
        <v>24.49</v>
      </c>
      <c r="AK38" s="57">
        <v>85.39</v>
      </c>
      <c r="AL38" s="54">
        <v>3.2475999999999994</v>
      </c>
      <c r="AM38" s="54">
        <f t="shared" si="6"/>
        <v>27.72972972972973</v>
      </c>
      <c r="AN38" s="54"/>
    </row>
    <row r="39" spans="1:43" x14ac:dyDescent="0.2">
      <c r="A39">
        <v>0</v>
      </c>
      <c r="B39">
        <v>0</v>
      </c>
      <c r="C39" s="91">
        <f t="shared" si="3"/>
        <v>0</v>
      </c>
      <c r="H39" s="49">
        <v>7</v>
      </c>
      <c r="I39" s="54" t="s">
        <v>1457</v>
      </c>
      <c r="J39" s="54" t="s">
        <v>3088</v>
      </c>
      <c r="K39" s="12" t="s">
        <v>3793</v>
      </c>
      <c r="L39" s="56">
        <v>1993</v>
      </c>
      <c r="M39" s="56">
        <v>8</v>
      </c>
      <c r="N39" s="56">
        <v>216</v>
      </c>
      <c r="O39" s="56">
        <v>23</v>
      </c>
      <c r="P39" s="55" t="s">
        <v>120</v>
      </c>
      <c r="Q39" s="55">
        <v>9</v>
      </c>
      <c r="R39" s="55">
        <v>45</v>
      </c>
      <c r="S39" s="58">
        <v>845</v>
      </c>
      <c r="T39" s="58">
        <v>1463</v>
      </c>
      <c r="U39" s="58">
        <f t="shared" si="4"/>
        <v>630771.4</v>
      </c>
      <c r="V39" s="58">
        <v>57.8</v>
      </c>
      <c r="W39" s="58">
        <v>10913</v>
      </c>
      <c r="X39" s="58">
        <v>7.5</v>
      </c>
      <c r="Y39" s="58">
        <v>6.5</v>
      </c>
      <c r="Z39" s="58">
        <v>64</v>
      </c>
      <c r="AA39" s="58">
        <v>59</v>
      </c>
      <c r="AB39" s="97">
        <f t="shared" si="5"/>
        <v>18.114285714285714</v>
      </c>
      <c r="AC39" s="97">
        <v>126.8</v>
      </c>
      <c r="AD39" s="118">
        <v>7</v>
      </c>
      <c r="AE39" s="54" t="s">
        <v>2517</v>
      </c>
      <c r="AF39" s="57">
        <v>72</v>
      </c>
      <c r="AG39" s="57">
        <v>212</v>
      </c>
      <c r="AH39" s="57">
        <v>16</v>
      </c>
      <c r="AI39" s="57">
        <v>4.97</v>
      </c>
      <c r="AJ39" s="57">
        <v>30.5</v>
      </c>
      <c r="AK39" s="57">
        <v>85.39</v>
      </c>
      <c r="AL39" s="54">
        <v>3.2475999999999994</v>
      </c>
      <c r="AM39" s="54">
        <f t="shared" si="6"/>
        <v>28.749228395061728</v>
      </c>
      <c r="AN39" s="54"/>
    </row>
    <row r="40" spans="1:43" x14ac:dyDescent="0.2">
      <c r="A40">
        <v>0</v>
      </c>
      <c r="B40">
        <v>0</v>
      </c>
      <c r="C40" s="91">
        <f t="shared" si="3"/>
        <v>0</v>
      </c>
      <c r="H40" s="49">
        <v>7</v>
      </c>
      <c r="I40" s="54" t="s">
        <v>1443</v>
      </c>
      <c r="J40" s="54" t="s">
        <v>3074</v>
      </c>
      <c r="K40" s="12" t="s">
        <v>3794</v>
      </c>
      <c r="L40" s="56">
        <v>1993</v>
      </c>
      <c r="M40" s="56">
        <v>3</v>
      </c>
      <c r="N40" s="56">
        <v>58</v>
      </c>
      <c r="O40" s="56">
        <v>22</v>
      </c>
      <c r="P40" s="55" t="s">
        <v>1444</v>
      </c>
      <c r="Q40" s="55">
        <v>15</v>
      </c>
      <c r="R40" s="55">
        <v>26</v>
      </c>
      <c r="S40" s="58">
        <v>248</v>
      </c>
      <c r="T40" s="58">
        <v>427</v>
      </c>
      <c r="U40" s="58">
        <f t="shared" si="4"/>
        <v>175926.80000000002</v>
      </c>
      <c r="V40" s="58">
        <v>58.1</v>
      </c>
      <c r="W40" s="58">
        <v>3028</v>
      </c>
      <c r="X40" s="58">
        <v>7.1</v>
      </c>
      <c r="Y40" s="58">
        <v>7</v>
      </c>
      <c r="Z40" s="58">
        <v>27</v>
      </c>
      <c r="AA40" s="58">
        <v>13</v>
      </c>
      <c r="AB40" s="97">
        <f t="shared" si="5"/>
        <v>26.48</v>
      </c>
      <c r="AC40" s="97">
        <v>132.4</v>
      </c>
      <c r="AD40" s="118">
        <v>5</v>
      </c>
      <c r="AE40" s="54" t="s">
        <v>2514</v>
      </c>
      <c r="AF40" s="57">
        <v>74.599999999999994</v>
      </c>
      <c r="AG40" s="57">
        <v>234</v>
      </c>
      <c r="AH40" s="57">
        <v>16</v>
      </c>
      <c r="AI40" s="57">
        <v>4.8899999999999997</v>
      </c>
      <c r="AJ40" s="57">
        <v>30.5</v>
      </c>
      <c r="AK40" s="57">
        <v>109</v>
      </c>
      <c r="AL40" s="57">
        <v>4.29</v>
      </c>
      <c r="AM40" s="54">
        <f t="shared" si="6"/>
        <v>29.559257954847666</v>
      </c>
      <c r="AN40" s="54"/>
    </row>
    <row r="41" spans="1:43" x14ac:dyDescent="0.2">
      <c r="A41">
        <v>0</v>
      </c>
      <c r="B41">
        <v>0</v>
      </c>
      <c r="C41" s="91">
        <f t="shared" si="3"/>
        <v>1</v>
      </c>
      <c r="H41" s="49">
        <v>56</v>
      </c>
      <c r="I41" s="54" t="s">
        <v>1415</v>
      </c>
      <c r="J41" s="54" t="s">
        <v>3055</v>
      </c>
      <c r="K41" s="12" t="s">
        <v>3802</v>
      </c>
      <c r="L41" s="56">
        <v>1994</v>
      </c>
      <c r="M41" s="56">
        <v>7</v>
      </c>
      <c r="N41" s="56">
        <v>197</v>
      </c>
      <c r="O41" s="56">
        <v>23</v>
      </c>
      <c r="P41" s="55" t="s">
        <v>221</v>
      </c>
      <c r="Q41" s="55">
        <v>25</v>
      </c>
      <c r="R41" s="55">
        <v>42</v>
      </c>
      <c r="S41" s="58">
        <v>432</v>
      </c>
      <c r="T41" s="58">
        <v>860</v>
      </c>
      <c r="U41" s="58">
        <f t="shared" si="4"/>
        <v>275096</v>
      </c>
      <c r="V41" s="58">
        <v>50.2</v>
      </c>
      <c r="W41" s="58">
        <v>5480</v>
      </c>
      <c r="X41" s="58">
        <v>6.4</v>
      </c>
      <c r="Y41" s="58">
        <v>5.0999999999999996</v>
      </c>
      <c r="Z41" s="58">
        <v>32</v>
      </c>
      <c r="AA41" s="58">
        <v>38</v>
      </c>
      <c r="AB41" s="97">
        <f t="shared" si="5"/>
        <v>17.866666666666667</v>
      </c>
      <c r="AC41" s="97">
        <v>107.2</v>
      </c>
      <c r="AD41" s="118">
        <v>6</v>
      </c>
      <c r="AE41" s="54" t="s">
        <v>2513</v>
      </c>
      <c r="AF41" s="57">
        <v>75</v>
      </c>
      <c r="AG41" s="57">
        <v>221</v>
      </c>
      <c r="AH41" s="57">
        <v>16</v>
      </c>
      <c r="AI41" s="57">
        <v>5.04</v>
      </c>
      <c r="AJ41" s="57">
        <v>26</v>
      </c>
      <c r="AK41" s="57">
        <v>102</v>
      </c>
      <c r="AL41" s="57">
        <v>4.79</v>
      </c>
      <c r="AM41" s="54">
        <f t="shared" si="6"/>
        <v>27.620088888888887</v>
      </c>
      <c r="AN41" s="54"/>
    </row>
    <row r="42" spans="1:43" x14ac:dyDescent="0.2">
      <c r="A42">
        <v>0</v>
      </c>
      <c r="B42">
        <v>0</v>
      </c>
      <c r="C42" s="91">
        <f t="shared" si="3"/>
        <v>1</v>
      </c>
      <c r="H42" s="49">
        <v>51</v>
      </c>
      <c r="I42" s="54" t="s">
        <v>1398</v>
      </c>
      <c r="J42" s="54" t="s">
        <v>3050</v>
      </c>
      <c r="K42" s="19" t="s">
        <v>3806</v>
      </c>
      <c r="L42" s="56">
        <v>1994</v>
      </c>
      <c r="M42" s="56">
        <v>1</v>
      </c>
      <c r="N42" s="56">
        <v>6</v>
      </c>
      <c r="O42" s="56">
        <v>22</v>
      </c>
      <c r="P42" s="55" t="s">
        <v>241</v>
      </c>
      <c r="Q42" s="55">
        <v>22</v>
      </c>
      <c r="R42" s="55">
        <v>34</v>
      </c>
      <c r="S42" s="58">
        <v>511</v>
      </c>
      <c r="T42" s="58">
        <v>865</v>
      </c>
      <c r="U42" s="58">
        <f t="shared" si="4"/>
        <v>450992.10000000003</v>
      </c>
      <c r="V42" s="58">
        <v>59.1</v>
      </c>
      <c r="W42" s="58">
        <v>7631</v>
      </c>
      <c r="X42" s="58">
        <v>8.8000000000000007</v>
      </c>
      <c r="Y42" s="58">
        <v>8.9</v>
      </c>
      <c r="Z42" s="58">
        <v>53</v>
      </c>
      <c r="AA42" s="58">
        <v>22</v>
      </c>
      <c r="AB42" s="97">
        <f t="shared" si="5"/>
        <v>18.537500000000001</v>
      </c>
      <c r="AC42" s="97">
        <v>148.30000000000001</v>
      </c>
      <c r="AD42" s="119">
        <v>8</v>
      </c>
      <c r="AE42" s="63" t="s">
        <v>3661</v>
      </c>
      <c r="AF42" s="57">
        <v>75.3</v>
      </c>
      <c r="AG42" s="57">
        <v>228</v>
      </c>
      <c r="AH42" s="57">
        <v>16</v>
      </c>
      <c r="AI42" s="57">
        <v>4.3370499999999996</v>
      </c>
      <c r="AJ42" s="57">
        <v>24.49</v>
      </c>
      <c r="AK42" s="57">
        <v>85.39</v>
      </c>
      <c r="AL42" s="54">
        <v>3.2475999999999994</v>
      </c>
      <c r="AM42" s="54">
        <f t="shared" si="6"/>
        <v>28.268334365062991</v>
      </c>
      <c r="AN42" s="54"/>
    </row>
    <row r="43" spans="1:43" x14ac:dyDescent="0.2">
      <c r="A43">
        <v>0</v>
      </c>
      <c r="B43">
        <v>0</v>
      </c>
      <c r="C43" s="91">
        <f t="shared" si="3"/>
        <v>0</v>
      </c>
      <c r="H43" s="49">
        <v>16</v>
      </c>
      <c r="I43" s="54" t="s">
        <v>1409</v>
      </c>
      <c r="J43" s="54" t="s">
        <v>3062</v>
      </c>
      <c r="K43" s="12" t="s">
        <v>3804</v>
      </c>
      <c r="L43" s="56">
        <v>1994</v>
      </c>
      <c r="M43" s="56">
        <v>6</v>
      </c>
      <c r="N43" s="56">
        <v>178</v>
      </c>
      <c r="O43" s="56">
        <v>23</v>
      </c>
      <c r="P43" s="55" t="s">
        <v>120</v>
      </c>
      <c r="Q43" s="55">
        <v>15</v>
      </c>
      <c r="R43" s="55">
        <v>36</v>
      </c>
      <c r="S43" s="58">
        <v>467</v>
      </c>
      <c r="T43" s="58">
        <v>746</v>
      </c>
      <c r="U43" s="58">
        <f t="shared" si="4"/>
        <v>315316.2</v>
      </c>
      <c r="V43" s="58">
        <v>62.6</v>
      </c>
      <c r="W43" s="58">
        <v>5037</v>
      </c>
      <c r="X43" s="58">
        <v>6.8</v>
      </c>
      <c r="Y43" s="58">
        <v>5.5</v>
      </c>
      <c r="Z43" s="58">
        <v>17</v>
      </c>
      <c r="AA43" s="58">
        <v>29</v>
      </c>
      <c r="AB43" s="97">
        <f t="shared" si="5"/>
        <v>119.1</v>
      </c>
      <c r="AC43" s="97">
        <v>119.1</v>
      </c>
      <c r="AD43" s="118">
        <v>1</v>
      </c>
      <c r="AE43" s="54" t="s">
        <v>3185</v>
      </c>
      <c r="AF43" s="57">
        <v>74.3</v>
      </c>
      <c r="AG43" s="57">
        <v>227</v>
      </c>
      <c r="AH43" s="57">
        <v>16</v>
      </c>
      <c r="AI43" s="57">
        <v>5.13</v>
      </c>
      <c r="AJ43" s="57">
        <v>24.5</v>
      </c>
      <c r="AK43" s="57">
        <v>100</v>
      </c>
      <c r="AL43" s="57">
        <v>4.3899999999999997</v>
      </c>
      <c r="AM43" s="54">
        <f t="shared" si="6"/>
        <v>28.907035426203112</v>
      </c>
      <c r="AN43" s="54"/>
    </row>
    <row r="44" spans="1:43" x14ac:dyDescent="0.2">
      <c r="A44">
        <v>0</v>
      </c>
      <c r="B44">
        <v>0</v>
      </c>
      <c r="C44" s="91">
        <f t="shared" si="3"/>
        <v>0</v>
      </c>
      <c r="H44" s="49">
        <v>8</v>
      </c>
      <c r="I44" s="54" t="s">
        <v>1424</v>
      </c>
      <c r="J44" s="54" t="s">
        <v>3054</v>
      </c>
      <c r="K44" s="16" t="s">
        <v>3801</v>
      </c>
      <c r="L44" s="56">
        <v>1994</v>
      </c>
      <c r="M44" s="56">
        <v>7</v>
      </c>
      <c r="N44" s="56">
        <v>208</v>
      </c>
      <c r="O44" s="56">
        <v>23</v>
      </c>
      <c r="P44" s="55" t="s">
        <v>170</v>
      </c>
      <c r="Q44" s="55">
        <v>12</v>
      </c>
      <c r="R44" s="55">
        <v>44</v>
      </c>
      <c r="S44" s="58">
        <v>703</v>
      </c>
      <c r="T44" s="58">
        <v>1275</v>
      </c>
      <c r="U44" s="58">
        <f t="shared" si="4"/>
        <v>553148.9</v>
      </c>
      <c r="V44" s="58">
        <v>55.1</v>
      </c>
      <c r="W44" s="58">
        <v>10039</v>
      </c>
      <c r="X44" s="58">
        <v>7.9</v>
      </c>
      <c r="Y44" s="58">
        <v>6.9</v>
      </c>
      <c r="Z44" s="58">
        <v>72</v>
      </c>
      <c r="AA44" s="58">
        <v>60</v>
      </c>
      <c r="AB44" s="97">
        <f t="shared" si="5"/>
        <v>18.642857142857142</v>
      </c>
      <c r="AC44" s="97">
        <v>130.5</v>
      </c>
      <c r="AD44" s="118">
        <v>7</v>
      </c>
      <c r="AE44" s="54" t="s">
        <v>2517</v>
      </c>
      <c r="AF44" s="57">
        <v>72.8</v>
      </c>
      <c r="AG44" s="57">
        <v>212</v>
      </c>
      <c r="AH44" s="57">
        <v>16</v>
      </c>
      <c r="AI44" s="57">
        <v>4.3370499999999996</v>
      </c>
      <c r="AJ44" s="57">
        <v>24.49</v>
      </c>
      <c r="AK44" s="57">
        <v>85.39</v>
      </c>
      <c r="AL44" s="54">
        <v>3.2475999999999994</v>
      </c>
      <c r="AM44" s="54">
        <f t="shared" si="6"/>
        <v>28.120848931288496</v>
      </c>
      <c r="AN44" s="54"/>
    </row>
    <row r="45" spans="1:43" x14ac:dyDescent="0.2">
      <c r="A45">
        <v>0</v>
      </c>
      <c r="B45">
        <v>0</v>
      </c>
      <c r="C45" s="91">
        <f t="shared" si="3"/>
        <v>0</v>
      </c>
      <c r="H45" s="49">
        <v>6</v>
      </c>
      <c r="I45" s="54" t="s">
        <v>1392</v>
      </c>
      <c r="J45" s="54" t="s">
        <v>3066</v>
      </c>
      <c r="K45" s="12" t="s">
        <v>3803</v>
      </c>
      <c r="L45" s="56">
        <v>1994</v>
      </c>
      <c r="M45" s="56">
        <v>1</v>
      </c>
      <c r="N45" s="56">
        <v>3</v>
      </c>
      <c r="O45" s="56">
        <v>22</v>
      </c>
      <c r="P45" s="55" t="s">
        <v>221</v>
      </c>
      <c r="Q45" s="55">
        <v>25</v>
      </c>
      <c r="R45" s="55">
        <v>33</v>
      </c>
      <c r="S45" s="58">
        <v>316</v>
      </c>
      <c r="T45" s="58">
        <v>513</v>
      </c>
      <c r="U45" s="58">
        <f t="shared" si="4"/>
        <v>251882.4</v>
      </c>
      <c r="V45" s="58">
        <v>61.6</v>
      </c>
      <c r="W45" s="58">
        <v>4089</v>
      </c>
      <c r="X45" s="58">
        <v>8</v>
      </c>
      <c r="Y45" s="58">
        <v>8.3000000000000007</v>
      </c>
      <c r="Z45" s="58">
        <v>36</v>
      </c>
      <c r="AA45" s="58">
        <v>12</v>
      </c>
      <c r="AB45" s="97">
        <f t="shared" si="5"/>
        <v>73.5</v>
      </c>
      <c r="AC45" s="97">
        <v>147</v>
      </c>
      <c r="AD45" s="118">
        <v>2</v>
      </c>
      <c r="AE45" s="54" t="s">
        <v>2518</v>
      </c>
      <c r="AF45" s="57">
        <v>74</v>
      </c>
      <c r="AG45" s="57">
        <v>221</v>
      </c>
      <c r="AH45" s="57">
        <v>16</v>
      </c>
      <c r="AI45" s="57">
        <v>4.3370499999999996</v>
      </c>
      <c r="AJ45" s="57">
        <v>24.49</v>
      </c>
      <c r="AK45" s="57">
        <v>85.39</v>
      </c>
      <c r="AL45" s="54">
        <v>3.2475999999999994</v>
      </c>
      <c r="AM45" s="54">
        <f t="shared" si="6"/>
        <v>28.371621621621621</v>
      </c>
      <c r="AN45" s="54"/>
      <c r="AO45" s="57"/>
    </row>
    <row r="46" spans="1:43" x14ac:dyDescent="0.2">
      <c r="A46">
        <v>0</v>
      </c>
      <c r="B46">
        <v>0</v>
      </c>
      <c r="C46" s="91">
        <f t="shared" si="3"/>
        <v>0</v>
      </c>
      <c r="H46" s="49">
        <v>2</v>
      </c>
      <c r="I46" s="54" t="s">
        <v>1407</v>
      </c>
      <c r="J46" s="54" t="s">
        <v>3065</v>
      </c>
      <c r="K46" s="12" t="s">
        <v>3800</v>
      </c>
      <c r="L46" s="56">
        <v>1994</v>
      </c>
      <c r="M46" s="56">
        <v>4</v>
      </c>
      <c r="N46" s="56">
        <v>116</v>
      </c>
      <c r="O46" s="56">
        <v>23</v>
      </c>
      <c r="P46" s="55" t="s">
        <v>267</v>
      </c>
      <c r="Q46" s="55">
        <v>19</v>
      </c>
      <c r="R46" s="59">
        <v>39</v>
      </c>
      <c r="S46" s="59">
        <v>746</v>
      </c>
      <c r="T46" s="59">
        <v>1225</v>
      </c>
      <c r="U46" s="58">
        <f t="shared" si="4"/>
        <v>659181.6</v>
      </c>
      <c r="V46" s="59">
        <v>60.9</v>
      </c>
      <c r="W46" s="59">
        <v>10824</v>
      </c>
      <c r="X46" s="59">
        <v>8.8000000000000007</v>
      </c>
      <c r="Y46" s="59">
        <v>8.5</v>
      </c>
      <c r="Z46" s="59">
        <v>91</v>
      </c>
      <c r="AA46" s="59">
        <v>32</v>
      </c>
      <c r="AB46" s="97">
        <f t="shared" si="5"/>
        <v>77.349999999999994</v>
      </c>
      <c r="AC46" s="110">
        <v>154.69999999999999</v>
      </c>
      <c r="AD46" s="120">
        <v>2</v>
      </c>
      <c r="AE46" s="54" t="s">
        <v>2518</v>
      </c>
      <c r="AF46" s="57">
        <v>74.900000000000006</v>
      </c>
      <c r="AG46" s="57">
        <v>211</v>
      </c>
      <c r="AH46" s="57">
        <v>16</v>
      </c>
      <c r="AI46" s="57">
        <v>4.88</v>
      </c>
      <c r="AJ46" s="57">
        <v>33</v>
      </c>
      <c r="AK46" s="57">
        <v>113</v>
      </c>
      <c r="AL46" s="57">
        <v>4.13</v>
      </c>
      <c r="AM46" s="54">
        <f t="shared" si="6"/>
        <v>26.440772832846992</v>
      </c>
      <c r="AN46" s="70"/>
      <c r="AO46" s="17"/>
      <c r="AP46" s="17"/>
      <c r="AQ46" s="18"/>
    </row>
    <row r="47" spans="1:43" x14ac:dyDescent="0.2">
      <c r="A47">
        <v>0</v>
      </c>
      <c r="B47">
        <v>0</v>
      </c>
      <c r="C47" s="91">
        <f t="shared" si="3"/>
        <v>0</v>
      </c>
      <c r="H47" s="49">
        <v>1</v>
      </c>
      <c r="I47" s="54" t="s">
        <v>1422</v>
      </c>
      <c r="J47" s="54" t="s">
        <v>3061</v>
      </c>
      <c r="K47" s="12" t="s">
        <v>3805</v>
      </c>
      <c r="L47" s="56">
        <v>1994</v>
      </c>
      <c r="M47" s="56">
        <v>7</v>
      </c>
      <c r="N47" s="56">
        <v>199</v>
      </c>
      <c r="O47" s="56">
        <v>23</v>
      </c>
      <c r="P47" s="55" t="s">
        <v>71</v>
      </c>
      <c r="Q47" s="55">
        <v>3</v>
      </c>
      <c r="R47" s="55">
        <v>32</v>
      </c>
      <c r="S47" s="58">
        <v>341</v>
      </c>
      <c r="T47" s="58">
        <v>560</v>
      </c>
      <c r="U47" s="58">
        <f t="shared" si="4"/>
        <v>242382</v>
      </c>
      <c r="V47" s="58">
        <v>60.9</v>
      </c>
      <c r="W47" s="58">
        <v>3980</v>
      </c>
      <c r="X47" s="58">
        <v>7.1</v>
      </c>
      <c r="Y47" s="58">
        <v>6.2</v>
      </c>
      <c r="Z47" s="58">
        <v>31</v>
      </c>
      <c r="AA47" s="58">
        <v>25</v>
      </c>
      <c r="AB47" s="97">
        <f t="shared" si="5"/>
        <v>21.650000000000002</v>
      </c>
      <c r="AC47" s="97">
        <v>129.9</v>
      </c>
      <c r="AD47" s="118">
        <v>6</v>
      </c>
      <c r="AE47" s="54" t="s">
        <v>2513</v>
      </c>
      <c r="AF47" s="57">
        <v>74.900000000000006</v>
      </c>
      <c r="AG47" s="57">
        <v>208</v>
      </c>
      <c r="AH47" s="57">
        <v>16</v>
      </c>
      <c r="AI47" s="57">
        <v>4.3370499999999996</v>
      </c>
      <c r="AJ47" s="57">
        <v>24.49</v>
      </c>
      <c r="AK47" s="57">
        <v>85.39</v>
      </c>
      <c r="AL47" s="54">
        <v>3.2475999999999994</v>
      </c>
      <c r="AM47" s="54">
        <f t="shared" si="6"/>
        <v>26.064837674086139</v>
      </c>
      <c r="AN47" s="54"/>
    </row>
    <row r="48" spans="1:43" x14ac:dyDescent="0.2">
      <c r="A48">
        <v>1</v>
      </c>
      <c r="B48">
        <v>1</v>
      </c>
      <c r="C48" s="91">
        <f t="shared" si="3"/>
        <v>1</v>
      </c>
      <c r="H48" s="49">
        <v>100</v>
      </c>
      <c r="I48" s="54" t="s">
        <v>1333</v>
      </c>
      <c r="J48" s="54" t="s">
        <v>3811</v>
      </c>
      <c r="K48" s="12" t="s">
        <v>3812</v>
      </c>
      <c r="L48" s="56">
        <v>1995</v>
      </c>
      <c r="M48" s="56">
        <v>1</v>
      </c>
      <c r="N48" s="56">
        <v>3</v>
      </c>
      <c r="O48" s="56">
        <v>22</v>
      </c>
      <c r="P48" s="55" t="s">
        <v>79</v>
      </c>
      <c r="Q48" s="55">
        <v>18</v>
      </c>
      <c r="R48" s="55">
        <v>31</v>
      </c>
      <c r="S48" s="58">
        <v>927</v>
      </c>
      <c r="T48" s="58">
        <v>1680</v>
      </c>
      <c r="U48" s="58">
        <f t="shared" si="4"/>
        <v>799868.57142857148</v>
      </c>
      <c r="V48" s="55">
        <f>S48/T48*100</f>
        <v>55.178571428571431</v>
      </c>
      <c r="W48" s="58">
        <v>14496</v>
      </c>
      <c r="X48" s="55">
        <f>W48/T48</f>
        <v>8.6285714285714281</v>
      </c>
      <c r="Y48" s="58">
        <v>8.5</v>
      </c>
      <c r="Z48" s="58">
        <v>119</v>
      </c>
      <c r="AA48" s="58">
        <v>58</v>
      </c>
      <c r="AB48" s="97">
        <f t="shared" si="5"/>
        <v>17.097701149425287</v>
      </c>
      <c r="AC48" s="56">
        <f>Z48/AA48*100</f>
        <v>205.17241379310346</v>
      </c>
      <c r="AD48" s="118">
        <v>12</v>
      </c>
      <c r="AE48" s="54" t="s">
        <v>3186</v>
      </c>
      <c r="AF48" s="57">
        <v>73.599999999999994</v>
      </c>
      <c r="AG48" s="57">
        <v>224</v>
      </c>
      <c r="AH48" s="57">
        <v>16</v>
      </c>
      <c r="AI48" s="57">
        <v>4.3370499999999996</v>
      </c>
      <c r="AJ48" s="57">
        <v>24.49</v>
      </c>
      <c r="AK48" s="57">
        <v>115</v>
      </c>
      <c r="AL48" s="54">
        <v>3.2475999999999994</v>
      </c>
      <c r="AM48" s="54">
        <f t="shared" si="6"/>
        <v>29.070179584120986</v>
      </c>
      <c r="AN48" s="54"/>
    </row>
    <row r="49" spans="1:40" x14ac:dyDescent="0.2">
      <c r="A49">
        <v>0</v>
      </c>
      <c r="B49">
        <v>0</v>
      </c>
      <c r="C49" s="91">
        <f t="shared" si="3"/>
        <v>1</v>
      </c>
      <c r="H49" s="49">
        <v>81</v>
      </c>
      <c r="I49" s="54" t="s">
        <v>1341</v>
      </c>
      <c r="J49" s="54" t="s">
        <v>3030</v>
      </c>
      <c r="K49" s="12" t="s">
        <v>3808</v>
      </c>
      <c r="L49" s="56">
        <v>1995</v>
      </c>
      <c r="M49" s="56">
        <v>1</v>
      </c>
      <c r="N49" s="56">
        <v>5</v>
      </c>
      <c r="O49" s="56">
        <v>22</v>
      </c>
      <c r="P49" s="55" t="s">
        <v>528</v>
      </c>
      <c r="Q49" s="55">
        <v>21</v>
      </c>
      <c r="R49" s="55">
        <v>45</v>
      </c>
      <c r="S49" s="58">
        <v>370</v>
      </c>
      <c r="T49" s="58">
        <v>657</v>
      </c>
      <c r="U49" s="58">
        <f t="shared" si="4"/>
        <v>298615.2</v>
      </c>
      <c r="V49" s="58">
        <v>56.3</v>
      </c>
      <c r="W49" s="58">
        <v>5304</v>
      </c>
      <c r="X49" s="58">
        <v>8.1</v>
      </c>
      <c r="Y49" s="58">
        <v>7.8</v>
      </c>
      <c r="Z49" s="58">
        <v>39</v>
      </c>
      <c r="AA49" s="58">
        <v>21</v>
      </c>
      <c r="AB49" s="97">
        <f t="shared" si="5"/>
        <v>137.30000000000001</v>
      </c>
      <c r="AC49" s="97">
        <v>137.30000000000001</v>
      </c>
      <c r="AD49" s="118">
        <v>1</v>
      </c>
      <c r="AE49" s="54" t="s">
        <v>3185</v>
      </c>
      <c r="AF49" s="57">
        <v>77</v>
      </c>
      <c r="AG49" s="57">
        <v>240</v>
      </c>
      <c r="AH49" s="57">
        <v>16</v>
      </c>
      <c r="AI49" s="57">
        <v>4.3370499999999996</v>
      </c>
      <c r="AJ49" s="57">
        <v>24.49</v>
      </c>
      <c r="AK49" s="57">
        <v>85.39</v>
      </c>
      <c r="AL49" s="54">
        <v>3.2475999999999994</v>
      </c>
      <c r="AM49" s="54">
        <f t="shared" si="6"/>
        <v>28.456738067127677</v>
      </c>
      <c r="AN49" s="54"/>
    </row>
    <row r="50" spans="1:40" x14ac:dyDescent="0.2">
      <c r="A50">
        <v>0</v>
      </c>
      <c r="B50">
        <v>0</v>
      </c>
      <c r="C50" s="91">
        <f t="shared" si="3"/>
        <v>1</v>
      </c>
      <c r="H50" s="49">
        <v>59</v>
      </c>
      <c r="I50" s="54" t="s">
        <v>1353</v>
      </c>
      <c r="J50" s="54" t="s">
        <v>3043</v>
      </c>
      <c r="K50" s="12" t="s">
        <v>3809</v>
      </c>
      <c r="L50" s="56">
        <v>1995</v>
      </c>
      <c r="M50" s="56">
        <v>2</v>
      </c>
      <c r="N50" s="56">
        <v>60</v>
      </c>
      <c r="O50" s="56">
        <v>22</v>
      </c>
      <c r="P50" s="55" t="s">
        <v>120</v>
      </c>
      <c r="Q50" s="55">
        <v>15</v>
      </c>
      <c r="R50" s="55">
        <v>33</v>
      </c>
      <c r="S50" s="58">
        <v>456</v>
      </c>
      <c r="T50" s="58">
        <v>785</v>
      </c>
      <c r="U50" s="58">
        <f t="shared" si="4"/>
        <v>376546.10000000003</v>
      </c>
      <c r="V50" s="58">
        <v>58.1</v>
      </c>
      <c r="W50" s="58">
        <v>6481</v>
      </c>
      <c r="X50" s="58">
        <v>8.3000000000000007</v>
      </c>
      <c r="Y50" s="58">
        <v>8</v>
      </c>
      <c r="Z50" s="58">
        <v>33</v>
      </c>
      <c r="AA50" s="58">
        <v>19</v>
      </c>
      <c r="AB50" s="97">
        <f t="shared" si="5"/>
        <v>34.125</v>
      </c>
      <c r="AC50" s="97">
        <v>136.5</v>
      </c>
      <c r="AD50" s="118">
        <v>4</v>
      </c>
      <c r="AE50" s="54" t="s">
        <v>3663</v>
      </c>
      <c r="AF50" s="57">
        <v>73.5</v>
      </c>
      <c r="AG50" s="57">
        <v>212</v>
      </c>
      <c r="AH50" s="57">
        <v>16</v>
      </c>
      <c r="AI50" s="57">
        <v>4.5199999999999996</v>
      </c>
      <c r="AJ50" s="57">
        <v>36</v>
      </c>
      <c r="AK50" s="57">
        <v>125</v>
      </c>
      <c r="AL50" s="57">
        <v>4.13</v>
      </c>
      <c r="AM50" s="54">
        <f t="shared" si="6"/>
        <v>27.58776435744366</v>
      </c>
      <c r="AN50" s="54"/>
    </row>
    <row r="51" spans="1:40" x14ac:dyDescent="0.2">
      <c r="A51">
        <v>0</v>
      </c>
      <c r="B51">
        <v>0</v>
      </c>
      <c r="C51" s="91">
        <f t="shared" si="3"/>
        <v>0</v>
      </c>
      <c r="H51" s="49">
        <v>19</v>
      </c>
      <c r="I51" s="54" t="s">
        <v>1368</v>
      </c>
      <c r="J51" s="54" t="s">
        <v>3037</v>
      </c>
      <c r="K51" s="12" t="s">
        <v>3810</v>
      </c>
      <c r="L51" s="56">
        <v>1995</v>
      </c>
      <c r="M51" s="56">
        <v>4</v>
      </c>
      <c r="N51" s="56">
        <v>99</v>
      </c>
      <c r="O51" s="56">
        <v>22</v>
      </c>
      <c r="P51" s="55" t="s">
        <v>229</v>
      </c>
      <c r="Q51" s="55">
        <v>28</v>
      </c>
      <c r="R51" s="55">
        <v>47</v>
      </c>
      <c r="S51" s="58">
        <v>676</v>
      </c>
      <c r="T51" s="58">
        <v>1046</v>
      </c>
      <c r="U51" s="58">
        <f t="shared" si="4"/>
        <v>547291.19999999995</v>
      </c>
      <c r="V51" s="58">
        <v>64.599999999999994</v>
      </c>
      <c r="W51" s="58">
        <v>8472</v>
      </c>
      <c r="X51" s="58">
        <v>8.1</v>
      </c>
      <c r="Y51" s="58">
        <v>8</v>
      </c>
      <c r="Z51" s="58">
        <v>58</v>
      </c>
      <c r="AA51" s="58">
        <v>28</v>
      </c>
      <c r="AB51" s="97">
        <f t="shared" si="5"/>
        <v>29.119999999999997</v>
      </c>
      <c r="AC51" s="97">
        <v>145.6</v>
      </c>
      <c r="AD51" s="118">
        <v>5</v>
      </c>
      <c r="AE51" s="54" t="s">
        <v>2514</v>
      </c>
      <c r="AF51" s="57">
        <v>75.3</v>
      </c>
      <c r="AG51" s="57">
        <v>223</v>
      </c>
      <c r="AH51" s="57">
        <v>16</v>
      </c>
      <c r="AI51" s="57">
        <v>4.3370499999999996</v>
      </c>
      <c r="AJ51" s="57">
        <v>24.49</v>
      </c>
      <c r="AK51" s="57">
        <v>85.39</v>
      </c>
      <c r="AL51" s="54">
        <v>3.2475999999999994</v>
      </c>
      <c r="AM51" s="54">
        <f t="shared" si="6"/>
        <v>27.648414751794068</v>
      </c>
      <c r="AN51" s="54"/>
    </row>
    <row r="52" spans="1:40" x14ac:dyDescent="0.2">
      <c r="A52">
        <v>0</v>
      </c>
      <c r="B52">
        <v>0</v>
      </c>
      <c r="C52" s="91">
        <f t="shared" si="3"/>
        <v>0</v>
      </c>
      <c r="H52" s="49">
        <v>11</v>
      </c>
      <c r="I52" s="54" t="s">
        <v>1348</v>
      </c>
      <c r="J52" s="54" t="s">
        <v>3031</v>
      </c>
      <c r="K52" s="12" t="s">
        <v>3815</v>
      </c>
      <c r="L52" s="56">
        <v>1995</v>
      </c>
      <c r="M52" s="56">
        <v>2</v>
      </c>
      <c r="N52" s="56">
        <v>45</v>
      </c>
      <c r="O52" s="56">
        <v>23</v>
      </c>
      <c r="P52" s="55" t="s">
        <v>124</v>
      </c>
      <c r="Q52" s="55">
        <v>10</v>
      </c>
      <c r="R52" s="55">
        <v>48</v>
      </c>
      <c r="S52" s="58">
        <v>457</v>
      </c>
      <c r="T52" s="58">
        <v>711</v>
      </c>
      <c r="U52" s="58">
        <f t="shared" si="4"/>
        <v>376669.39999999997</v>
      </c>
      <c r="V52" s="58">
        <v>64.3</v>
      </c>
      <c r="W52" s="58">
        <v>5858</v>
      </c>
      <c r="X52" s="58">
        <v>8.1999999999999993</v>
      </c>
      <c r="Y52" s="58">
        <v>8</v>
      </c>
      <c r="Z52" s="58">
        <v>37</v>
      </c>
      <c r="AA52" s="58">
        <v>20</v>
      </c>
      <c r="AB52" s="97">
        <f t="shared" si="5"/>
        <v>145</v>
      </c>
      <c r="AC52" s="97">
        <v>145</v>
      </c>
      <c r="AD52" s="118">
        <v>1</v>
      </c>
      <c r="AE52" s="54" t="s">
        <v>3185</v>
      </c>
      <c r="AF52" s="57">
        <v>76.599999999999994</v>
      </c>
      <c r="AG52" s="57">
        <v>224</v>
      </c>
      <c r="AH52" s="57">
        <v>16</v>
      </c>
      <c r="AI52" s="57">
        <v>5.07</v>
      </c>
      <c r="AJ52" s="57">
        <v>30</v>
      </c>
      <c r="AK52" s="57">
        <v>111</v>
      </c>
      <c r="AL52" s="57">
        <v>4.34</v>
      </c>
      <c r="AM52" s="54">
        <f t="shared" si="6"/>
        <v>26.837731527244713</v>
      </c>
      <c r="AN52" s="54"/>
    </row>
    <row r="53" spans="1:40" x14ac:dyDescent="0.2">
      <c r="A53">
        <v>0</v>
      </c>
      <c r="B53">
        <v>0</v>
      </c>
      <c r="C53" s="91">
        <f t="shared" si="3"/>
        <v>0</v>
      </c>
      <c r="H53" s="49">
        <v>6</v>
      </c>
      <c r="I53" s="54" t="s">
        <v>1365</v>
      </c>
      <c r="J53" s="54" t="s">
        <v>3044</v>
      </c>
      <c r="K53" s="12" t="s">
        <v>3807</v>
      </c>
      <c r="L53" s="56">
        <v>1995</v>
      </c>
      <c r="M53" s="56">
        <v>3</v>
      </c>
      <c r="N53" s="56">
        <v>84</v>
      </c>
      <c r="O53" s="56">
        <v>23</v>
      </c>
      <c r="P53" s="55" t="s">
        <v>93</v>
      </c>
      <c r="Q53" s="55">
        <v>6</v>
      </c>
      <c r="R53" s="55">
        <v>44</v>
      </c>
      <c r="S53" s="58">
        <v>838</v>
      </c>
      <c r="T53" s="58">
        <v>1402</v>
      </c>
      <c r="U53" s="58">
        <f t="shared" si="4"/>
        <v>666949.4</v>
      </c>
      <c r="V53" s="58">
        <v>59.8</v>
      </c>
      <c r="W53" s="58">
        <v>11153</v>
      </c>
      <c r="X53" s="58">
        <v>8</v>
      </c>
      <c r="Y53" s="58">
        <v>7.7</v>
      </c>
      <c r="Z53" s="58">
        <v>67</v>
      </c>
      <c r="AA53" s="58">
        <v>37</v>
      </c>
      <c r="AB53" s="97">
        <f t="shared" si="5"/>
        <v>68.55</v>
      </c>
      <c r="AC53" s="97">
        <v>137.1</v>
      </c>
      <c r="AD53" s="118">
        <v>2</v>
      </c>
      <c r="AE53" s="54" t="s">
        <v>2518</v>
      </c>
      <c r="AF53" s="57">
        <v>72.5</v>
      </c>
      <c r="AG53" s="57">
        <v>208</v>
      </c>
      <c r="AH53" s="57">
        <v>16</v>
      </c>
      <c r="AI53" s="57">
        <v>4.3370499999999996</v>
      </c>
      <c r="AJ53" s="57">
        <v>24.49</v>
      </c>
      <c r="AK53" s="57">
        <v>85.39</v>
      </c>
      <c r="AL53" s="54">
        <v>3.2475999999999994</v>
      </c>
      <c r="AM53" s="54">
        <f t="shared" si="6"/>
        <v>27.819072532699167</v>
      </c>
      <c r="AN53" s="54"/>
    </row>
    <row r="54" spans="1:40" x14ac:dyDescent="0.2">
      <c r="A54">
        <v>0</v>
      </c>
      <c r="B54">
        <v>0</v>
      </c>
      <c r="C54" s="91">
        <f t="shared" si="3"/>
        <v>0</v>
      </c>
      <c r="H54" s="49">
        <v>6</v>
      </c>
      <c r="I54" s="54" t="s">
        <v>1377</v>
      </c>
      <c r="J54" s="54" t="s">
        <v>3042</v>
      </c>
      <c r="K54" s="12" t="s">
        <v>3813</v>
      </c>
      <c r="L54" s="56">
        <v>1995</v>
      </c>
      <c r="M54" s="56">
        <v>4</v>
      </c>
      <c r="N54" s="56">
        <v>134</v>
      </c>
      <c r="O54" s="56">
        <v>23</v>
      </c>
      <c r="P54" s="55" t="s">
        <v>71</v>
      </c>
      <c r="Q54" s="55">
        <v>2</v>
      </c>
      <c r="R54" s="55">
        <v>43</v>
      </c>
      <c r="S54" s="58">
        <v>849</v>
      </c>
      <c r="T54" s="58">
        <v>1352</v>
      </c>
      <c r="U54" s="58">
        <f t="shared" si="4"/>
        <v>672022.79999999993</v>
      </c>
      <c r="V54" s="58">
        <v>62.8</v>
      </c>
      <c r="W54" s="58">
        <v>10701</v>
      </c>
      <c r="X54" s="58">
        <v>7.9</v>
      </c>
      <c r="Y54" s="58">
        <v>7.7</v>
      </c>
      <c r="Z54" s="58">
        <v>72</v>
      </c>
      <c r="AA54" s="58">
        <v>37</v>
      </c>
      <c r="AB54" s="97">
        <f t="shared" si="5"/>
        <v>28.28</v>
      </c>
      <c r="AC54" s="97">
        <v>141.4</v>
      </c>
      <c r="AD54" s="118">
        <v>5</v>
      </c>
      <c r="AE54" s="54" t="s">
        <v>2514</v>
      </c>
      <c r="AF54" s="57">
        <v>73.900000000000006</v>
      </c>
      <c r="AG54" s="57">
        <v>199</v>
      </c>
      <c r="AH54" s="57">
        <v>16</v>
      </c>
      <c r="AI54" s="57">
        <v>5.08</v>
      </c>
      <c r="AJ54" s="57">
        <v>28</v>
      </c>
      <c r="AK54" s="57">
        <v>100</v>
      </c>
      <c r="AL54" s="57">
        <v>4.03</v>
      </c>
      <c r="AM54" s="54">
        <f t="shared" si="6"/>
        <v>25.616484258982894</v>
      </c>
      <c r="AN54" s="54"/>
    </row>
    <row r="55" spans="1:40" x14ac:dyDescent="0.2">
      <c r="A55">
        <v>0</v>
      </c>
      <c r="B55">
        <v>0</v>
      </c>
      <c r="C55" s="91">
        <f t="shared" si="3"/>
        <v>0</v>
      </c>
      <c r="H55" s="49">
        <v>4</v>
      </c>
      <c r="I55" s="54" t="s">
        <v>1360</v>
      </c>
      <c r="J55" s="54" t="s">
        <v>3029</v>
      </c>
      <c r="K55" s="12" t="s">
        <v>3814</v>
      </c>
      <c r="L55" s="56">
        <v>1995</v>
      </c>
      <c r="M55" s="56">
        <v>3</v>
      </c>
      <c r="N55" s="56">
        <v>80</v>
      </c>
      <c r="O55" s="56">
        <v>23</v>
      </c>
      <c r="P55" s="55" t="s">
        <v>350</v>
      </c>
      <c r="Q55" s="55">
        <v>28</v>
      </c>
      <c r="R55" s="55">
        <v>42</v>
      </c>
      <c r="S55" s="58">
        <v>677</v>
      </c>
      <c r="T55" s="58">
        <v>1237</v>
      </c>
      <c r="U55" s="58">
        <f t="shared" si="4"/>
        <v>517462</v>
      </c>
      <c r="V55" s="58">
        <v>54.7</v>
      </c>
      <c r="W55" s="58">
        <v>9460</v>
      </c>
      <c r="X55" s="58">
        <v>7.6</v>
      </c>
      <c r="Y55" s="58">
        <v>7.3</v>
      </c>
      <c r="Z55" s="58">
        <v>67</v>
      </c>
      <c r="AA55" s="58">
        <v>39</v>
      </c>
      <c r="AB55" s="97">
        <f t="shared" si="5"/>
        <v>16.3125</v>
      </c>
      <c r="AC55" s="97">
        <v>130.5</v>
      </c>
      <c r="AD55" s="118">
        <v>8</v>
      </c>
      <c r="AE55" s="54" t="s">
        <v>3661</v>
      </c>
      <c r="AF55" s="57">
        <v>74.5</v>
      </c>
      <c r="AG55" s="57">
        <v>206</v>
      </c>
      <c r="AH55" s="57">
        <v>16</v>
      </c>
      <c r="AI55" s="57">
        <v>4.83</v>
      </c>
      <c r="AJ55" s="57">
        <v>30.5</v>
      </c>
      <c r="AK55" s="57">
        <v>111</v>
      </c>
      <c r="AL55" s="57">
        <v>4.25</v>
      </c>
      <c r="AM55" s="54">
        <f t="shared" si="6"/>
        <v>26.092158010900413</v>
      </c>
      <c r="AN55" s="54"/>
    </row>
    <row r="56" spans="1:40" x14ac:dyDescent="0.2">
      <c r="A56">
        <v>0</v>
      </c>
      <c r="B56">
        <v>0</v>
      </c>
      <c r="C56" s="91">
        <f t="shared" si="3"/>
        <v>0</v>
      </c>
      <c r="H56" s="49">
        <v>42</v>
      </c>
      <c r="I56" s="54" t="s">
        <v>1306</v>
      </c>
      <c r="J56" s="54" t="s">
        <v>3008</v>
      </c>
      <c r="K56" s="12" t="s">
        <v>3818</v>
      </c>
      <c r="L56" s="56">
        <v>1996</v>
      </c>
      <c r="M56" s="56">
        <v>2</v>
      </c>
      <c r="N56" s="56">
        <v>42</v>
      </c>
      <c r="O56" s="56">
        <v>23</v>
      </c>
      <c r="P56" s="55" t="s">
        <v>271</v>
      </c>
      <c r="Q56" s="55">
        <v>23</v>
      </c>
      <c r="R56" s="55">
        <v>20</v>
      </c>
      <c r="S56" s="58">
        <v>301</v>
      </c>
      <c r="T56" s="58">
        <v>496</v>
      </c>
      <c r="U56" s="58">
        <f t="shared" si="4"/>
        <v>250630.30000000002</v>
      </c>
      <c r="V56" s="58">
        <v>60.7</v>
      </c>
      <c r="W56" s="58">
        <v>4129</v>
      </c>
      <c r="X56" s="58">
        <v>8.3000000000000007</v>
      </c>
      <c r="Y56" s="58">
        <v>7.2</v>
      </c>
      <c r="Z56" s="58">
        <v>20</v>
      </c>
      <c r="AA56" s="58">
        <v>21</v>
      </c>
      <c r="AB56" s="97">
        <f t="shared" si="5"/>
        <v>135.5</v>
      </c>
      <c r="AC56" s="97">
        <v>135.5</v>
      </c>
      <c r="AD56" s="118">
        <v>1</v>
      </c>
      <c r="AE56" s="54" t="s">
        <v>3185</v>
      </c>
      <c r="AF56" s="57">
        <v>76.5</v>
      </c>
      <c r="AG56" s="57">
        <v>220</v>
      </c>
      <c r="AH56" s="57">
        <v>16</v>
      </c>
      <c r="AI56" s="57">
        <v>4.93</v>
      </c>
      <c r="AJ56" s="57">
        <v>24.49</v>
      </c>
      <c r="AK56" s="57">
        <v>85.39</v>
      </c>
      <c r="AL56" s="57">
        <v>4.55</v>
      </c>
      <c r="AM56" s="54">
        <f t="shared" si="6"/>
        <v>26.427442436669654</v>
      </c>
      <c r="AN56" s="54"/>
    </row>
    <row r="57" spans="1:40" x14ac:dyDescent="0.2">
      <c r="A57">
        <v>0</v>
      </c>
      <c r="B57">
        <v>0</v>
      </c>
      <c r="C57" s="91">
        <f t="shared" si="3"/>
        <v>0</v>
      </c>
      <c r="H57" s="49">
        <v>13</v>
      </c>
      <c r="I57" s="54" t="s">
        <v>1318</v>
      </c>
      <c r="J57" s="54" t="s">
        <v>3015</v>
      </c>
      <c r="K57" s="12" t="s">
        <v>3817</v>
      </c>
      <c r="L57" s="56">
        <v>1996</v>
      </c>
      <c r="M57" s="56">
        <v>4</v>
      </c>
      <c r="N57" s="56">
        <v>130</v>
      </c>
      <c r="O57" s="56">
        <v>22</v>
      </c>
      <c r="P57" s="55" t="s">
        <v>106</v>
      </c>
      <c r="Q57" s="55">
        <v>19</v>
      </c>
      <c r="R57" s="55">
        <v>45</v>
      </c>
      <c r="S57" s="58">
        <v>529</v>
      </c>
      <c r="T57" s="58">
        <v>851</v>
      </c>
      <c r="U57" s="58">
        <f t="shared" si="4"/>
        <v>396338.4</v>
      </c>
      <c r="V57" s="58">
        <v>62.2</v>
      </c>
      <c r="W57" s="58">
        <v>6372</v>
      </c>
      <c r="X57" s="58">
        <v>7.5</v>
      </c>
      <c r="Y57" s="58">
        <v>7.5</v>
      </c>
      <c r="Z57" s="58">
        <v>57</v>
      </c>
      <c r="AA57" s="58">
        <v>26</v>
      </c>
      <c r="AB57" s="97">
        <f t="shared" si="5"/>
        <v>47.033333333333331</v>
      </c>
      <c r="AC57" s="97">
        <v>141.1</v>
      </c>
      <c r="AD57" s="118">
        <v>3</v>
      </c>
      <c r="AE57" s="54" t="s">
        <v>2515</v>
      </c>
      <c r="AF57" s="57">
        <v>75.400000000000006</v>
      </c>
      <c r="AG57" s="57">
        <v>222</v>
      </c>
      <c r="AH57" s="57">
        <v>16</v>
      </c>
      <c r="AI57" s="57">
        <v>4.3370499999999996</v>
      </c>
      <c r="AJ57" s="57">
        <v>24.49</v>
      </c>
      <c r="AK57" s="57">
        <v>85.39</v>
      </c>
      <c r="AL57" s="54">
        <v>3.2475999999999994</v>
      </c>
      <c r="AM57" s="54">
        <f t="shared" si="6"/>
        <v>27.451470143320499</v>
      </c>
      <c r="AN57" s="54"/>
    </row>
    <row r="58" spans="1:40" x14ac:dyDescent="0.2">
      <c r="A58">
        <v>0</v>
      </c>
      <c r="B58">
        <v>0</v>
      </c>
      <c r="C58" s="91">
        <f t="shared" si="3"/>
        <v>0</v>
      </c>
      <c r="H58" s="49">
        <v>3</v>
      </c>
      <c r="I58" s="54" t="s">
        <v>1312</v>
      </c>
      <c r="J58" s="54" t="s">
        <v>3014</v>
      </c>
      <c r="K58" s="12" t="s">
        <v>3816</v>
      </c>
      <c r="L58" s="56">
        <v>1996</v>
      </c>
      <c r="M58" s="56">
        <v>3</v>
      </c>
      <c r="N58" s="56">
        <v>85</v>
      </c>
      <c r="O58" s="56">
        <v>23</v>
      </c>
      <c r="P58" s="55" t="s">
        <v>151</v>
      </c>
      <c r="Q58" s="55">
        <v>9</v>
      </c>
      <c r="R58" s="55">
        <v>45</v>
      </c>
      <c r="S58" s="58">
        <v>498</v>
      </c>
      <c r="T58" s="58">
        <v>858</v>
      </c>
      <c r="U58" s="58">
        <f t="shared" si="4"/>
        <v>419456</v>
      </c>
      <c r="V58" s="58">
        <v>58</v>
      </c>
      <c r="W58" s="58">
        <v>7232</v>
      </c>
      <c r="X58" s="58">
        <v>8.4</v>
      </c>
      <c r="Y58" s="58">
        <v>7.9</v>
      </c>
      <c r="Z58" s="58">
        <v>57</v>
      </c>
      <c r="AA58" s="58">
        <v>35</v>
      </c>
      <c r="AB58" s="97">
        <f t="shared" si="5"/>
        <v>142.6</v>
      </c>
      <c r="AC58" s="97">
        <v>142.6</v>
      </c>
      <c r="AD58" s="118">
        <v>1</v>
      </c>
      <c r="AE58" s="54" t="s">
        <v>3185</v>
      </c>
      <c r="AF58" s="57">
        <v>75.3</v>
      </c>
      <c r="AG58" s="57">
        <v>221</v>
      </c>
      <c r="AH58" s="57">
        <v>16</v>
      </c>
      <c r="AI58" s="57">
        <v>4.7300000000000004</v>
      </c>
      <c r="AJ58" s="57">
        <v>31</v>
      </c>
      <c r="AK58" s="57">
        <v>108</v>
      </c>
      <c r="AL58" s="57">
        <v>4.16</v>
      </c>
      <c r="AM58" s="54">
        <f t="shared" si="6"/>
        <v>27.400446906486494</v>
      </c>
      <c r="AN58" s="54"/>
    </row>
    <row r="59" spans="1:40" x14ac:dyDescent="0.2">
      <c r="A59">
        <v>0</v>
      </c>
      <c r="B59">
        <v>0</v>
      </c>
      <c r="C59" s="91">
        <f t="shared" si="3"/>
        <v>1</v>
      </c>
      <c r="H59" s="49">
        <v>77</v>
      </c>
      <c r="I59" s="54" t="s">
        <v>1279</v>
      </c>
      <c r="J59" s="54" t="s">
        <v>2752</v>
      </c>
      <c r="K59" s="12" t="s">
        <v>3820</v>
      </c>
      <c r="L59" s="56">
        <v>1997</v>
      </c>
      <c r="M59" s="56">
        <v>2</v>
      </c>
      <c r="N59" s="56">
        <v>42</v>
      </c>
      <c r="O59" s="56">
        <v>22</v>
      </c>
      <c r="P59" s="55" t="s">
        <v>350</v>
      </c>
      <c r="Q59" s="55">
        <v>25</v>
      </c>
      <c r="R59" s="55">
        <v>42</v>
      </c>
      <c r="S59" s="58">
        <v>613</v>
      </c>
      <c r="T59" s="58">
        <v>1107</v>
      </c>
      <c r="U59" s="58">
        <f t="shared" si="4"/>
        <v>477880.39999999997</v>
      </c>
      <c r="V59" s="58">
        <v>55.4</v>
      </c>
      <c r="W59" s="58">
        <v>8626</v>
      </c>
      <c r="X59" s="58">
        <v>7.8</v>
      </c>
      <c r="Y59" s="58">
        <v>7.6</v>
      </c>
      <c r="Z59" s="58">
        <v>64</v>
      </c>
      <c r="AA59" s="58">
        <v>34</v>
      </c>
      <c r="AB59" s="97">
        <f t="shared" si="5"/>
        <v>26.76</v>
      </c>
      <c r="AC59" s="97">
        <v>133.80000000000001</v>
      </c>
      <c r="AD59" s="118">
        <v>5</v>
      </c>
      <c r="AE59" s="54" t="s">
        <v>2514</v>
      </c>
      <c r="AF59" s="57">
        <v>74.3</v>
      </c>
      <c r="AG59" s="57">
        <v>195</v>
      </c>
      <c r="AH59" s="57">
        <v>16</v>
      </c>
      <c r="AI59" s="57">
        <v>4.96</v>
      </c>
      <c r="AJ59" s="57">
        <v>30</v>
      </c>
      <c r="AK59" s="57">
        <v>111</v>
      </c>
      <c r="AL59" s="57">
        <v>4.29</v>
      </c>
      <c r="AM59" s="54">
        <f t="shared" si="6"/>
        <v>24.832034837487253</v>
      </c>
      <c r="AN59" s="54"/>
    </row>
    <row r="60" spans="1:40" x14ac:dyDescent="0.2">
      <c r="A60">
        <v>0</v>
      </c>
      <c r="B60">
        <v>0</v>
      </c>
      <c r="C60" s="91">
        <f t="shared" si="3"/>
        <v>0</v>
      </c>
      <c r="H60" s="49">
        <v>6</v>
      </c>
      <c r="I60" s="54" t="s">
        <v>1286</v>
      </c>
      <c r="J60" s="54" t="s">
        <v>2756</v>
      </c>
      <c r="K60" s="12" t="s">
        <v>3819</v>
      </c>
      <c r="L60" s="56">
        <v>1997</v>
      </c>
      <c r="M60" s="56">
        <v>4</v>
      </c>
      <c r="N60" s="56">
        <v>99</v>
      </c>
      <c r="O60" s="56">
        <v>23</v>
      </c>
      <c r="P60" s="55" t="s">
        <v>267</v>
      </c>
      <c r="Q60" s="55">
        <v>30</v>
      </c>
      <c r="R60" s="55">
        <v>46</v>
      </c>
      <c r="S60" s="58">
        <v>708</v>
      </c>
      <c r="T60" s="58">
        <v>1170</v>
      </c>
      <c r="U60" s="58">
        <f t="shared" si="4"/>
        <v>657937.5</v>
      </c>
      <c r="V60" s="58">
        <v>60.5</v>
      </c>
      <c r="W60" s="58">
        <v>10875</v>
      </c>
      <c r="X60" s="58">
        <v>9.3000000000000007</v>
      </c>
      <c r="Y60" s="58">
        <v>9.6</v>
      </c>
      <c r="Z60" s="58">
        <v>114</v>
      </c>
      <c r="AA60" s="58">
        <v>42</v>
      </c>
      <c r="AB60" s="97">
        <f t="shared" si="5"/>
        <v>81.8</v>
      </c>
      <c r="AC60" s="97">
        <v>163.6</v>
      </c>
      <c r="AD60" s="118">
        <v>2</v>
      </c>
      <c r="AE60" s="54" t="s">
        <v>2518</v>
      </c>
      <c r="AF60" s="57">
        <v>73.8</v>
      </c>
      <c r="AG60" s="57">
        <v>212</v>
      </c>
      <c r="AH60" s="57">
        <v>16</v>
      </c>
      <c r="AI60" s="57">
        <v>4.9000000000000004</v>
      </c>
      <c r="AJ60" s="57">
        <v>28</v>
      </c>
      <c r="AK60" s="57">
        <v>100</v>
      </c>
      <c r="AL60" s="57">
        <v>4.42</v>
      </c>
      <c r="AM60" s="54">
        <f t="shared" si="6"/>
        <v>27.363929465852927</v>
      </c>
      <c r="AN60" s="54"/>
    </row>
    <row r="61" spans="1:40" x14ac:dyDescent="0.2">
      <c r="A61">
        <v>0</v>
      </c>
      <c r="B61">
        <v>0</v>
      </c>
      <c r="C61" s="91">
        <f t="shared" si="3"/>
        <v>0</v>
      </c>
      <c r="H61" s="49">
        <v>4</v>
      </c>
      <c r="I61" s="54" t="s">
        <v>1295</v>
      </c>
      <c r="J61" s="54" t="s">
        <v>2741</v>
      </c>
      <c r="K61" s="12" t="s">
        <v>3822</v>
      </c>
      <c r="L61" s="56">
        <v>1997</v>
      </c>
      <c r="M61" s="56">
        <v>7</v>
      </c>
      <c r="N61" s="56">
        <v>207</v>
      </c>
      <c r="O61" s="56">
        <v>24</v>
      </c>
      <c r="P61" s="55" t="s">
        <v>151</v>
      </c>
      <c r="Q61" s="55">
        <v>11</v>
      </c>
      <c r="R61" s="55">
        <v>29</v>
      </c>
      <c r="S61" s="58">
        <v>350</v>
      </c>
      <c r="T61" s="58">
        <v>594</v>
      </c>
      <c r="U61" s="58">
        <f t="shared" si="4"/>
        <v>317471</v>
      </c>
      <c r="V61" s="58">
        <v>58.9</v>
      </c>
      <c r="W61" s="58">
        <v>5390</v>
      </c>
      <c r="X61" s="58">
        <v>9.1</v>
      </c>
      <c r="Y61" s="58">
        <v>8.5</v>
      </c>
      <c r="Z61" s="58">
        <v>40</v>
      </c>
      <c r="AA61" s="58">
        <v>25</v>
      </c>
      <c r="AB61" s="97">
        <f t="shared" si="5"/>
        <v>37.225000000000001</v>
      </c>
      <c r="AC61" s="97">
        <v>148.9</v>
      </c>
      <c r="AD61" s="118">
        <v>4</v>
      </c>
      <c r="AE61" s="54" t="s">
        <v>3188</v>
      </c>
      <c r="AF61" s="57">
        <v>72.900000000000006</v>
      </c>
      <c r="AG61" s="57">
        <v>180</v>
      </c>
      <c r="AH61" s="57">
        <v>16</v>
      </c>
      <c r="AI61" s="57">
        <v>5.14</v>
      </c>
      <c r="AJ61" s="57">
        <v>28.5</v>
      </c>
      <c r="AK61" s="57">
        <v>103</v>
      </c>
      <c r="AL61" s="57">
        <v>4.37</v>
      </c>
      <c r="AM61" s="54">
        <f t="shared" si="6"/>
        <v>23.810733458652983</v>
      </c>
      <c r="AN61" s="54"/>
    </row>
    <row r="62" spans="1:40" x14ac:dyDescent="0.2">
      <c r="A62">
        <v>0</v>
      </c>
      <c r="B62">
        <v>0</v>
      </c>
      <c r="C62" s="91">
        <f t="shared" si="3"/>
        <v>0</v>
      </c>
      <c r="H62" s="49">
        <v>1</v>
      </c>
      <c r="I62" s="54" t="s">
        <v>1276</v>
      </c>
      <c r="J62" s="54" t="s">
        <v>2742</v>
      </c>
      <c r="K62" s="12" t="s">
        <v>3821</v>
      </c>
      <c r="L62" s="56">
        <v>1997</v>
      </c>
      <c r="M62" s="56">
        <v>1</v>
      </c>
      <c r="N62" s="56">
        <v>26</v>
      </c>
      <c r="O62" s="56">
        <v>24</v>
      </c>
      <c r="P62" s="55" t="s">
        <v>110</v>
      </c>
      <c r="Q62" s="55">
        <v>5</v>
      </c>
      <c r="R62" s="55">
        <v>38</v>
      </c>
      <c r="S62" s="58">
        <v>313</v>
      </c>
      <c r="T62" s="58">
        <v>582</v>
      </c>
      <c r="U62" s="58">
        <f t="shared" si="4"/>
        <v>235805.4</v>
      </c>
      <c r="V62" s="58">
        <v>53.8</v>
      </c>
      <c r="W62" s="58">
        <v>4383</v>
      </c>
      <c r="X62" s="58">
        <v>7.5</v>
      </c>
      <c r="Y62" s="58">
        <v>7.3</v>
      </c>
      <c r="Z62" s="58">
        <v>34</v>
      </c>
      <c r="AA62" s="58">
        <v>18</v>
      </c>
      <c r="AB62" s="97">
        <f t="shared" si="5"/>
        <v>18.585714285714285</v>
      </c>
      <c r="AC62" s="97">
        <v>130.1</v>
      </c>
      <c r="AD62" s="118">
        <v>7</v>
      </c>
      <c r="AE62" s="54" t="s">
        <v>3664</v>
      </c>
      <c r="AF62" s="57">
        <v>76.599999999999994</v>
      </c>
      <c r="AG62" s="57">
        <v>234</v>
      </c>
      <c r="AH62" s="57">
        <v>16</v>
      </c>
      <c r="AI62" s="57">
        <v>4.3370499999999996</v>
      </c>
      <c r="AJ62" s="57">
        <v>29</v>
      </c>
      <c r="AK62" s="57">
        <v>106</v>
      </c>
      <c r="AL62" s="57">
        <v>4.28</v>
      </c>
      <c r="AM62" s="54">
        <f t="shared" si="6"/>
        <v>28.035844541853859</v>
      </c>
      <c r="AN62" s="54"/>
    </row>
    <row r="63" spans="1:40" x14ac:dyDescent="0.2">
      <c r="A63">
        <v>1</v>
      </c>
      <c r="B63">
        <v>1</v>
      </c>
      <c r="C63" s="91">
        <f t="shared" si="3"/>
        <v>1</v>
      </c>
      <c r="H63" s="49">
        <v>177</v>
      </c>
      <c r="I63" s="54" t="s">
        <v>1234</v>
      </c>
      <c r="J63" s="54" t="s">
        <v>2726</v>
      </c>
      <c r="K63" s="12" t="s">
        <v>3826</v>
      </c>
      <c r="L63" s="56">
        <v>1998</v>
      </c>
      <c r="M63" s="56">
        <v>1</v>
      </c>
      <c r="N63" s="56">
        <v>1</v>
      </c>
      <c r="O63" s="56">
        <v>22</v>
      </c>
      <c r="P63" s="55" t="s">
        <v>448</v>
      </c>
      <c r="Q63" s="55">
        <v>30</v>
      </c>
      <c r="R63" s="55">
        <v>45</v>
      </c>
      <c r="S63" s="58">
        <v>863</v>
      </c>
      <c r="T63" s="58">
        <v>1381</v>
      </c>
      <c r="U63" s="58">
        <f t="shared" ref="U63:U83" si="7">V63*W63</f>
        <v>700062.5</v>
      </c>
      <c r="V63" s="58">
        <v>62.5</v>
      </c>
      <c r="W63" s="58">
        <v>11201</v>
      </c>
      <c r="X63" s="58">
        <v>8.1</v>
      </c>
      <c r="Y63" s="58">
        <v>8.3000000000000007</v>
      </c>
      <c r="Z63" s="58">
        <v>89</v>
      </c>
      <c r="AA63" s="58">
        <v>33</v>
      </c>
      <c r="AB63" s="97">
        <f t="shared" ref="AB63:AB83" si="8">AC63/AD63</f>
        <v>73.55</v>
      </c>
      <c r="AC63" s="97">
        <v>147.1</v>
      </c>
      <c r="AD63" s="118">
        <v>2</v>
      </c>
      <c r="AE63" s="54" t="s">
        <v>2518</v>
      </c>
      <c r="AF63" s="57">
        <v>77.3</v>
      </c>
      <c r="AG63" s="57">
        <v>230</v>
      </c>
      <c r="AH63" s="57">
        <v>16</v>
      </c>
      <c r="AI63" s="57">
        <v>4.3370499999999996</v>
      </c>
      <c r="AJ63" s="57">
        <v>24.49</v>
      </c>
      <c r="AK63" s="57">
        <v>85.39</v>
      </c>
      <c r="AL63" s="54">
        <v>3.2475999999999994</v>
      </c>
      <c r="AM63" s="54">
        <f t="shared" ref="AM63:AM75" si="9">(AG63/(AF63^2))*703</f>
        <v>27.05977450466839</v>
      </c>
      <c r="AN63" s="54"/>
    </row>
    <row r="64" spans="1:40" x14ac:dyDescent="0.2">
      <c r="A64">
        <v>0</v>
      </c>
      <c r="B64">
        <v>1</v>
      </c>
      <c r="C64" s="91">
        <f t="shared" si="3"/>
        <v>1</v>
      </c>
      <c r="H64" s="49">
        <v>88</v>
      </c>
      <c r="I64" s="54" t="s">
        <v>1266</v>
      </c>
      <c r="J64" s="54" t="s">
        <v>3824</v>
      </c>
      <c r="K64" s="12" t="s">
        <v>3825</v>
      </c>
      <c r="L64" s="56">
        <v>1998</v>
      </c>
      <c r="M64" s="56">
        <v>6</v>
      </c>
      <c r="N64" s="56">
        <v>187</v>
      </c>
      <c r="O64" s="56">
        <v>22</v>
      </c>
      <c r="P64" s="55" t="s">
        <v>288</v>
      </c>
      <c r="Q64" s="55">
        <v>2</v>
      </c>
      <c r="R64" s="55">
        <v>37</v>
      </c>
      <c r="S64" s="58">
        <v>390</v>
      </c>
      <c r="T64" s="58">
        <v>701</v>
      </c>
      <c r="U64" s="58">
        <f t="shared" si="7"/>
        <v>252868.80000000002</v>
      </c>
      <c r="V64" s="58">
        <v>55.6</v>
      </c>
      <c r="W64" s="58">
        <v>4548</v>
      </c>
      <c r="X64" s="58">
        <v>6.5</v>
      </c>
      <c r="Y64" s="58">
        <v>5.4</v>
      </c>
      <c r="Z64" s="58">
        <v>22</v>
      </c>
      <c r="AA64" s="58">
        <v>26</v>
      </c>
      <c r="AB64" s="97">
        <f t="shared" si="8"/>
        <v>16.157142857142855</v>
      </c>
      <c r="AC64" s="97">
        <v>113.1</v>
      </c>
      <c r="AD64" s="118">
        <v>7</v>
      </c>
      <c r="AE64" s="54" t="s">
        <v>3664</v>
      </c>
      <c r="AF64" s="57">
        <v>73.900000000000006</v>
      </c>
      <c r="AG64" s="57">
        <v>207</v>
      </c>
      <c r="AH64" s="57">
        <v>16</v>
      </c>
      <c r="AI64" s="57">
        <v>5.0599999999999996</v>
      </c>
      <c r="AJ64" s="57">
        <v>26.5</v>
      </c>
      <c r="AK64" s="57">
        <v>103</v>
      </c>
      <c r="AL64" s="57">
        <v>4.37</v>
      </c>
      <c r="AM64" s="54">
        <f t="shared" si="9"/>
        <v>26.646292671404314</v>
      </c>
      <c r="AN64" s="54"/>
    </row>
    <row r="65" spans="1:40" x14ac:dyDescent="0.2">
      <c r="A65">
        <v>0</v>
      </c>
      <c r="B65">
        <v>0</v>
      </c>
      <c r="C65" s="91">
        <f t="shared" si="3"/>
        <v>0</v>
      </c>
      <c r="H65" s="49">
        <v>33</v>
      </c>
      <c r="I65" s="54" t="s">
        <v>1249</v>
      </c>
      <c r="J65" s="54" t="s">
        <v>2714</v>
      </c>
      <c r="K65" s="12" t="s">
        <v>3823</v>
      </c>
      <c r="L65" s="56">
        <v>1998</v>
      </c>
      <c r="M65" s="56">
        <v>2</v>
      </c>
      <c r="N65" s="56">
        <v>60</v>
      </c>
      <c r="O65" s="56">
        <v>23</v>
      </c>
      <c r="P65" s="55" t="s">
        <v>133</v>
      </c>
      <c r="Q65" s="55">
        <v>10</v>
      </c>
      <c r="R65" s="55">
        <v>32</v>
      </c>
      <c r="S65" s="58">
        <v>579</v>
      </c>
      <c r="T65" s="58">
        <v>998</v>
      </c>
      <c r="U65" s="58">
        <f t="shared" si="7"/>
        <v>440336</v>
      </c>
      <c r="V65" s="58">
        <v>58</v>
      </c>
      <c r="W65" s="58">
        <v>7592</v>
      </c>
      <c r="X65" s="58">
        <v>7.6</v>
      </c>
      <c r="Y65" s="58">
        <v>7.3</v>
      </c>
      <c r="Z65" s="58">
        <v>53</v>
      </c>
      <c r="AA65" s="58">
        <v>31</v>
      </c>
      <c r="AB65" s="97">
        <f t="shared" si="8"/>
        <v>13.319999999999999</v>
      </c>
      <c r="AC65" s="97">
        <v>133.19999999999999</v>
      </c>
      <c r="AD65" s="118">
        <v>10</v>
      </c>
      <c r="AE65" s="54" t="s">
        <v>2516</v>
      </c>
      <c r="AF65" s="57">
        <v>73.900000000000006</v>
      </c>
      <c r="AG65" s="57">
        <v>216</v>
      </c>
      <c r="AH65" s="57">
        <v>16</v>
      </c>
      <c r="AI65" s="57">
        <v>4.8899999999999997</v>
      </c>
      <c r="AJ65" s="57">
        <v>33.5</v>
      </c>
      <c r="AK65" s="57">
        <v>118</v>
      </c>
      <c r="AL65" s="57">
        <v>4.1100000000000003</v>
      </c>
      <c r="AM65" s="54">
        <f t="shared" si="9"/>
        <v>27.804827135378417</v>
      </c>
      <c r="AN65" s="54"/>
    </row>
    <row r="66" spans="1:40" x14ac:dyDescent="0.2">
      <c r="A66">
        <v>0</v>
      </c>
      <c r="B66">
        <v>0</v>
      </c>
      <c r="C66" s="91">
        <f t="shared" si="3"/>
        <v>0</v>
      </c>
      <c r="H66" s="49">
        <v>1</v>
      </c>
      <c r="I66" s="54" t="s">
        <v>1244</v>
      </c>
      <c r="J66" s="54" t="s">
        <v>2724</v>
      </c>
      <c r="K66" s="12" t="s">
        <v>3827</v>
      </c>
      <c r="L66" s="56">
        <v>1998</v>
      </c>
      <c r="M66" s="56">
        <v>1</v>
      </c>
      <c r="N66" s="56">
        <v>2</v>
      </c>
      <c r="O66" s="56">
        <v>22</v>
      </c>
      <c r="P66" s="55" t="s">
        <v>431</v>
      </c>
      <c r="Q66" s="55">
        <v>25</v>
      </c>
      <c r="R66" s="55">
        <v>32</v>
      </c>
      <c r="S66" s="58">
        <v>473</v>
      </c>
      <c r="T66" s="58">
        <v>880</v>
      </c>
      <c r="U66" s="58">
        <f t="shared" si="7"/>
        <v>399895.39999999997</v>
      </c>
      <c r="V66" s="58">
        <v>53.8</v>
      </c>
      <c r="W66" s="58">
        <v>7433</v>
      </c>
      <c r="X66" s="58">
        <v>8.4</v>
      </c>
      <c r="Y66" s="58">
        <v>8.6</v>
      </c>
      <c r="Z66" s="58">
        <v>59</v>
      </c>
      <c r="AA66" s="58">
        <v>24</v>
      </c>
      <c r="AB66" s="97">
        <f t="shared" si="8"/>
        <v>28.28</v>
      </c>
      <c r="AC66" s="97">
        <v>141.4</v>
      </c>
      <c r="AD66" s="118">
        <v>5</v>
      </c>
      <c r="AE66" s="54" t="s">
        <v>2514</v>
      </c>
      <c r="AF66" s="57">
        <v>77.400000000000006</v>
      </c>
      <c r="AG66" s="57">
        <v>261</v>
      </c>
      <c r="AH66" s="57">
        <v>16</v>
      </c>
      <c r="AI66" s="57">
        <v>4.3370499999999996</v>
      </c>
      <c r="AJ66" s="57">
        <v>24.49</v>
      </c>
      <c r="AK66" s="57">
        <v>85.39</v>
      </c>
      <c r="AL66" s="54">
        <v>3.2475999999999994</v>
      </c>
      <c r="AM66" s="54">
        <f t="shared" si="9"/>
        <v>30.627666606574117</v>
      </c>
      <c r="AN66" s="54"/>
    </row>
    <row r="67" spans="1:40" x14ac:dyDescent="0.2">
      <c r="A67">
        <v>1</v>
      </c>
      <c r="B67">
        <v>1</v>
      </c>
      <c r="C67" s="91">
        <f t="shared" ref="C67:C130" si="10">IF(H67&gt;50,1,0)</f>
        <v>1</v>
      </c>
      <c r="H67" s="49">
        <v>107</v>
      </c>
      <c r="I67" s="54" t="s">
        <v>1188</v>
      </c>
      <c r="J67" s="54" t="s">
        <v>2679</v>
      </c>
      <c r="K67" s="12" t="s">
        <v>3833</v>
      </c>
      <c r="L67" s="56">
        <v>1999</v>
      </c>
      <c r="M67" s="56">
        <v>1</v>
      </c>
      <c r="N67" s="56">
        <v>2</v>
      </c>
      <c r="O67" s="56">
        <v>22</v>
      </c>
      <c r="P67" s="55" t="s">
        <v>151</v>
      </c>
      <c r="Q67" s="55">
        <v>29</v>
      </c>
      <c r="R67" s="55">
        <v>45</v>
      </c>
      <c r="S67" s="58">
        <v>548</v>
      </c>
      <c r="T67" s="58">
        <v>938</v>
      </c>
      <c r="U67" s="58">
        <f t="shared" si="7"/>
        <v>489917.6</v>
      </c>
      <c r="V67" s="58">
        <v>58.4</v>
      </c>
      <c r="W67" s="58">
        <v>8389</v>
      </c>
      <c r="X67" s="58">
        <v>8.9</v>
      </c>
      <c r="Y67" s="58">
        <v>9.3000000000000007</v>
      </c>
      <c r="Z67" s="58">
        <v>77</v>
      </c>
      <c r="AA67" s="58">
        <v>26</v>
      </c>
      <c r="AB67" s="97">
        <f t="shared" si="8"/>
        <v>22.157142857142855</v>
      </c>
      <c r="AC67" s="97">
        <v>155.1</v>
      </c>
      <c r="AD67" s="118">
        <v>7</v>
      </c>
      <c r="AE67" s="54" t="s">
        <v>2517</v>
      </c>
      <c r="AF67" s="57">
        <v>74.3</v>
      </c>
      <c r="AG67" s="57">
        <v>223</v>
      </c>
      <c r="AH67" s="57">
        <v>14</v>
      </c>
      <c r="AI67" s="57">
        <v>4.6399999999999997</v>
      </c>
      <c r="AJ67" s="57">
        <v>33</v>
      </c>
      <c r="AK67" s="57">
        <v>116</v>
      </c>
      <c r="AL67" s="57">
        <v>4.38</v>
      </c>
      <c r="AM67" s="54">
        <f t="shared" si="9"/>
        <v>28.397660352613631</v>
      </c>
      <c r="AN67" s="54"/>
    </row>
    <row r="68" spans="1:40" x14ac:dyDescent="0.2">
      <c r="A68">
        <v>0</v>
      </c>
      <c r="B68">
        <v>1</v>
      </c>
      <c r="C68" s="91">
        <f t="shared" si="10"/>
        <v>1</v>
      </c>
      <c r="H68" s="49">
        <v>86</v>
      </c>
      <c r="I68" s="54" t="s">
        <v>1201</v>
      </c>
      <c r="J68" s="54" t="s">
        <v>2656</v>
      </c>
      <c r="K68" s="12" t="s">
        <v>3832</v>
      </c>
      <c r="L68" s="56">
        <v>1999</v>
      </c>
      <c r="M68" s="56">
        <v>1</v>
      </c>
      <c r="N68" s="56">
        <v>11</v>
      </c>
      <c r="O68" s="56">
        <v>22</v>
      </c>
      <c r="P68" s="55" t="s">
        <v>325</v>
      </c>
      <c r="Q68" s="55">
        <v>3</v>
      </c>
      <c r="R68" s="55">
        <v>33</v>
      </c>
      <c r="S68" s="58">
        <v>721</v>
      </c>
      <c r="T68" s="58">
        <v>1097</v>
      </c>
      <c r="U68" s="58">
        <f t="shared" si="7"/>
        <v>613703.70000000007</v>
      </c>
      <c r="V68" s="58">
        <v>65.7</v>
      </c>
      <c r="W68" s="58">
        <v>9341</v>
      </c>
      <c r="X68" s="58">
        <v>8.5</v>
      </c>
      <c r="Y68" s="58">
        <v>8.5</v>
      </c>
      <c r="Z68" s="58">
        <v>72</v>
      </c>
      <c r="AA68" s="58">
        <v>32</v>
      </c>
      <c r="AB68" s="97">
        <f t="shared" si="8"/>
        <v>25.516666666666666</v>
      </c>
      <c r="AC68" s="97">
        <v>153.1</v>
      </c>
      <c r="AD68" s="118">
        <v>6</v>
      </c>
      <c r="AE68" s="54" t="s">
        <v>2513</v>
      </c>
      <c r="AF68" s="57">
        <v>75.8</v>
      </c>
      <c r="AG68" s="57">
        <v>255</v>
      </c>
      <c r="AH68" s="57">
        <v>18</v>
      </c>
      <c r="AI68" s="57">
        <v>4.5199999999999996</v>
      </c>
      <c r="AJ68" s="57">
        <v>39</v>
      </c>
      <c r="AK68" s="57">
        <v>122</v>
      </c>
      <c r="AL68" s="57">
        <v>4.13</v>
      </c>
      <c r="AM68" s="54">
        <f t="shared" si="9"/>
        <v>31.200179614455489</v>
      </c>
      <c r="AN68" s="54"/>
    </row>
    <row r="69" spans="1:40" x14ac:dyDescent="0.2">
      <c r="A69">
        <v>0</v>
      </c>
      <c r="B69">
        <v>0</v>
      </c>
      <c r="C69" s="91">
        <f t="shared" si="10"/>
        <v>1</v>
      </c>
      <c r="H69" s="49">
        <v>65</v>
      </c>
      <c r="I69" s="54" t="s">
        <v>1220</v>
      </c>
      <c r="J69" s="54" t="s">
        <v>2649</v>
      </c>
      <c r="K69" s="12" t="s">
        <v>3828</v>
      </c>
      <c r="L69" s="56">
        <v>1999</v>
      </c>
      <c r="M69" s="56">
        <v>4</v>
      </c>
      <c r="N69" s="56">
        <v>131</v>
      </c>
      <c r="O69" s="56">
        <v>23</v>
      </c>
      <c r="P69" s="55" t="s">
        <v>288</v>
      </c>
      <c r="Q69" s="55">
        <v>10</v>
      </c>
      <c r="R69" s="55">
        <v>34</v>
      </c>
      <c r="S69" s="58">
        <v>357</v>
      </c>
      <c r="T69" s="58">
        <v>651</v>
      </c>
      <c r="U69" s="58">
        <f t="shared" si="7"/>
        <v>280466.39999999997</v>
      </c>
      <c r="V69" s="58">
        <v>54.8</v>
      </c>
      <c r="W69" s="58">
        <v>5118</v>
      </c>
      <c r="X69" s="58">
        <v>7.9</v>
      </c>
      <c r="Y69" s="58">
        <v>7.2</v>
      </c>
      <c r="Z69" s="58">
        <v>33</v>
      </c>
      <c r="AA69" s="58">
        <v>24</v>
      </c>
      <c r="AB69" s="97">
        <f t="shared" si="8"/>
        <v>43.333333333333336</v>
      </c>
      <c r="AC69" s="97">
        <v>130</v>
      </c>
      <c r="AD69" s="118">
        <v>3</v>
      </c>
      <c r="AE69" s="54" t="s">
        <v>2515</v>
      </c>
      <c r="AF69" s="57">
        <v>75.5</v>
      </c>
      <c r="AG69" s="57">
        <v>203</v>
      </c>
      <c r="AH69" s="57">
        <v>17</v>
      </c>
      <c r="AI69" s="57">
        <v>4.59</v>
      </c>
      <c r="AJ69" s="57">
        <v>35.5</v>
      </c>
      <c r="AK69" s="57">
        <v>118</v>
      </c>
      <c r="AL69" s="57">
        <v>4.29</v>
      </c>
      <c r="AM69" s="54">
        <f t="shared" si="9"/>
        <v>25.035568615411606</v>
      </c>
      <c r="AN69" s="54"/>
    </row>
    <row r="70" spans="1:40" x14ac:dyDescent="0.2">
      <c r="A70">
        <v>0</v>
      </c>
      <c r="B70">
        <v>0</v>
      </c>
      <c r="C70" s="91">
        <f t="shared" si="10"/>
        <v>0</v>
      </c>
      <c r="H70" s="49">
        <v>30</v>
      </c>
      <c r="I70" s="54" t="s">
        <v>1182</v>
      </c>
      <c r="J70" s="54" t="s">
        <v>2654</v>
      </c>
      <c r="K70" s="12" t="s">
        <v>3836</v>
      </c>
      <c r="L70" s="56">
        <v>1999</v>
      </c>
      <c r="M70" s="56">
        <v>1</v>
      </c>
      <c r="N70" s="56">
        <v>1</v>
      </c>
      <c r="O70" s="56">
        <v>22</v>
      </c>
      <c r="P70" s="55" t="s">
        <v>93</v>
      </c>
      <c r="Q70" s="55">
        <v>32</v>
      </c>
      <c r="R70" s="55">
        <v>29</v>
      </c>
      <c r="S70" s="58">
        <v>795</v>
      </c>
      <c r="T70" s="58">
        <v>1184</v>
      </c>
      <c r="U70" s="58">
        <f t="shared" si="7"/>
        <v>565988.5</v>
      </c>
      <c r="V70" s="58">
        <v>67.099999999999994</v>
      </c>
      <c r="W70" s="58">
        <v>8435</v>
      </c>
      <c r="X70" s="58">
        <v>7.1</v>
      </c>
      <c r="Y70" s="58">
        <v>7</v>
      </c>
      <c r="Z70" s="58">
        <v>74</v>
      </c>
      <c r="AA70" s="58">
        <v>35</v>
      </c>
      <c r="AB70" s="97">
        <f t="shared" si="8"/>
        <v>70.849999999999994</v>
      </c>
      <c r="AC70" s="97">
        <v>141.69999999999999</v>
      </c>
      <c r="AD70" s="118">
        <v>2</v>
      </c>
      <c r="AE70" s="54" t="s">
        <v>2518</v>
      </c>
      <c r="AF70" s="57">
        <v>76.099999999999994</v>
      </c>
      <c r="AG70" s="57">
        <v>225</v>
      </c>
      <c r="AH70" s="57">
        <v>22</v>
      </c>
      <c r="AI70" s="57">
        <v>5.08</v>
      </c>
      <c r="AJ70" s="57">
        <v>31</v>
      </c>
      <c r="AK70" s="57">
        <v>85.39</v>
      </c>
      <c r="AL70" s="57">
        <v>4.34</v>
      </c>
      <c r="AM70" s="54">
        <f t="shared" si="9"/>
        <v>27.312944963142421</v>
      </c>
      <c r="AN70" s="54"/>
    </row>
    <row r="71" spans="1:40" x14ac:dyDescent="0.2">
      <c r="A71">
        <v>0</v>
      </c>
      <c r="B71">
        <v>0</v>
      </c>
      <c r="C71" s="91">
        <f t="shared" si="10"/>
        <v>0</v>
      </c>
      <c r="H71" s="49">
        <v>18</v>
      </c>
      <c r="I71" s="54" t="s">
        <v>1212</v>
      </c>
      <c r="J71" s="54" t="s">
        <v>2673</v>
      </c>
      <c r="K71" s="12" t="s">
        <v>3835</v>
      </c>
      <c r="L71" s="56">
        <v>1999</v>
      </c>
      <c r="M71" s="56">
        <v>2</v>
      </c>
      <c r="N71" s="56">
        <v>50</v>
      </c>
      <c r="O71" s="56">
        <v>22</v>
      </c>
      <c r="P71" s="55" t="s">
        <v>241</v>
      </c>
      <c r="Q71" s="55">
        <v>18</v>
      </c>
      <c r="R71" s="55">
        <v>42</v>
      </c>
      <c r="S71" s="58">
        <v>669</v>
      </c>
      <c r="T71" s="58">
        <v>1201</v>
      </c>
      <c r="U71" s="58">
        <f t="shared" si="7"/>
        <v>484311.5</v>
      </c>
      <c r="V71" s="58">
        <v>55.7</v>
      </c>
      <c r="W71" s="58">
        <v>8695</v>
      </c>
      <c r="X71" s="58">
        <v>7.2</v>
      </c>
      <c r="Y71" s="58">
        <v>7.2</v>
      </c>
      <c r="Z71" s="58">
        <v>72</v>
      </c>
      <c r="AA71" s="58">
        <v>34</v>
      </c>
      <c r="AB71" s="97">
        <f t="shared" si="8"/>
        <v>14.511111111111111</v>
      </c>
      <c r="AC71" s="97">
        <v>130.6</v>
      </c>
      <c r="AD71" s="118">
        <v>9</v>
      </c>
      <c r="AE71" s="54" t="s">
        <v>3657</v>
      </c>
      <c r="AF71" s="57">
        <v>72</v>
      </c>
      <c r="AG71" s="57">
        <v>221</v>
      </c>
      <c r="AH71" s="57">
        <v>25</v>
      </c>
      <c r="AI71" s="57">
        <v>4.7699999999999996</v>
      </c>
      <c r="AJ71" s="57">
        <v>33</v>
      </c>
      <c r="AK71" s="57">
        <v>113</v>
      </c>
      <c r="AL71" s="57">
        <v>4.29</v>
      </c>
      <c r="AM71" s="54">
        <f t="shared" si="9"/>
        <v>29.969714506172842</v>
      </c>
      <c r="AN71" s="54"/>
    </row>
    <row r="72" spans="1:40" x14ac:dyDescent="0.2">
      <c r="A72">
        <v>0</v>
      </c>
      <c r="B72">
        <v>0</v>
      </c>
      <c r="C72" s="91">
        <f t="shared" si="10"/>
        <v>0</v>
      </c>
      <c r="H72" s="49">
        <v>7</v>
      </c>
      <c r="I72" s="54" t="s">
        <v>1207</v>
      </c>
      <c r="J72" s="54" t="s">
        <v>2680</v>
      </c>
      <c r="K72" s="12" t="s">
        <v>3831</v>
      </c>
      <c r="L72" s="56">
        <v>1999</v>
      </c>
      <c r="M72" s="56">
        <v>1</v>
      </c>
      <c r="N72" s="56">
        <v>12</v>
      </c>
      <c r="O72" s="56">
        <v>22</v>
      </c>
      <c r="P72" s="55" t="s">
        <v>56</v>
      </c>
      <c r="Q72" s="55">
        <v>26</v>
      </c>
      <c r="R72" s="55">
        <v>47</v>
      </c>
      <c r="S72" s="58">
        <v>694</v>
      </c>
      <c r="T72" s="58">
        <v>1250</v>
      </c>
      <c r="U72" s="58">
        <f t="shared" si="7"/>
        <v>594294</v>
      </c>
      <c r="V72" s="58">
        <v>55.5</v>
      </c>
      <c r="W72" s="58">
        <v>10708</v>
      </c>
      <c r="X72" s="58">
        <v>8.6</v>
      </c>
      <c r="Y72" s="58">
        <v>8.1999999999999993</v>
      </c>
      <c r="Z72" s="58">
        <v>68</v>
      </c>
      <c r="AA72" s="58">
        <v>41</v>
      </c>
      <c r="AB72" s="97">
        <f t="shared" si="8"/>
        <v>27.78</v>
      </c>
      <c r="AC72" s="97">
        <v>138.9</v>
      </c>
      <c r="AD72" s="118">
        <v>5</v>
      </c>
      <c r="AE72" s="54" t="s">
        <v>2514</v>
      </c>
      <c r="AF72" s="57">
        <v>72.900000000000006</v>
      </c>
      <c r="AG72" s="57">
        <v>213</v>
      </c>
      <c r="AH72" s="57">
        <v>28</v>
      </c>
      <c r="AI72" s="57">
        <v>4.76</v>
      </c>
      <c r="AJ72" s="57">
        <v>33.5</v>
      </c>
      <c r="AK72" s="57">
        <v>108</v>
      </c>
      <c r="AL72" s="57">
        <v>4.28</v>
      </c>
      <c r="AM72" s="54">
        <f t="shared" si="9"/>
        <v>28.176034592739359</v>
      </c>
      <c r="AN72" s="54"/>
    </row>
    <row r="73" spans="1:40" x14ac:dyDescent="0.2">
      <c r="A73">
        <v>0</v>
      </c>
      <c r="B73">
        <v>0</v>
      </c>
      <c r="C73" s="91">
        <f t="shared" si="10"/>
        <v>0</v>
      </c>
      <c r="H73" s="49">
        <v>2</v>
      </c>
      <c r="I73" s="54" t="s">
        <v>1216</v>
      </c>
      <c r="J73" s="54" t="s">
        <v>2670</v>
      </c>
      <c r="K73" s="12" t="s">
        <v>3830</v>
      </c>
      <c r="L73" s="56">
        <v>1999</v>
      </c>
      <c r="M73" s="56">
        <v>3</v>
      </c>
      <c r="N73" s="56">
        <v>77</v>
      </c>
      <c r="O73" s="56">
        <v>23</v>
      </c>
      <c r="P73" s="55" t="s">
        <v>490</v>
      </c>
      <c r="Q73" s="55">
        <v>12</v>
      </c>
      <c r="R73" s="55">
        <v>30</v>
      </c>
      <c r="S73" s="58">
        <v>422</v>
      </c>
      <c r="T73" s="58">
        <v>776</v>
      </c>
      <c r="U73" s="58">
        <f t="shared" si="7"/>
        <v>312364.79999999999</v>
      </c>
      <c r="V73" s="58">
        <v>54.4</v>
      </c>
      <c r="W73" s="58">
        <v>5742</v>
      </c>
      <c r="X73" s="58">
        <v>7.4</v>
      </c>
      <c r="Y73" s="58">
        <v>7.1</v>
      </c>
      <c r="Z73" s="58">
        <v>51</v>
      </c>
      <c r="AA73" s="58">
        <v>27</v>
      </c>
      <c r="AB73" s="97">
        <f t="shared" si="8"/>
        <v>26.26</v>
      </c>
      <c r="AC73" s="97">
        <v>131.30000000000001</v>
      </c>
      <c r="AD73" s="118">
        <v>5</v>
      </c>
      <c r="AE73" s="54" t="s">
        <v>2514</v>
      </c>
      <c r="AF73" s="57">
        <v>77</v>
      </c>
      <c r="AG73" s="57">
        <v>227</v>
      </c>
      <c r="AH73" s="57">
        <v>25</v>
      </c>
      <c r="AI73" s="57">
        <v>5.12</v>
      </c>
      <c r="AJ73" s="57">
        <v>30.5</v>
      </c>
      <c r="AK73" s="57">
        <v>107</v>
      </c>
      <c r="AL73" s="57">
        <v>4.4400000000000004</v>
      </c>
      <c r="AM73" s="54">
        <f t="shared" si="9"/>
        <v>26.915331421824931</v>
      </c>
      <c r="AN73" s="54"/>
    </row>
    <row r="74" spans="1:40" x14ac:dyDescent="0.2">
      <c r="A74">
        <v>0</v>
      </c>
      <c r="B74">
        <v>0</v>
      </c>
      <c r="C74" s="91">
        <f t="shared" si="10"/>
        <v>0</v>
      </c>
      <c r="H74" s="49">
        <v>1</v>
      </c>
      <c r="I74" s="54" t="s">
        <v>1196</v>
      </c>
      <c r="J74" s="54" t="s">
        <v>2688</v>
      </c>
      <c r="K74" s="12" t="s">
        <v>3829</v>
      </c>
      <c r="L74" s="56">
        <v>1999</v>
      </c>
      <c r="M74" s="56">
        <v>1</v>
      </c>
      <c r="N74" s="56">
        <v>3</v>
      </c>
      <c r="O74" s="56">
        <v>24</v>
      </c>
      <c r="P74" s="55" t="s">
        <v>363</v>
      </c>
      <c r="Q74" s="55">
        <v>30</v>
      </c>
      <c r="R74" s="55">
        <v>23</v>
      </c>
      <c r="S74" s="58">
        <v>323</v>
      </c>
      <c r="T74" s="58">
        <v>571</v>
      </c>
      <c r="U74" s="58">
        <f t="shared" si="7"/>
        <v>291376.8</v>
      </c>
      <c r="V74" s="58">
        <v>56.6</v>
      </c>
      <c r="W74" s="58">
        <v>5148</v>
      </c>
      <c r="X74" s="58">
        <v>9</v>
      </c>
      <c r="Y74" s="58">
        <v>9.4</v>
      </c>
      <c r="Z74" s="58">
        <v>45</v>
      </c>
      <c r="AA74" s="58">
        <v>15</v>
      </c>
      <c r="AB74" s="97">
        <f t="shared" si="8"/>
        <v>30.619999999999997</v>
      </c>
      <c r="AC74" s="97">
        <v>153.1</v>
      </c>
      <c r="AD74" s="118">
        <v>5</v>
      </c>
      <c r="AE74" s="54" t="s">
        <v>2514</v>
      </c>
      <c r="AF74" s="57">
        <v>74.8</v>
      </c>
      <c r="AG74" s="57">
        <v>227</v>
      </c>
      <c r="AH74" s="57">
        <v>26</v>
      </c>
      <c r="AI74" s="57">
        <v>4.7</v>
      </c>
      <c r="AJ74" s="57">
        <v>34</v>
      </c>
      <c r="AK74" s="57">
        <v>111</v>
      </c>
      <c r="AL74" s="57">
        <v>4.29</v>
      </c>
      <c r="AM74" s="54">
        <f t="shared" si="9"/>
        <v>28.521869370013441</v>
      </c>
      <c r="AN74" s="54"/>
    </row>
    <row r="75" spans="1:40" x14ac:dyDescent="0.2">
      <c r="A75">
        <v>0</v>
      </c>
      <c r="B75">
        <v>0</v>
      </c>
      <c r="C75" s="91">
        <f t="shared" si="10"/>
        <v>0</v>
      </c>
      <c r="H75" s="49">
        <v>0</v>
      </c>
      <c r="I75" s="54" t="s">
        <v>1232</v>
      </c>
      <c r="J75" s="54" t="s">
        <v>2655</v>
      </c>
      <c r="K75" s="12" t="s">
        <v>3834</v>
      </c>
      <c r="L75" s="56">
        <v>1999</v>
      </c>
      <c r="M75" s="56">
        <v>7</v>
      </c>
      <c r="N75" s="56">
        <v>245</v>
      </c>
      <c r="O75" s="56">
        <v>23</v>
      </c>
      <c r="P75" s="55" t="s">
        <v>363</v>
      </c>
      <c r="Q75" s="55">
        <v>30</v>
      </c>
      <c r="R75" s="55">
        <v>35</v>
      </c>
      <c r="S75" s="58">
        <v>281</v>
      </c>
      <c r="T75" s="58">
        <v>497</v>
      </c>
      <c r="U75" s="58">
        <f t="shared" si="7"/>
        <v>218203</v>
      </c>
      <c r="V75" s="58">
        <v>56.5</v>
      </c>
      <c r="W75" s="58">
        <v>3862</v>
      </c>
      <c r="X75" s="58">
        <v>7.8</v>
      </c>
      <c r="Y75" s="58">
        <v>7.5</v>
      </c>
      <c r="Z75" s="58">
        <v>26</v>
      </c>
      <c r="AA75" s="58">
        <v>15</v>
      </c>
      <c r="AB75" s="97">
        <f t="shared" si="8"/>
        <v>19</v>
      </c>
      <c r="AC75" s="97">
        <v>133</v>
      </c>
      <c r="AD75" s="118">
        <v>7</v>
      </c>
      <c r="AE75" s="54" t="s">
        <v>2517</v>
      </c>
      <c r="AF75" s="57">
        <v>74.099999999999994</v>
      </c>
      <c r="AG75" s="57">
        <v>219</v>
      </c>
      <c r="AH75" s="57">
        <v>21</v>
      </c>
      <c r="AI75" s="57">
        <v>4.67</v>
      </c>
      <c r="AJ75" s="57">
        <v>34</v>
      </c>
      <c r="AK75" s="57">
        <v>107</v>
      </c>
      <c r="AL75" s="57">
        <v>4.42</v>
      </c>
      <c r="AM75" s="54">
        <f t="shared" si="9"/>
        <v>28.03903249247379</v>
      </c>
      <c r="AN75" s="54"/>
    </row>
    <row r="76" spans="1:40" x14ac:dyDescent="0.2">
      <c r="A76">
        <v>1</v>
      </c>
      <c r="B76">
        <v>1</v>
      </c>
      <c r="C76" s="91">
        <f t="shared" si="10"/>
        <v>1</v>
      </c>
      <c r="H76" s="49">
        <v>171</v>
      </c>
      <c r="I76" s="54" t="s">
        <v>1160</v>
      </c>
      <c r="J76" s="54" t="s">
        <v>2697</v>
      </c>
      <c r="K76" s="12" t="s">
        <v>3843</v>
      </c>
      <c r="L76" s="56">
        <v>2000</v>
      </c>
      <c r="M76" s="56">
        <v>6</v>
      </c>
      <c r="N76" s="56">
        <v>199</v>
      </c>
      <c r="O76" s="56">
        <v>23</v>
      </c>
      <c r="P76" s="55" t="s">
        <v>174</v>
      </c>
      <c r="Q76" s="55">
        <v>13</v>
      </c>
      <c r="R76" s="55">
        <v>29</v>
      </c>
      <c r="S76" s="58">
        <v>395</v>
      </c>
      <c r="T76" s="58">
        <v>638</v>
      </c>
      <c r="U76" s="58">
        <f t="shared" si="7"/>
        <v>295448.7</v>
      </c>
      <c r="V76" s="58">
        <v>61.9</v>
      </c>
      <c r="W76" s="58">
        <v>4773</v>
      </c>
      <c r="X76" s="58">
        <v>7.5</v>
      </c>
      <c r="Y76" s="58">
        <v>7.2</v>
      </c>
      <c r="Z76" s="58">
        <v>30</v>
      </c>
      <c r="AA76" s="58">
        <v>17</v>
      </c>
      <c r="AB76" s="97">
        <f t="shared" si="8"/>
        <v>134.9</v>
      </c>
      <c r="AC76" s="97">
        <v>134.9</v>
      </c>
      <c r="AD76" s="118">
        <v>1</v>
      </c>
      <c r="AE76" s="54" t="s">
        <v>3185</v>
      </c>
      <c r="AF76" s="57">
        <v>75.099999999999994</v>
      </c>
      <c r="AG76" s="57">
        <v>216</v>
      </c>
      <c r="AH76" s="57">
        <v>39</v>
      </c>
      <c r="AI76" s="57">
        <v>5.22</v>
      </c>
      <c r="AJ76" s="57">
        <v>27.5</v>
      </c>
      <c r="AK76" s="57">
        <v>99</v>
      </c>
      <c r="AL76" s="57">
        <v>4.41</v>
      </c>
      <c r="AM76" s="54">
        <f t="shared" ref="AM76:AM83" si="11">(AG76/(AF76^2))*703</f>
        <v>26.923356518871422</v>
      </c>
      <c r="AN76" s="54"/>
    </row>
    <row r="77" spans="1:40" x14ac:dyDescent="0.2">
      <c r="A77">
        <v>0</v>
      </c>
      <c r="B77">
        <v>0</v>
      </c>
      <c r="C77" s="91">
        <f t="shared" si="10"/>
        <v>1</v>
      </c>
      <c r="H77" s="49">
        <v>57</v>
      </c>
      <c r="I77" s="54" t="s">
        <v>1151</v>
      </c>
      <c r="J77" s="54" t="s">
        <v>2699</v>
      </c>
      <c r="K77" s="12" t="s">
        <v>3840</v>
      </c>
      <c r="L77" s="56">
        <v>2000</v>
      </c>
      <c r="M77" s="56">
        <v>6</v>
      </c>
      <c r="N77" s="56">
        <v>168</v>
      </c>
      <c r="O77" s="56">
        <v>23</v>
      </c>
      <c r="P77" s="55" t="s">
        <v>267</v>
      </c>
      <c r="Q77" s="55">
        <v>31</v>
      </c>
      <c r="R77" s="55">
        <v>38</v>
      </c>
      <c r="S77" s="58">
        <v>630</v>
      </c>
      <c r="T77" s="58">
        <v>1023</v>
      </c>
      <c r="U77" s="58">
        <f t="shared" si="7"/>
        <v>502224.8</v>
      </c>
      <c r="V77" s="58">
        <v>61.6</v>
      </c>
      <c r="W77" s="58">
        <v>8153</v>
      </c>
      <c r="X77" s="58">
        <v>8</v>
      </c>
      <c r="Y77" s="58">
        <v>7.6</v>
      </c>
      <c r="Z77" s="58">
        <v>59</v>
      </c>
      <c r="AA77" s="58">
        <v>34</v>
      </c>
      <c r="AB77" s="97">
        <f t="shared" si="8"/>
        <v>20.12857142857143</v>
      </c>
      <c r="AC77" s="97">
        <v>140.9</v>
      </c>
      <c r="AD77" s="118">
        <v>7</v>
      </c>
      <c r="AE77" s="54" t="s">
        <v>2517</v>
      </c>
      <c r="AF77" s="57">
        <v>73.599999999999994</v>
      </c>
      <c r="AG77" s="57">
        <v>208</v>
      </c>
      <c r="AH77" s="57">
        <v>29</v>
      </c>
      <c r="AI77" s="57">
        <v>4.96</v>
      </c>
      <c r="AJ77" s="57">
        <v>24.49</v>
      </c>
      <c r="AK77" s="57">
        <v>100</v>
      </c>
      <c r="AL77" s="57">
        <v>4.34</v>
      </c>
      <c r="AM77" s="54">
        <f t="shared" si="11"/>
        <v>26.993738185255204</v>
      </c>
      <c r="AN77" s="54"/>
    </row>
    <row r="78" spans="1:40" x14ac:dyDescent="0.2">
      <c r="A78">
        <v>0</v>
      </c>
      <c r="B78">
        <v>0</v>
      </c>
      <c r="C78" s="91">
        <f t="shared" si="10"/>
        <v>1</v>
      </c>
      <c r="H78" s="49">
        <v>55</v>
      </c>
      <c r="I78" s="54" t="s">
        <v>1139</v>
      </c>
      <c r="J78" s="54" t="s">
        <v>2710</v>
      </c>
      <c r="K78" s="12" t="s">
        <v>3837</v>
      </c>
      <c r="L78" s="56">
        <v>2000</v>
      </c>
      <c r="M78" s="56">
        <v>1</v>
      </c>
      <c r="N78" s="56">
        <v>18</v>
      </c>
      <c r="O78" s="56">
        <v>24</v>
      </c>
      <c r="P78" s="55" t="s">
        <v>170</v>
      </c>
      <c r="Q78" s="55">
        <v>9</v>
      </c>
      <c r="R78" s="55">
        <v>38</v>
      </c>
      <c r="S78" s="58">
        <v>848</v>
      </c>
      <c r="T78" s="58">
        <v>1334</v>
      </c>
      <c r="U78" s="58">
        <f t="shared" si="7"/>
        <v>727965.6</v>
      </c>
      <c r="V78" s="58">
        <v>63.6</v>
      </c>
      <c r="W78" s="58">
        <v>11446</v>
      </c>
      <c r="X78" s="58">
        <v>8.6</v>
      </c>
      <c r="Y78" s="58">
        <v>9.1999999999999993</v>
      </c>
      <c r="Z78" s="58">
        <v>107</v>
      </c>
      <c r="AA78" s="58">
        <v>30</v>
      </c>
      <c r="AB78" s="97">
        <f t="shared" si="8"/>
        <v>15.76</v>
      </c>
      <c r="AC78" s="97">
        <v>157.6</v>
      </c>
      <c r="AD78" s="118">
        <v>10</v>
      </c>
      <c r="AE78" s="54" t="s">
        <v>2516</v>
      </c>
      <c r="AF78" s="57">
        <v>75.400000000000006</v>
      </c>
      <c r="AG78" s="57">
        <v>229</v>
      </c>
      <c r="AH78" s="57">
        <v>25</v>
      </c>
      <c r="AI78" s="57">
        <v>4.8499999999999996</v>
      </c>
      <c r="AJ78" s="57">
        <v>33.5</v>
      </c>
      <c r="AK78" s="57">
        <v>111</v>
      </c>
      <c r="AL78" s="57">
        <v>4.16</v>
      </c>
      <c r="AM78" s="54">
        <f t="shared" si="11"/>
        <v>28.317057039731509</v>
      </c>
      <c r="AN78" s="54"/>
    </row>
    <row r="79" spans="1:40" x14ac:dyDescent="0.2">
      <c r="A79">
        <v>0</v>
      </c>
      <c r="B79">
        <v>0</v>
      </c>
      <c r="C79" s="91">
        <f t="shared" si="10"/>
        <v>0</v>
      </c>
      <c r="H79" s="49">
        <v>12</v>
      </c>
      <c r="I79" s="54" t="s">
        <v>1172</v>
      </c>
      <c r="J79" s="54" t="s">
        <v>2711</v>
      </c>
      <c r="K79" s="12" t="s">
        <v>3842</v>
      </c>
      <c r="L79" s="56">
        <v>2000</v>
      </c>
      <c r="M79" s="56">
        <v>7</v>
      </c>
      <c r="N79" s="56">
        <v>212</v>
      </c>
      <c r="O79" s="56">
        <v>23</v>
      </c>
      <c r="P79" s="55" t="s">
        <v>110</v>
      </c>
      <c r="Q79" s="55">
        <v>29</v>
      </c>
      <c r="R79" s="55">
        <v>33</v>
      </c>
      <c r="S79" s="58">
        <v>1015</v>
      </c>
      <c r="T79" s="58">
        <v>1552</v>
      </c>
      <c r="U79" s="58">
        <f t="shared" si="7"/>
        <v>833588.4</v>
      </c>
      <c r="V79" s="58">
        <v>65.400000000000006</v>
      </c>
      <c r="W79" s="58">
        <v>12746</v>
      </c>
      <c r="X79" s="58">
        <v>8.1999999999999993</v>
      </c>
      <c r="Y79" s="58">
        <v>8.6999999999999993</v>
      </c>
      <c r="Z79" s="58">
        <v>115</v>
      </c>
      <c r="AA79" s="58">
        <v>35</v>
      </c>
      <c r="AB79" s="97">
        <f t="shared" si="8"/>
        <v>25.716666666666669</v>
      </c>
      <c r="AC79" s="97">
        <v>154.30000000000001</v>
      </c>
      <c r="AD79" s="118">
        <v>6</v>
      </c>
      <c r="AE79" s="54" t="s">
        <v>2513</v>
      </c>
      <c r="AF79" s="57">
        <v>72.5</v>
      </c>
      <c r="AG79" s="57">
        <v>215</v>
      </c>
      <c r="AH79" s="57">
        <v>27</v>
      </c>
      <c r="AI79" s="57">
        <v>4.93</v>
      </c>
      <c r="AJ79" s="57">
        <v>25.5</v>
      </c>
      <c r="AK79" s="57">
        <v>100</v>
      </c>
      <c r="AL79" s="57">
        <v>4.21</v>
      </c>
      <c r="AM79" s="54">
        <f t="shared" si="11"/>
        <v>28.75529131985731</v>
      </c>
      <c r="AN79" s="54"/>
    </row>
    <row r="80" spans="1:40" x14ac:dyDescent="0.2">
      <c r="A80">
        <v>0</v>
      </c>
      <c r="B80">
        <v>0</v>
      </c>
      <c r="C80" s="91">
        <f t="shared" si="10"/>
        <v>0</v>
      </c>
      <c r="H80" s="49">
        <v>9</v>
      </c>
      <c r="I80" s="54" t="s">
        <v>1147</v>
      </c>
      <c r="J80" s="54" t="s">
        <v>2712</v>
      </c>
      <c r="K80" s="12" t="s">
        <v>3838</v>
      </c>
      <c r="L80" s="56">
        <v>2000</v>
      </c>
      <c r="M80" s="56">
        <v>3</v>
      </c>
      <c r="N80" s="56">
        <v>75</v>
      </c>
      <c r="O80" s="56">
        <v>23</v>
      </c>
      <c r="P80" s="55" t="s">
        <v>382</v>
      </c>
      <c r="Q80" s="55">
        <v>18</v>
      </c>
      <c r="R80" s="55">
        <v>43</v>
      </c>
      <c r="S80" s="58">
        <v>31</v>
      </c>
      <c r="T80" s="58">
        <v>1679</v>
      </c>
      <c r="U80" s="58">
        <f t="shared" si="7"/>
        <v>770017.4</v>
      </c>
      <c r="V80" s="58">
        <v>61.4</v>
      </c>
      <c r="W80" s="58">
        <v>12541</v>
      </c>
      <c r="X80" s="58">
        <v>7.5</v>
      </c>
      <c r="Y80" s="58">
        <v>7.1</v>
      </c>
      <c r="Z80" s="58">
        <v>84</v>
      </c>
      <c r="AA80" s="58">
        <v>51</v>
      </c>
      <c r="AB80" s="97">
        <f t="shared" si="8"/>
        <v>14.955555555555556</v>
      </c>
      <c r="AC80" s="97">
        <v>134.6</v>
      </c>
      <c r="AD80" s="118">
        <v>9</v>
      </c>
      <c r="AE80" s="54" t="s">
        <v>3657</v>
      </c>
      <c r="AF80" s="57">
        <v>74.8</v>
      </c>
      <c r="AG80" s="57">
        <v>222</v>
      </c>
      <c r="AH80" s="57">
        <v>16</v>
      </c>
      <c r="AI80" s="57">
        <v>5.37</v>
      </c>
      <c r="AJ80" s="57">
        <v>26.5</v>
      </c>
      <c r="AK80" s="57">
        <v>98</v>
      </c>
      <c r="AL80" s="57">
        <v>4.78</v>
      </c>
      <c r="AM80" s="54">
        <f t="shared" si="11"/>
        <v>27.893634361863366</v>
      </c>
      <c r="AN80" s="54"/>
    </row>
    <row r="81" spans="1:43" x14ac:dyDescent="0.2">
      <c r="A81">
        <v>0</v>
      </c>
      <c r="B81">
        <v>0</v>
      </c>
      <c r="C81" s="91">
        <f t="shared" si="10"/>
        <v>0</v>
      </c>
      <c r="H81" s="49">
        <v>2</v>
      </c>
      <c r="I81" s="54" t="s">
        <v>1157</v>
      </c>
      <c r="J81" s="54" t="s">
        <v>2713</v>
      </c>
      <c r="K81" s="12" t="s">
        <v>3841</v>
      </c>
      <c r="L81" s="56">
        <v>2000</v>
      </c>
      <c r="M81" s="56">
        <v>6</v>
      </c>
      <c r="N81" s="56">
        <v>183</v>
      </c>
      <c r="O81" s="56">
        <v>22</v>
      </c>
      <c r="P81" s="55" t="s">
        <v>93</v>
      </c>
      <c r="Q81" s="55">
        <v>30</v>
      </c>
      <c r="R81" s="55">
        <v>2</v>
      </c>
      <c r="S81" s="58">
        <v>0</v>
      </c>
      <c r="T81" s="58">
        <v>1</v>
      </c>
      <c r="U81" s="58">
        <f t="shared" si="7"/>
        <v>0</v>
      </c>
      <c r="V81" s="58">
        <v>0</v>
      </c>
      <c r="W81" s="58">
        <v>0</v>
      </c>
      <c r="X81" s="58">
        <v>0</v>
      </c>
      <c r="Y81" s="58">
        <v>-45</v>
      </c>
      <c r="Z81" s="58">
        <v>0</v>
      </c>
      <c r="AA81" s="58">
        <v>1</v>
      </c>
      <c r="AB81" s="97">
        <f t="shared" si="8"/>
        <v>-200</v>
      </c>
      <c r="AC81" s="97">
        <v>-200</v>
      </c>
      <c r="AD81" s="118">
        <v>1</v>
      </c>
      <c r="AE81" s="54" t="s">
        <v>3185</v>
      </c>
      <c r="AF81" s="57">
        <v>75.400000000000006</v>
      </c>
      <c r="AG81" s="57">
        <v>229</v>
      </c>
      <c r="AH81" s="57">
        <v>25</v>
      </c>
      <c r="AI81" s="57">
        <v>4.95</v>
      </c>
      <c r="AJ81" s="57">
        <v>34</v>
      </c>
      <c r="AK81" s="57">
        <v>108</v>
      </c>
      <c r="AL81" s="57">
        <v>4.59</v>
      </c>
      <c r="AM81" s="54">
        <f t="shared" si="11"/>
        <v>28.317057039731509</v>
      </c>
      <c r="AN81" s="54"/>
    </row>
    <row r="82" spans="1:43" x14ac:dyDescent="0.2">
      <c r="A82">
        <v>0</v>
      </c>
      <c r="B82">
        <v>0</v>
      </c>
      <c r="C82" s="91">
        <f t="shared" si="10"/>
        <v>0</v>
      </c>
      <c r="H82" s="49">
        <v>0</v>
      </c>
      <c r="I82" s="54" t="s">
        <v>1178</v>
      </c>
      <c r="J82" s="54" t="s">
        <v>2705</v>
      </c>
      <c r="K82" s="12" t="s">
        <v>3839</v>
      </c>
      <c r="L82" s="56">
        <v>2000</v>
      </c>
      <c r="M82" s="56">
        <v>7</v>
      </c>
      <c r="N82" s="56">
        <v>214</v>
      </c>
      <c r="O82" s="56">
        <v>23</v>
      </c>
      <c r="P82" s="55" t="s">
        <v>137</v>
      </c>
      <c r="Q82" s="55">
        <v>15</v>
      </c>
      <c r="R82" s="55">
        <v>36</v>
      </c>
      <c r="S82" s="58">
        <v>306</v>
      </c>
      <c r="T82" s="58">
        <v>536</v>
      </c>
      <c r="U82" s="58">
        <f t="shared" si="7"/>
        <v>275222</v>
      </c>
      <c r="V82" s="58">
        <v>57.1</v>
      </c>
      <c r="W82" s="58">
        <v>4820</v>
      </c>
      <c r="X82" s="58">
        <v>9</v>
      </c>
      <c r="Y82" s="58">
        <v>8.5</v>
      </c>
      <c r="Z82" s="58">
        <v>34</v>
      </c>
      <c r="AA82" s="58">
        <v>21</v>
      </c>
      <c r="AB82" s="97">
        <f t="shared" si="8"/>
        <v>24.283333333333331</v>
      </c>
      <c r="AC82" s="97">
        <v>145.69999999999999</v>
      </c>
      <c r="AD82" s="118">
        <v>6</v>
      </c>
      <c r="AE82" s="54" t="s">
        <v>2513</v>
      </c>
      <c r="AF82" s="57">
        <v>73</v>
      </c>
      <c r="AG82" s="57">
        <v>226</v>
      </c>
      <c r="AH82" s="57">
        <v>18</v>
      </c>
      <c r="AI82" s="57">
        <v>4.68</v>
      </c>
      <c r="AJ82" s="57">
        <v>24.49</v>
      </c>
      <c r="AK82" s="57">
        <v>109</v>
      </c>
      <c r="AL82" s="54">
        <v>3.2475999999999994</v>
      </c>
      <c r="AM82" s="54">
        <f t="shared" si="11"/>
        <v>29.813848752111092</v>
      </c>
      <c r="AN82" s="54"/>
    </row>
    <row r="83" spans="1:43" x14ac:dyDescent="0.2">
      <c r="A83">
        <v>1</v>
      </c>
      <c r="B83">
        <v>1</v>
      </c>
      <c r="C83" s="91">
        <f t="shared" si="10"/>
        <v>1</v>
      </c>
      <c r="H83" s="49">
        <v>159</v>
      </c>
      <c r="I83" s="54" t="s">
        <v>1099</v>
      </c>
      <c r="J83" s="54" t="s">
        <v>2999</v>
      </c>
      <c r="K83" s="12" t="s">
        <v>3844</v>
      </c>
      <c r="L83" s="56">
        <v>2001</v>
      </c>
      <c r="M83" s="56">
        <v>2</v>
      </c>
      <c r="N83" s="56">
        <v>32</v>
      </c>
      <c r="O83" s="56">
        <v>22</v>
      </c>
      <c r="P83" s="55" t="s">
        <v>431</v>
      </c>
      <c r="Q83" s="55">
        <v>31</v>
      </c>
      <c r="R83" s="55">
        <v>45</v>
      </c>
      <c r="S83" s="58">
        <v>1026</v>
      </c>
      <c r="T83" s="58">
        <v>1678</v>
      </c>
      <c r="U83" s="58">
        <f t="shared" si="7"/>
        <v>720491.20000000007</v>
      </c>
      <c r="V83" s="58">
        <v>61.1</v>
      </c>
      <c r="W83" s="58">
        <v>11792</v>
      </c>
      <c r="X83" s="58">
        <v>7</v>
      </c>
      <c r="Y83" s="58">
        <v>6.9</v>
      </c>
      <c r="Z83" s="58">
        <v>90</v>
      </c>
      <c r="AA83" s="58">
        <v>45</v>
      </c>
      <c r="AB83" s="97">
        <f t="shared" si="8"/>
        <v>132.5</v>
      </c>
      <c r="AC83" s="97">
        <v>132.5</v>
      </c>
      <c r="AD83" s="118">
        <v>1</v>
      </c>
      <c r="AE83" s="54" t="s">
        <v>3185</v>
      </c>
      <c r="AF83" s="57">
        <v>72.3</v>
      </c>
      <c r="AG83" s="57">
        <v>213</v>
      </c>
      <c r="AH83" s="57">
        <v>28</v>
      </c>
      <c r="AI83" s="57">
        <v>4.8499999999999996</v>
      </c>
      <c r="AJ83" s="57">
        <v>32</v>
      </c>
      <c r="AK83" s="57">
        <v>105</v>
      </c>
      <c r="AL83" s="57">
        <v>4.21</v>
      </c>
      <c r="AM83" s="54">
        <f t="shared" si="11"/>
        <v>28.645627084014855</v>
      </c>
      <c r="AN83" s="54"/>
    </row>
    <row r="84" spans="1:43" x14ac:dyDescent="0.2">
      <c r="A84">
        <v>0</v>
      </c>
      <c r="B84">
        <v>1</v>
      </c>
      <c r="C84" s="91">
        <f t="shared" si="10"/>
        <v>1</v>
      </c>
      <c r="H84" s="49">
        <v>93</v>
      </c>
      <c r="I84" s="54" t="s">
        <v>1092</v>
      </c>
      <c r="J84" s="54" t="s">
        <v>3007</v>
      </c>
      <c r="K84" s="12" t="s">
        <v>3847</v>
      </c>
      <c r="L84" s="56">
        <v>2001</v>
      </c>
      <c r="M84" s="56">
        <v>1</v>
      </c>
      <c r="N84" s="56">
        <v>1</v>
      </c>
      <c r="O84" s="56">
        <v>21</v>
      </c>
      <c r="P84" s="55" t="s">
        <v>443</v>
      </c>
      <c r="Q84" s="55">
        <v>27</v>
      </c>
      <c r="R84" s="55">
        <v>22</v>
      </c>
      <c r="S84" s="58">
        <v>192</v>
      </c>
      <c r="T84" s="58">
        <v>343</v>
      </c>
      <c r="U84" s="58">
        <f t="shared" si="4"/>
        <v>184744</v>
      </c>
      <c r="V84" s="58">
        <v>56</v>
      </c>
      <c r="W84" s="58">
        <v>3299</v>
      </c>
      <c r="X84" s="58">
        <v>9.6</v>
      </c>
      <c r="Y84" s="58">
        <v>9.4</v>
      </c>
      <c r="Z84" s="58">
        <v>21</v>
      </c>
      <c r="AA84" s="58">
        <v>11</v>
      </c>
      <c r="AB84" s="97">
        <f t="shared" si="5"/>
        <v>21.514285714285712</v>
      </c>
      <c r="AC84" s="97">
        <v>150.6</v>
      </c>
      <c r="AD84" s="118">
        <v>7</v>
      </c>
      <c r="AE84" s="54" t="s">
        <v>2517</v>
      </c>
      <c r="AF84" s="57">
        <v>72</v>
      </c>
      <c r="AG84" s="57">
        <v>210</v>
      </c>
      <c r="AH84" s="57">
        <v>20</v>
      </c>
      <c r="AI84" s="57">
        <v>4.33</v>
      </c>
      <c r="AJ84" s="57">
        <v>38</v>
      </c>
      <c r="AK84" s="57">
        <v>85.39</v>
      </c>
      <c r="AL84" s="54">
        <v>3.2475999999999994</v>
      </c>
      <c r="AM84" s="54">
        <f t="shared" si="6"/>
        <v>28.47800925925926</v>
      </c>
      <c r="AN84" s="54"/>
    </row>
    <row r="85" spans="1:43" x14ac:dyDescent="0.2">
      <c r="A85">
        <v>0</v>
      </c>
      <c r="B85">
        <v>0</v>
      </c>
      <c r="C85" s="91">
        <f t="shared" si="10"/>
        <v>0</v>
      </c>
      <c r="H85" s="49">
        <v>17</v>
      </c>
      <c r="I85" s="54" t="s">
        <v>1108</v>
      </c>
      <c r="J85" s="54" t="s">
        <v>3000</v>
      </c>
      <c r="K85" s="12" t="s">
        <v>3849</v>
      </c>
      <c r="L85" s="56">
        <v>2001</v>
      </c>
      <c r="M85" s="56">
        <v>2</v>
      </c>
      <c r="N85" s="56">
        <v>53</v>
      </c>
      <c r="O85" s="56">
        <v>23</v>
      </c>
      <c r="P85" s="55" t="s">
        <v>196</v>
      </c>
      <c r="Q85" s="55">
        <v>22</v>
      </c>
      <c r="R85" s="55">
        <v>29</v>
      </c>
      <c r="S85" s="58">
        <v>483</v>
      </c>
      <c r="T85" s="58">
        <v>853</v>
      </c>
      <c r="U85" s="58">
        <f t="shared" si="4"/>
        <v>364900.2</v>
      </c>
      <c r="V85" s="58">
        <v>56.6</v>
      </c>
      <c r="W85" s="58">
        <v>6447</v>
      </c>
      <c r="X85" s="58">
        <v>7.6</v>
      </c>
      <c r="Y85" s="58">
        <v>7.1</v>
      </c>
      <c r="Z85" s="58">
        <v>35</v>
      </c>
      <c r="AA85" s="58">
        <v>25</v>
      </c>
      <c r="AB85" s="97">
        <f t="shared" si="5"/>
        <v>63.9</v>
      </c>
      <c r="AC85" s="97">
        <v>127.8</v>
      </c>
      <c r="AD85" s="118">
        <v>2</v>
      </c>
      <c r="AE85" s="54" t="s">
        <v>2518</v>
      </c>
      <c r="AF85" s="57">
        <v>74.099999999999994</v>
      </c>
      <c r="AG85" s="57">
        <v>225</v>
      </c>
      <c r="AH85" s="57">
        <v>30</v>
      </c>
      <c r="AI85" s="57">
        <v>4.6100000000000003</v>
      </c>
      <c r="AJ85" s="57">
        <v>35.5</v>
      </c>
      <c r="AK85" s="57">
        <v>113</v>
      </c>
      <c r="AL85" s="57">
        <v>4.12</v>
      </c>
      <c r="AM85" s="54">
        <f t="shared" si="6"/>
        <v>28.807225163500469</v>
      </c>
      <c r="AN85" s="54"/>
    </row>
    <row r="86" spans="1:43" x14ac:dyDescent="0.2">
      <c r="A86">
        <v>0</v>
      </c>
      <c r="B86">
        <v>0</v>
      </c>
      <c r="C86" s="91">
        <f t="shared" si="10"/>
        <v>0</v>
      </c>
      <c r="H86" s="49">
        <v>13</v>
      </c>
      <c r="I86" s="54" t="s">
        <v>1120</v>
      </c>
      <c r="J86" s="54" t="s">
        <v>3005</v>
      </c>
      <c r="K86" s="12" t="s">
        <v>3850</v>
      </c>
      <c r="L86" s="56">
        <v>2001</v>
      </c>
      <c r="M86" s="56">
        <v>4</v>
      </c>
      <c r="N86" s="56">
        <v>109</v>
      </c>
      <c r="O86" s="56">
        <v>23</v>
      </c>
      <c r="P86" s="55" t="s">
        <v>221</v>
      </c>
      <c r="Q86" s="55">
        <v>14</v>
      </c>
      <c r="R86" s="55">
        <v>30</v>
      </c>
      <c r="S86" s="58">
        <v>306</v>
      </c>
      <c r="T86" s="58">
        <v>587</v>
      </c>
      <c r="U86" s="58">
        <f t="shared" si="4"/>
        <v>216944.4</v>
      </c>
      <c r="V86" s="58">
        <v>52.1</v>
      </c>
      <c r="W86" s="58">
        <v>4164</v>
      </c>
      <c r="X86" s="58">
        <v>7.1</v>
      </c>
      <c r="Y86" s="58">
        <v>5.7</v>
      </c>
      <c r="Z86" s="58">
        <v>18</v>
      </c>
      <c r="AA86" s="58">
        <v>26</v>
      </c>
      <c r="AB86" s="97">
        <f t="shared" si="5"/>
        <v>28.25</v>
      </c>
      <c r="AC86" s="97">
        <v>113</v>
      </c>
      <c r="AD86" s="118">
        <v>4</v>
      </c>
      <c r="AE86" s="54" t="s">
        <v>3188</v>
      </c>
      <c r="AF86" s="57">
        <v>76.400000000000006</v>
      </c>
      <c r="AG86" s="57">
        <v>228</v>
      </c>
      <c r="AH86" s="57">
        <v>32</v>
      </c>
      <c r="AI86" s="57">
        <v>4.7699999999999996</v>
      </c>
      <c r="AJ86" s="57">
        <v>34</v>
      </c>
      <c r="AK86" s="57">
        <v>107</v>
      </c>
      <c r="AL86" s="57">
        <v>4.29</v>
      </c>
      <c r="AM86" s="54">
        <f t="shared" si="6"/>
        <v>27.460184753707402</v>
      </c>
      <c r="AN86" s="54"/>
    </row>
    <row r="87" spans="1:43" x14ac:dyDescent="0.2">
      <c r="A87">
        <v>0</v>
      </c>
      <c r="B87">
        <v>0</v>
      </c>
      <c r="C87" s="91">
        <f t="shared" si="10"/>
        <v>0</v>
      </c>
      <c r="H87" s="49">
        <v>6</v>
      </c>
      <c r="I87" s="54" t="s">
        <v>1126</v>
      </c>
      <c r="J87" s="54" t="s">
        <v>3003</v>
      </c>
      <c r="K87" s="12" t="s">
        <v>3848</v>
      </c>
      <c r="L87" s="56">
        <v>2001</v>
      </c>
      <c r="M87" s="56">
        <v>5</v>
      </c>
      <c r="N87" s="56">
        <v>149</v>
      </c>
      <c r="O87" s="56">
        <v>22</v>
      </c>
      <c r="P87" s="55" t="s">
        <v>133</v>
      </c>
      <c r="Q87" s="55">
        <v>13</v>
      </c>
      <c r="R87" s="55">
        <v>35</v>
      </c>
      <c r="S87" s="58">
        <v>482</v>
      </c>
      <c r="T87" s="58">
        <v>974</v>
      </c>
      <c r="U87" s="58">
        <f t="shared" ref="U87:U116" si="12">V87*W87</f>
        <v>327096</v>
      </c>
      <c r="V87" s="58">
        <v>49.5</v>
      </c>
      <c r="W87" s="58">
        <v>6608</v>
      </c>
      <c r="X87" s="58">
        <v>6.8</v>
      </c>
      <c r="Y87" s="58">
        <v>5.2</v>
      </c>
      <c r="Z87" s="58">
        <v>41</v>
      </c>
      <c r="AA87" s="58">
        <v>52</v>
      </c>
      <c r="AB87" s="97">
        <f t="shared" ref="AB87:AB116" si="13">AC87/AD87</f>
        <v>15.671428571428573</v>
      </c>
      <c r="AC87" s="97">
        <v>109.7</v>
      </c>
      <c r="AD87" s="118">
        <v>7</v>
      </c>
      <c r="AE87" s="54" t="s">
        <v>2517</v>
      </c>
      <c r="AF87" s="57">
        <v>74.400000000000006</v>
      </c>
      <c r="AG87" s="57">
        <v>207</v>
      </c>
      <c r="AH87" s="57">
        <v>27</v>
      </c>
      <c r="AI87" s="57">
        <v>4.55</v>
      </c>
      <c r="AJ87" s="57">
        <v>37.5</v>
      </c>
      <c r="AK87" s="57">
        <v>124</v>
      </c>
      <c r="AL87" s="57">
        <v>4.12</v>
      </c>
      <c r="AM87" s="54">
        <f t="shared" ref="AM87:AM118" si="14">(AG87/(AF87^2))*703</f>
        <v>26.289347034339226</v>
      </c>
      <c r="AN87" s="54"/>
    </row>
    <row r="88" spans="1:43" x14ac:dyDescent="0.2">
      <c r="A88">
        <v>0</v>
      </c>
      <c r="B88">
        <v>0</v>
      </c>
      <c r="C88" s="91">
        <f t="shared" si="10"/>
        <v>0</v>
      </c>
      <c r="H88" s="49">
        <v>1</v>
      </c>
      <c r="I88" s="54" t="s">
        <v>1124</v>
      </c>
      <c r="J88" s="54" t="s">
        <v>3004</v>
      </c>
      <c r="K88" s="12" t="s">
        <v>3845</v>
      </c>
      <c r="L88" s="56">
        <v>2001</v>
      </c>
      <c r="M88" s="56">
        <v>4</v>
      </c>
      <c r="N88" s="56">
        <v>125</v>
      </c>
      <c r="O88" s="56">
        <v>22</v>
      </c>
      <c r="P88" s="55" t="s">
        <v>106</v>
      </c>
      <c r="Q88" s="55">
        <v>3</v>
      </c>
      <c r="R88" s="55">
        <v>27</v>
      </c>
      <c r="S88" s="58">
        <v>254</v>
      </c>
      <c r="T88" s="58">
        <v>479</v>
      </c>
      <c r="U88" s="58">
        <f t="shared" si="12"/>
        <v>199015</v>
      </c>
      <c r="V88" s="58">
        <v>53</v>
      </c>
      <c r="W88" s="58">
        <v>3755</v>
      </c>
      <c r="X88" s="58">
        <v>7.8</v>
      </c>
      <c r="Y88" s="58">
        <v>7.5</v>
      </c>
      <c r="Z88" s="58">
        <v>31</v>
      </c>
      <c r="AA88" s="58">
        <v>17</v>
      </c>
      <c r="AB88" s="97">
        <f t="shared" si="13"/>
        <v>66.55</v>
      </c>
      <c r="AC88" s="97">
        <v>133.1</v>
      </c>
      <c r="AD88" s="118">
        <v>2</v>
      </c>
      <c r="AE88" s="54" t="s">
        <v>2518</v>
      </c>
      <c r="AF88" s="57">
        <v>74</v>
      </c>
      <c r="AG88" s="57">
        <v>231</v>
      </c>
      <c r="AH88" s="57">
        <v>32</v>
      </c>
      <c r="AI88" s="57">
        <v>4.79</v>
      </c>
      <c r="AJ88" s="57">
        <v>35.5</v>
      </c>
      <c r="AK88" s="57">
        <v>112</v>
      </c>
      <c r="AL88" s="57">
        <v>4.29</v>
      </c>
      <c r="AM88" s="54">
        <f t="shared" si="14"/>
        <v>29.655405405405407</v>
      </c>
      <c r="AN88" s="54"/>
    </row>
    <row r="89" spans="1:43" x14ac:dyDescent="0.2">
      <c r="A89">
        <v>0</v>
      </c>
      <c r="B89">
        <v>0</v>
      </c>
      <c r="C89" s="91">
        <f t="shared" si="10"/>
        <v>0</v>
      </c>
      <c r="H89" s="49">
        <v>1</v>
      </c>
      <c r="I89" s="54" t="s">
        <v>1114</v>
      </c>
      <c r="J89" s="54" t="s">
        <v>3006</v>
      </c>
      <c r="K89" s="12" t="s">
        <v>3846</v>
      </c>
      <c r="L89" s="56">
        <v>2001</v>
      </c>
      <c r="M89" s="56">
        <v>2</v>
      </c>
      <c r="N89" s="56">
        <v>59</v>
      </c>
      <c r="O89" s="56">
        <v>22</v>
      </c>
      <c r="P89" s="55" t="s">
        <v>191</v>
      </c>
      <c r="Q89" s="55">
        <v>4</v>
      </c>
      <c r="R89" s="55">
        <v>42</v>
      </c>
      <c r="S89" s="58">
        <v>418</v>
      </c>
      <c r="T89" s="58">
        <v>761</v>
      </c>
      <c r="U89" s="58">
        <f t="shared" si="12"/>
        <v>302004.89999999997</v>
      </c>
      <c r="V89" s="58">
        <v>54.9</v>
      </c>
      <c r="W89" s="58">
        <v>5501</v>
      </c>
      <c r="X89" s="58">
        <v>7.2</v>
      </c>
      <c r="Y89" s="58">
        <v>6.4</v>
      </c>
      <c r="Z89" s="58">
        <v>31</v>
      </c>
      <c r="AA89" s="58">
        <v>28</v>
      </c>
      <c r="AB89" s="97">
        <f t="shared" si="13"/>
        <v>24.34</v>
      </c>
      <c r="AC89" s="97">
        <v>121.7</v>
      </c>
      <c r="AD89" s="118">
        <v>5</v>
      </c>
      <c r="AE89" s="54" t="s">
        <v>2514</v>
      </c>
      <c r="AF89" s="57">
        <v>73.099999999999994</v>
      </c>
      <c r="AG89" s="57">
        <v>223</v>
      </c>
      <c r="AH89" s="57">
        <v>24</v>
      </c>
      <c r="AI89" s="57">
        <v>4.71</v>
      </c>
      <c r="AJ89" s="57">
        <v>35.5</v>
      </c>
      <c r="AK89" s="57">
        <v>115</v>
      </c>
      <c r="AL89" s="57">
        <v>4.3499999999999996</v>
      </c>
      <c r="AM89" s="54">
        <f t="shared" si="14"/>
        <v>29.337657501202376</v>
      </c>
      <c r="AN89" s="54"/>
    </row>
    <row r="90" spans="1:43" x14ac:dyDescent="0.2">
      <c r="A90">
        <v>0</v>
      </c>
      <c r="B90">
        <v>0</v>
      </c>
      <c r="C90" s="91">
        <f t="shared" si="10"/>
        <v>1</v>
      </c>
      <c r="H90" s="49">
        <v>61</v>
      </c>
      <c r="I90" s="54" t="s">
        <v>1064</v>
      </c>
      <c r="J90" s="54" t="s">
        <v>2993</v>
      </c>
      <c r="K90" s="12" t="s">
        <v>3852</v>
      </c>
      <c r="L90" s="56">
        <v>2002</v>
      </c>
      <c r="M90" s="56">
        <v>4</v>
      </c>
      <c r="N90" s="56">
        <v>108</v>
      </c>
      <c r="O90" s="56">
        <v>24</v>
      </c>
      <c r="P90" s="55" t="s">
        <v>229</v>
      </c>
      <c r="Q90" s="55">
        <v>16</v>
      </c>
      <c r="R90" s="55">
        <v>44</v>
      </c>
      <c r="S90" s="58">
        <v>666</v>
      </c>
      <c r="T90" s="58">
        <v>1169</v>
      </c>
      <c r="U90" s="58">
        <f t="shared" si="12"/>
        <v>514653</v>
      </c>
      <c r="V90" s="58">
        <v>57</v>
      </c>
      <c r="W90" s="58">
        <v>9029</v>
      </c>
      <c r="X90" s="58">
        <v>7.7</v>
      </c>
      <c r="Y90" s="58">
        <v>7.2</v>
      </c>
      <c r="Z90" s="58">
        <v>60</v>
      </c>
      <c r="AA90" s="58">
        <v>39</v>
      </c>
      <c r="AB90" s="97">
        <f t="shared" si="13"/>
        <v>14.677777777777777</v>
      </c>
      <c r="AC90" s="97">
        <v>132.1</v>
      </c>
      <c r="AD90" s="118">
        <v>9</v>
      </c>
      <c r="AE90" s="54" t="s">
        <v>3657</v>
      </c>
      <c r="AF90" s="57">
        <v>73.900000000000006</v>
      </c>
      <c r="AG90" s="57">
        <v>235</v>
      </c>
      <c r="AH90" s="57">
        <v>14</v>
      </c>
      <c r="AI90" s="57">
        <v>4.83</v>
      </c>
      <c r="AJ90" s="57">
        <v>33.5</v>
      </c>
      <c r="AK90" s="57">
        <v>110</v>
      </c>
      <c r="AL90" s="57">
        <v>4.26</v>
      </c>
      <c r="AM90" s="54">
        <f t="shared" si="14"/>
        <v>30.250622114879299</v>
      </c>
      <c r="AN90" s="54"/>
    </row>
    <row r="91" spans="1:43" x14ac:dyDescent="0.2">
      <c r="A91">
        <v>0</v>
      </c>
      <c r="B91">
        <v>0</v>
      </c>
      <c r="C91" s="91">
        <f t="shared" si="10"/>
        <v>0</v>
      </c>
      <c r="H91" s="49">
        <v>44</v>
      </c>
      <c r="I91" s="54" t="s">
        <v>1044</v>
      </c>
      <c r="J91" s="54" t="s">
        <v>2989</v>
      </c>
      <c r="K91" s="12" t="s">
        <v>3851</v>
      </c>
      <c r="L91" s="56">
        <v>2002</v>
      </c>
      <c r="M91" s="56">
        <v>1</v>
      </c>
      <c r="N91" s="56">
        <v>1</v>
      </c>
      <c r="O91" s="56">
        <v>23</v>
      </c>
      <c r="P91" s="55" t="s">
        <v>79</v>
      </c>
      <c r="Q91" s="55">
        <v>31</v>
      </c>
      <c r="R91" s="55">
        <v>36</v>
      </c>
      <c r="S91" s="58">
        <v>565</v>
      </c>
      <c r="T91" s="58">
        <v>901</v>
      </c>
      <c r="U91" s="58">
        <f t="shared" si="12"/>
        <v>467616.60000000003</v>
      </c>
      <c r="V91" s="58">
        <v>62.7</v>
      </c>
      <c r="W91" s="58">
        <v>7458</v>
      </c>
      <c r="X91" s="58">
        <v>8.3000000000000007</v>
      </c>
      <c r="Y91" s="58">
        <v>8.6</v>
      </c>
      <c r="Z91" s="58">
        <v>65</v>
      </c>
      <c r="AA91" s="58">
        <v>22</v>
      </c>
      <c r="AB91" s="97">
        <f t="shared" si="13"/>
        <v>18.899999999999999</v>
      </c>
      <c r="AC91" s="97">
        <v>151.19999999999999</v>
      </c>
      <c r="AD91" s="118">
        <v>8</v>
      </c>
      <c r="AE91" s="54" t="s">
        <v>3661</v>
      </c>
      <c r="AF91" s="57">
        <v>75.400000000000006</v>
      </c>
      <c r="AG91" s="57">
        <v>223</v>
      </c>
      <c r="AH91" s="57">
        <v>24</v>
      </c>
      <c r="AI91" s="57">
        <v>4.67</v>
      </c>
      <c r="AJ91" s="57">
        <v>35</v>
      </c>
      <c r="AK91" s="57">
        <v>106</v>
      </c>
      <c r="AL91" s="57">
        <v>4.28</v>
      </c>
      <c r="AM91" s="54">
        <f t="shared" si="14"/>
        <v>27.575125414236357</v>
      </c>
      <c r="AN91" s="54"/>
      <c r="AO91" s="57"/>
      <c r="AP91" s="57"/>
      <c r="AQ91" s="57"/>
    </row>
    <row r="92" spans="1:43" x14ac:dyDescent="0.2">
      <c r="A92">
        <v>0</v>
      </c>
      <c r="B92">
        <v>0</v>
      </c>
      <c r="C92" s="91">
        <f t="shared" si="10"/>
        <v>0</v>
      </c>
      <c r="H92" s="49">
        <v>39</v>
      </c>
      <c r="I92" s="54" t="s">
        <v>1059</v>
      </c>
      <c r="J92" s="54" t="s">
        <v>2996</v>
      </c>
      <c r="K92" s="12" t="s">
        <v>3855</v>
      </c>
      <c r="L92" s="56">
        <v>2002</v>
      </c>
      <c r="M92" s="56">
        <v>3</v>
      </c>
      <c r="N92" s="56">
        <v>81</v>
      </c>
      <c r="O92" s="56">
        <v>23</v>
      </c>
      <c r="P92" s="55" t="s">
        <v>350</v>
      </c>
      <c r="Q92" s="55">
        <v>26</v>
      </c>
      <c r="R92" s="55">
        <v>30</v>
      </c>
      <c r="S92" s="58">
        <v>340</v>
      </c>
      <c r="T92" s="58">
        <v>664</v>
      </c>
      <c r="U92" s="58">
        <f t="shared" si="12"/>
        <v>205926.40000000002</v>
      </c>
      <c r="V92" s="58">
        <v>51.2</v>
      </c>
      <c r="W92" s="58">
        <v>4022</v>
      </c>
      <c r="X92" s="58">
        <v>6.1</v>
      </c>
      <c r="Y92" s="58">
        <v>4.5999999999999996</v>
      </c>
      <c r="Z92" s="58">
        <v>27</v>
      </c>
      <c r="AA92" s="58">
        <v>34</v>
      </c>
      <c r="AB92" s="97">
        <f t="shared" si="13"/>
        <v>13.1625</v>
      </c>
      <c r="AC92" s="97">
        <v>105.3</v>
      </c>
      <c r="AD92" s="118">
        <v>8</v>
      </c>
      <c r="AE92" s="54" t="s">
        <v>3661</v>
      </c>
      <c r="AF92" s="57">
        <v>75.900000000000006</v>
      </c>
      <c r="AG92" s="57">
        <v>221</v>
      </c>
      <c r="AH92" s="57">
        <v>30</v>
      </c>
      <c r="AI92" s="57">
        <v>4.6399999999999997</v>
      </c>
      <c r="AJ92" s="57">
        <v>38.5</v>
      </c>
      <c r="AK92" s="57">
        <v>118</v>
      </c>
      <c r="AL92" s="57">
        <v>3.9</v>
      </c>
      <c r="AM92" s="54">
        <f t="shared" si="14"/>
        <v>26.968950546884894</v>
      </c>
      <c r="AN92" s="54"/>
    </row>
    <row r="93" spans="1:43" x14ac:dyDescent="0.2">
      <c r="A93">
        <v>0</v>
      </c>
      <c r="B93">
        <v>0</v>
      </c>
      <c r="C93" s="91">
        <f t="shared" si="10"/>
        <v>0</v>
      </c>
      <c r="H93" s="49">
        <v>30</v>
      </c>
      <c r="I93" s="54" t="s">
        <v>1050</v>
      </c>
      <c r="J93" s="54" t="s">
        <v>2994</v>
      </c>
      <c r="K93" s="12" t="s">
        <v>3854</v>
      </c>
      <c r="L93" s="56">
        <v>2002</v>
      </c>
      <c r="M93" s="56">
        <v>1</v>
      </c>
      <c r="N93" s="56">
        <v>3</v>
      </c>
      <c r="O93" s="56">
        <v>23</v>
      </c>
      <c r="P93" s="55" t="s">
        <v>133</v>
      </c>
      <c r="Q93" s="55">
        <v>30</v>
      </c>
      <c r="R93" s="55">
        <v>34</v>
      </c>
      <c r="S93" s="58">
        <v>512</v>
      </c>
      <c r="T93" s="58">
        <v>928</v>
      </c>
      <c r="U93" s="58">
        <f t="shared" si="12"/>
        <v>381487.2</v>
      </c>
      <c r="V93" s="58">
        <v>55.2</v>
      </c>
      <c r="W93" s="58">
        <v>6911</v>
      </c>
      <c r="X93" s="58">
        <v>7.4</v>
      </c>
      <c r="Y93" s="58">
        <v>7.6</v>
      </c>
      <c r="Z93" s="58">
        <v>59</v>
      </c>
      <c r="AA93" s="58">
        <v>23</v>
      </c>
      <c r="AB93" s="97">
        <f t="shared" si="13"/>
        <v>26.76</v>
      </c>
      <c r="AC93" s="97">
        <v>133.80000000000001</v>
      </c>
      <c r="AD93" s="118">
        <v>5</v>
      </c>
      <c r="AE93" s="54" t="s">
        <v>2514</v>
      </c>
      <c r="AF93" s="57">
        <v>76</v>
      </c>
      <c r="AG93" s="57">
        <v>215</v>
      </c>
      <c r="AH93" s="57">
        <v>32</v>
      </c>
      <c r="AI93" s="57">
        <v>4.8499999999999996</v>
      </c>
      <c r="AJ93" s="57">
        <v>32</v>
      </c>
      <c r="AK93" s="57">
        <v>107</v>
      </c>
      <c r="AL93" s="57">
        <v>4.21</v>
      </c>
      <c r="AM93" s="54">
        <f t="shared" si="14"/>
        <v>26.167763157894736</v>
      </c>
      <c r="AN93" s="54"/>
    </row>
    <row r="94" spans="1:43" x14ac:dyDescent="0.2">
      <c r="A94">
        <v>0</v>
      </c>
      <c r="B94">
        <v>0</v>
      </c>
      <c r="C94" s="91">
        <f t="shared" si="10"/>
        <v>0</v>
      </c>
      <c r="H94" s="49">
        <v>14</v>
      </c>
      <c r="I94" s="54" t="s">
        <v>1056</v>
      </c>
      <c r="J94" s="54" t="s">
        <v>2998</v>
      </c>
      <c r="K94" s="12" t="s">
        <v>3857</v>
      </c>
      <c r="L94" s="56">
        <v>2002</v>
      </c>
      <c r="M94" s="56">
        <v>1</v>
      </c>
      <c r="N94" s="56">
        <v>32</v>
      </c>
      <c r="O94" s="56">
        <v>23</v>
      </c>
      <c r="P94" s="55" t="s">
        <v>221</v>
      </c>
      <c r="Q94" s="55">
        <v>20</v>
      </c>
      <c r="R94" s="55">
        <v>36</v>
      </c>
      <c r="S94" s="58">
        <v>798</v>
      </c>
      <c r="T94" s="58">
        <v>1355</v>
      </c>
      <c r="U94" s="58">
        <f t="shared" si="12"/>
        <v>542174.5</v>
      </c>
      <c r="V94" s="58">
        <v>58.9</v>
      </c>
      <c r="W94" s="58">
        <v>9205</v>
      </c>
      <c r="X94" s="58">
        <v>6.8</v>
      </c>
      <c r="Y94" s="58">
        <v>6.2</v>
      </c>
      <c r="Z94" s="58">
        <v>72</v>
      </c>
      <c r="AA94" s="58">
        <v>51</v>
      </c>
      <c r="AB94" s="97">
        <f t="shared" si="13"/>
        <v>14</v>
      </c>
      <c r="AC94" s="97">
        <v>126</v>
      </c>
      <c r="AD94" s="118">
        <v>9</v>
      </c>
      <c r="AE94" s="54" t="s">
        <v>3657</v>
      </c>
      <c r="AF94" s="57">
        <v>74.5</v>
      </c>
      <c r="AG94" s="57">
        <v>219</v>
      </c>
      <c r="AH94" s="57">
        <v>32</v>
      </c>
      <c r="AI94" s="57">
        <v>5.24</v>
      </c>
      <c r="AJ94" s="57">
        <v>33.5</v>
      </c>
      <c r="AK94" s="57">
        <v>111</v>
      </c>
      <c r="AL94" s="57">
        <v>4.09</v>
      </c>
      <c r="AM94" s="54">
        <f t="shared" si="14"/>
        <v>27.738750506733933</v>
      </c>
      <c r="AN94" s="54"/>
    </row>
    <row r="95" spans="1:43" x14ac:dyDescent="0.2">
      <c r="A95">
        <v>0</v>
      </c>
      <c r="B95">
        <v>0</v>
      </c>
      <c r="C95" s="91">
        <f t="shared" si="10"/>
        <v>0</v>
      </c>
      <c r="H95" s="49">
        <v>6</v>
      </c>
      <c r="I95" s="54" t="s">
        <v>1079</v>
      </c>
      <c r="J95" s="54" t="s">
        <v>2997</v>
      </c>
      <c r="K95" s="12" t="s">
        <v>3853</v>
      </c>
      <c r="L95" s="56">
        <v>2002</v>
      </c>
      <c r="M95" s="56">
        <v>6</v>
      </c>
      <c r="N95" s="56">
        <v>186</v>
      </c>
      <c r="O95" s="56">
        <v>23</v>
      </c>
      <c r="P95" s="55" t="s">
        <v>267</v>
      </c>
      <c r="Q95" s="55">
        <v>25</v>
      </c>
      <c r="R95" s="55">
        <v>0</v>
      </c>
      <c r="S95" s="55">
        <v>0</v>
      </c>
      <c r="T95" s="55">
        <v>0</v>
      </c>
      <c r="U95" s="58">
        <f t="shared" si="12"/>
        <v>0</v>
      </c>
      <c r="V95" s="55">
        <v>0</v>
      </c>
      <c r="W95" s="55">
        <v>0</v>
      </c>
      <c r="X95" s="55">
        <v>0</v>
      </c>
      <c r="Y95" s="55">
        <v>0</v>
      </c>
      <c r="Z95" s="55">
        <v>0</v>
      </c>
      <c r="AA95" s="55">
        <v>0</v>
      </c>
      <c r="AB95" s="97">
        <f t="shared" si="13"/>
        <v>0</v>
      </c>
      <c r="AC95" s="56">
        <v>0</v>
      </c>
      <c r="AD95" s="118">
        <v>7</v>
      </c>
      <c r="AE95" s="54" t="s">
        <v>2517</v>
      </c>
      <c r="AF95" s="57">
        <v>74.099999999999994</v>
      </c>
      <c r="AG95" s="57">
        <v>223</v>
      </c>
      <c r="AH95" s="57">
        <v>35</v>
      </c>
      <c r="AI95" s="57">
        <v>4.93</v>
      </c>
      <c r="AJ95" s="57">
        <v>29</v>
      </c>
      <c r="AK95" s="57">
        <v>105</v>
      </c>
      <c r="AL95" s="57">
        <v>4.28</v>
      </c>
      <c r="AM95" s="54">
        <f t="shared" si="14"/>
        <v>28.551160939824907</v>
      </c>
      <c r="AN95" s="54"/>
    </row>
    <row r="96" spans="1:43" x14ac:dyDescent="0.2">
      <c r="A96">
        <v>0</v>
      </c>
      <c r="B96">
        <v>0</v>
      </c>
      <c r="C96" s="91">
        <f t="shared" si="10"/>
        <v>0</v>
      </c>
      <c r="H96" s="49">
        <v>1</v>
      </c>
      <c r="I96" s="54" t="s">
        <v>1074</v>
      </c>
      <c r="J96" s="54" t="s">
        <v>2995</v>
      </c>
      <c r="K96" s="12" t="s">
        <v>3856</v>
      </c>
      <c r="L96" s="56">
        <v>2002</v>
      </c>
      <c r="M96" s="56">
        <v>5</v>
      </c>
      <c r="N96" s="56">
        <v>158</v>
      </c>
      <c r="O96" s="56">
        <v>22</v>
      </c>
      <c r="P96" s="55" t="s">
        <v>443</v>
      </c>
      <c r="Q96" s="55">
        <v>21</v>
      </c>
      <c r="R96" s="55">
        <v>42</v>
      </c>
      <c r="S96" s="58">
        <v>668</v>
      </c>
      <c r="T96" s="58">
        <v>1229</v>
      </c>
      <c r="U96" s="58">
        <f t="shared" si="12"/>
        <v>460224</v>
      </c>
      <c r="V96" s="58">
        <v>54.4</v>
      </c>
      <c r="W96" s="58">
        <v>8460</v>
      </c>
      <c r="X96" s="58">
        <v>6.9</v>
      </c>
      <c r="Y96" s="58">
        <v>6.7</v>
      </c>
      <c r="Z96" s="58">
        <v>66</v>
      </c>
      <c r="AA96" s="58">
        <v>33</v>
      </c>
      <c r="AB96" s="97">
        <f t="shared" si="13"/>
        <v>124.5</v>
      </c>
      <c r="AC96" s="97">
        <v>124.5</v>
      </c>
      <c r="AD96" s="118">
        <v>1</v>
      </c>
      <c r="AE96" s="54" t="s">
        <v>3185</v>
      </c>
      <c r="AF96" s="57">
        <v>74.3</v>
      </c>
      <c r="AG96" s="57">
        <v>211</v>
      </c>
      <c r="AH96" s="57">
        <v>31</v>
      </c>
      <c r="AI96" s="57">
        <v>4.8600000000000003</v>
      </c>
      <c r="AJ96" s="57">
        <v>27</v>
      </c>
      <c r="AK96" s="57">
        <v>97</v>
      </c>
      <c r="AL96" s="57">
        <v>4.5</v>
      </c>
      <c r="AM96" s="54">
        <f t="shared" si="14"/>
        <v>26.869535131845179</v>
      </c>
      <c r="AN96" s="54"/>
    </row>
    <row r="97" spans="1:43" x14ac:dyDescent="0.2">
      <c r="A97">
        <v>0</v>
      </c>
      <c r="B97">
        <v>0</v>
      </c>
      <c r="C97" s="91">
        <f t="shared" si="10"/>
        <v>0</v>
      </c>
      <c r="H97" s="49">
        <v>1</v>
      </c>
      <c r="I97" s="54" t="s">
        <v>1073</v>
      </c>
      <c r="J97" s="54" t="s">
        <v>2992</v>
      </c>
      <c r="K97" s="12" t="s">
        <v>3858</v>
      </c>
      <c r="L97" s="56">
        <v>2002</v>
      </c>
      <c r="M97" s="56">
        <v>5</v>
      </c>
      <c r="N97" s="56">
        <v>137</v>
      </c>
      <c r="O97" s="56">
        <v>23</v>
      </c>
      <c r="P97" s="55" t="s">
        <v>528</v>
      </c>
      <c r="Q97" s="55">
        <v>31</v>
      </c>
      <c r="R97" s="55">
        <v>36</v>
      </c>
      <c r="S97" s="58">
        <v>188</v>
      </c>
      <c r="T97" s="58">
        <v>369</v>
      </c>
      <c r="U97" s="58">
        <f t="shared" si="12"/>
        <v>151325.69999999998</v>
      </c>
      <c r="V97" s="58">
        <v>50.9</v>
      </c>
      <c r="W97" s="58">
        <v>2973</v>
      </c>
      <c r="X97" s="58">
        <v>8.1</v>
      </c>
      <c r="Y97" s="58">
        <v>8.1</v>
      </c>
      <c r="Z97" s="58">
        <v>25</v>
      </c>
      <c r="AA97" s="58">
        <v>11</v>
      </c>
      <c r="AB97" s="97">
        <f t="shared" si="13"/>
        <v>27</v>
      </c>
      <c r="AC97" s="97">
        <v>135</v>
      </c>
      <c r="AD97" s="118">
        <v>5</v>
      </c>
      <c r="AE97" s="54" t="s">
        <v>2514</v>
      </c>
      <c r="AF97" s="57">
        <v>75.400000000000006</v>
      </c>
      <c r="AG97" s="57">
        <v>234</v>
      </c>
      <c r="AH97" s="57">
        <v>25</v>
      </c>
      <c r="AI97" s="57">
        <v>4.78</v>
      </c>
      <c r="AJ97" s="57">
        <v>31.5</v>
      </c>
      <c r="AK97" s="57">
        <v>106</v>
      </c>
      <c r="AL97" s="57">
        <v>3.87</v>
      </c>
      <c r="AM97" s="54">
        <f t="shared" si="14"/>
        <v>28.935333394310796</v>
      </c>
      <c r="AN97" s="54"/>
    </row>
    <row r="98" spans="1:43" x14ac:dyDescent="0.2">
      <c r="A98">
        <v>1</v>
      </c>
      <c r="B98">
        <v>1</v>
      </c>
      <c r="C98" s="91">
        <f t="shared" si="10"/>
        <v>1</v>
      </c>
      <c r="H98" s="49">
        <v>108</v>
      </c>
      <c r="I98" s="54" t="s">
        <v>994</v>
      </c>
      <c r="J98" s="54" t="s">
        <v>2983</v>
      </c>
      <c r="K98" s="12" t="s">
        <v>3861</v>
      </c>
      <c r="L98" s="56">
        <v>2003</v>
      </c>
      <c r="M98" s="56">
        <v>1</v>
      </c>
      <c r="N98" s="56">
        <v>1</v>
      </c>
      <c r="O98" s="56">
        <v>23</v>
      </c>
      <c r="P98" s="55" t="s">
        <v>363</v>
      </c>
      <c r="Q98" s="55">
        <v>32</v>
      </c>
      <c r="R98" s="55">
        <v>53</v>
      </c>
      <c r="S98" s="58">
        <v>927</v>
      </c>
      <c r="T98" s="58">
        <v>1569</v>
      </c>
      <c r="U98" s="58">
        <f t="shared" si="12"/>
        <v>698443.8</v>
      </c>
      <c r="V98" s="58">
        <v>59.1</v>
      </c>
      <c r="W98" s="58">
        <v>11818</v>
      </c>
      <c r="X98" s="58">
        <v>7.5</v>
      </c>
      <c r="Y98" s="58">
        <v>7</v>
      </c>
      <c r="Z98" s="58">
        <v>72</v>
      </c>
      <c r="AA98" s="58">
        <v>49</v>
      </c>
      <c r="AB98" s="97">
        <f t="shared" si="13"/>
        <v>26.24</v>
      </c>
      <c r="AC98" s="97">
        <v>131.19999999999999</v>
      </c>
      <c r="AD98" s="118">
        <v>5</v>
      </c>
      <c r="AE98" s="54" t="s">
        <v>2514</v>
      </c>
      <c r="AF98" s="57">
        <v>77</v>
      </c>
      <c r="AG98" s="57">
        <v>232</v>
      </c>
      <c r="AH98" s="57">
        <v>26</v>
      </c>
      <c r="AI98" s="57">
        <v>4.6500000000000004</v>
      </c>
      <c r="AJ98" s="57">
        <v>24.49</v>
      </c>
      <c r="AK98" s="57">
        <v>85.39</v>
      </c>
      <c r="AL98" s="54">
        <v>3.2475999999999994</v>
      </c>
      <c r="AM98" s="54">
        <f t="shared" si="14"/>
        <v>27.508180131556752</v>
      </c>
      <c r="AN98" s="54"/>
    </row>
    <row r="99" spans="1:43" x14ac:dyDescent="0.2">
      <c r="A99">
        <v>0</v>
      </c>
      <c r="B99">
        <v>0</v>
      </c>
      <c r="C99" s="91">
        <f t="shared" si="10"/>
        <v>0</v>
      </c>
      <c r="H99" s="49">
        <v>33</v>
      </c>
      <c r="I99" s="54" t="s">
        <v>1002</v>
      </c>
      <c r="J99" s="54" t="s">
        <v>2982</v>
      </c>
      <c r="K99" s="12" t="s">
        <v>3860</v>
      </c>
      <c r="L99" s="56">
        <v>2003</v>
      </c>
      <c r="M99" s="56">
        <v>1</v>
      </c>
      <c r="N99" s="56">
        <v>7</v>
      </c>
      <c r="O99" s="56">
        <v>23</v>
      </c>
      <c r="P99" s="55" t="s">
        <v>229</v>
      </c>
      <c r="Q99" s="55">
        <v>24</v>
      </c>
      <c r="R99" s="55">
        <v>61</v>
      </c>
      <c r="S99" s="58">
        <v>939</v>
      </c>
      <c r="T99" s="58">
        <v>1442</v>
      </c>
      <c r="U99" s="58">
        <f t="shared" si="12"/>
        <v>774885.29999999993</v>
      </c>
      <c r="V99" s="58">
        <v>65.099999999999994</v>
      </c>
      <c r="W99" s="58">
        <v>11903</v>
      </c>
      <c r="X99" s="58">
        <v>8.3000000000000007</v>
      </c>
      <c r="Y99" s="58">
        <v>8.6</v>
      </c>
      <c r="Z99" s="58">
        <v>89</v>
      </c>
      <c r="AA99" s="58">
        <v>28</v>
      </c>
      <c r="AB99" s="97">
        <f t="shared" si="13"/>
        <v>15.09</v>
      </c>
      <c r="AC99" s="97">
        <v>150.9</v>
      </c>
      <c r="AD99" s="118">
        <v>10</v>
      </c>
      <c r="AE99" s="54" t="s">
        <v>2516</v>
      </c>
      <c r="AF99" s="57">
        <v>77.400000000000006</v>
      </c>
      <c r="AG99" s="57">
        <v>241</v>
      </c>
      <c r="AH99" s="57">
        <v>25</v>
      </c>
      <c r="AI99" s="57">
        <v>5.0999999999999996</v>
      </c>
      <c r="AJ99" s="57">
        <v>24.49</v>
      </c>
      <c r="AK99" s="57">
        <v>85.39</v>
      </c>
      <c r="AL99" s="54">
        <v>3.2475999999999994</v>
      </c>
      <c r="AM99" s="54">
        <f t="shared" si="14"/>
        <v>28.280718973886447</v>
      </c>
      <c r="AN99" s="54"/>
    </row>
    <row r="100" spans="1:43" x14ac:dyDescent="0.2">
      <c r="A100">
        <v>0</v>
      </c>
      <c r="B100">
        <v>0</v>
      </c>
      <c r="C100" s="91">
        <f t="shared" si="10"/>
        <v>0</v>
      </c>
      <c r="H100" s="49">
        <v>23</v>
      </c>
      <c r="I100" s="54" t="s">
        <v>1013</v>
      </c>
      <c r="J100" s="54" t="s">
        <v>2980</v>
      </c>
      <c r="K100" s="12" t="s">
        <v>3865</v>
      </c>
      <c r="L100" s="56">
        <v>2003</v>
      </c>
      <c r="M100" s="56">
        <v>1</v>
      </c>
      <c r="N100" s="56">
        <v>22</v>
      </c>
      <c r="O100" s="56">
        <v>23</v>
      </c>
      <c r="P100" s="55" t="s">
        <v>56</v>
      </c>
      <c r="Q100" s="55">
        <v>27</v>
      </c>
      <c r="R100" s="55">
        <v>35</v>
      </c>
      <c r="S100" s="58">
        <v>677</v>
      </c>
      <c r="T100" s="58">
        <v>1110</v>
      </c>
      <c r="U100" s="58">
        <f t="shared" si="12"/>
        <v>559004</v>
      </c>
      <c r="V100" s="58">
        <v>61</v>
      </c>
      <c r="W100" s="58">
        <v>9164</v>
      </c>
      <c r="X100" s="58">
        <v>8.3000000000000007</v>
      </c>
      <c r="Y100" s="58">
        <v>8.1999999999999993</v>
      </c>
      <c r="Z100" s="58">
        <v>77</v>
      </c>
      <c r="AA100" s="58">
        <v>36</v>
      </c>
      <c r="AB100" s="97">
        <f t="shared" si="13"/>
        <v>73.349999999999994</v>
      </c>
      <c r="AC100" s="97">
        <v>146.69999999999999</v>
      </c>
      <c r="AD100" s="118">
        <v>2</v>
      </c>
      <c r="AE100" s="54" t="s">
        <v>2518</v>
      </c>
      <c r="AF100" s="57">
        <v>73</v>
      </c>
      <c r="AG100" s="57">
        <v>217</v>
      </c>
      <c r="AH100" s="57">
        <v>29</v>
      </c>
      <c r="AI100" s="57">
        <v>5.0599999999999996</v>
      </c>
      <c r="AJ100" s="57">
        <v>24.49</v>
      </c>
      <c r="AK100" s="57">
        <v>85.39</v>
      </c>
      <c r="AL100" s="54">
        <v>3.2475999999999994</v>
      </c>
      <c r="AM100" s="54">
        <f t="shared" si="14"/>
        <v>28.6265715894164</v>
      </c>
      <c r="AN100" s="54"/>
    </row>
    <row r="101" spans="1:43" x14ac:dyDescent="0.2">
      <c r="A101">
        <v>0</v>
      </c>
      <c r="B101">
        <v>0</v>
      </c>
      <c r="C101" s="91">
        <f t="shared" si="10"/>
        <v>0</v>
      </c>
      <c r="H101" s="49">
        <v>17</v>
      </c>
      <c r="I101" s="54" t="s">
        <v>1009</v>
      </c>
      <c r="J101" s="54" t="s">
        <v>2978</v>
      </c>
      <c r="K101" s="12" t="s">
        <v>3864</v>
      </c>
      <c r="L101" s="56">
        <v>2003</v>
      </c>
      <c r="M101" s="56">
        <v>1</v>
      </c>
      <c r="N101" s="56">
        <v>19</v>
      </c>
      <c r="O101" s="56">
        <v>22</v>
      </c>
      <c r="P101" s="55" t="s">
        <v>382</v>
      </c>
      <c r="Q101" s="55">
        <v>21</v>
      </c>
      <c r="R101" s="55">
        <v>43</v>
      </c>
      <c r="S101" s="58">
        <v>622</v>
      </c>
      <c r="T101" s="58">
        <v>1301</v>
      </c>
      <c r="U101" s="58">
        <f t="shared" si="12"/>
        <v>381444</v>
      </c>
      <c r="V101" s="58">
        <v>47.8</v>
      </c>
      <c r="W101" s="58">
        <v>7980</v>
      </c>
      <c r="X101" s="58">
        <v>6.1</v>
      </c>
      <c r="Y101" s="58">
        <v>5.5</v>
      </c>
      <c r="Z101" s="58">
        <v>64</v>
      </c>
      <c r="AA101" s="58">
        <v>48</v>
      </c>
      <c r="AB101" s="97">
        <f t="shared" si="13"/>
        <v>21.64</v>
      </c>
      <c r="AC101" s="97">
        <v>108.2</v>
      </c>
      <c r="AD101" s="118">
        <v>5</v>
      </c>
      <c r="AE101" s="54" t="s">
        <v>2514</v>
      </c>
      <c r="AF101" s="57">
        <v>75</v>
      </c>
      <c r="AG101" s="57">
        <v>234</v>
      </c>
      <c r="AH101" s="57">
        <v>27</v>
      </c>
      <c r="AI101" s="57">
        <v>4.6500000000000004</v>
      </c>
      <c r="AJ101" s="57">
        <v>35.5</v>
      </c>
      <c r="AK101" s="57">
        <v>117</v>
      </c>
      <c r="AL101" s="57">
        <v>3.99</v>
      </c>
      <c r="AM101" s="54">
        <f t="shared" si="14"/>
        <v>29.244799999999998</v>
      </c>
      <c r="AN101" s="54"/>
    </row>
    <row r="102" spans="1:43" x14ac:dyDescent="0.2">
      <c r="A102">
        <v>0</v>
      </c>
      <c r="B102">
        <v>0</v>
      </c>
      <c r="C102" s="91">
        <f t="shared" si="10"/>
        <v>0</v>
      </c>
      <c r="H102" s="49">
        <v>14</v>
      </c>
      <c r="I102" s="54" t="s">
        <v>1024</v>
      </c>
      <c r="J102" s="54" t="s">
        <v>2988</v>
      </c>
      <c r="K102" s="12" t="s">
        <v>3866</v>
      </c>
      <c r="L102" s="56">
        <v>2003</v>
      </c>
      <c r="M102" s="56">
        <v>4</v>
      </c>
      <c r="N102" s="56">
        <v>110</v>
      </c>
      <c r="O102" s="56">
        <v>23</v>
      </c>
      <c r="P102" s="55" t="s">
        <v>490</v>
      </c>
      <c r="Q102" s="55">
        <v>20</v>
      </c>
      <c r="R102" s="55">
        <v>25</v>
      </c>
      <c r="S102" s="58">
        <v>411</v>
      </c>
      <c r="T102" s="58">
        <v>712</v>
      </c>
      <c r="U102" s="58">
        <f t="shared" si="12"/>
        <v>305175.3</v>
      </c>
      <c r="V102" s="58">
        <v>57.7</v>
      </c>
      <c r="W102" s="58">
        <v>5289</v>
      </c>
      <c r="X102" s="58">
        <v>7.4</v>
      </c>
      <c r="Y102" s="58">
        <v>6.5</v>
      </c>
      <c r="Z102" s="58">
        <v>26</v>
      </c>
      <c r="AA102" s="58">
        <v>27</v>
      </c>
      <c r="AB102" s="97">
        <f t="shared" si="13"/>
        <v>31.15</v>
      </c>
      <c r="AC102" s="97">
        <v>124.6</v>
      </c>
      <c r="AD102" s="118">
        <v>4</v>
      </c>
      <c r="AE102" s="54" t="s">
        <v>3188</v>
      </c>
      <c r="AF102" s="57">
        <v>71.400000000000006</v>
      </c>
      <c r="AG102" s="57">
        <v>196</v>
      </c>
      <c r="AH102" s="57">
        <v>12</v>
      </c>
      <c r="AI102" s="57">
        <v>4.5199999999999996</v>
      </c>
      <c r="AJ102" s="57">
        <v>38</v>
      </c>
      <c r="AK102" s="57">
        <v>127</v>
      </c>
      <c r="AL102" s="57">
        <v>4.1399999999999997</v>
      </c>
      <c r="AM102" s="54">
        <f t="shared" si="14"/>
        <v>27.028066128412142</v>
      </c>
      <c r="AN102" s="54"/>
      <c r="AO102" s="17"/>
      <c r="AP102" s="17"/>
      <c r="AQ102" s="17"/>
    </row>
    <row r="103" spans="1:43" x14ac:dyDescent="0.2">
      <c r="A103">
        <v>0</v>
      </c>
      <c r="B103">
        <v>0</v>
      </c>
      <c r="C103" s="91">
        <f t="shared" si="10"/>
        <v>0</v>
      </c>
      <c r="H103" s="49">
        <v>8</v>
      </c>
      <c r="I103" s="54" t="s">
        <v>1019</v>
      </c>
      <c r="J103" s="54" t="s">
        <v>2986</v>
      </c>
      <c r="K103" s="12" t="s">
        <v>3862</v>
      </c>
      <c r="L103" s="56">
        <v>2003</v>
      </c>
      <c r="M103" s="56">
        <v>3</v>
      </c>
      <c r="N103" s="56">
        <v>97</v>
      </c>
      <c r="O103" s="56">
        <v>23</v>
      </c>
      <c r="P103" s="55" t="s">
        <v>241</v>
      </c>
      <c r="Q103" s="55">
        <v>1</v>
      </c>
      <c r="R103" s="55">
        <v>41</v>
      </c>
      <c r="S103" s="58">
        <v>535</v>
      </c>
      <c r="T103" s="58">
        <v>911</v>
      </c>
      <c r="U103" s="58">
        <f t="shared" si="12"/>
        <v>416593.9</v>
      </c>
      <c r="V103" s="58">
        <v>58.7</v>
      </c>
      <c r="W103" s="58">
        <v>7097</v>
      </c>
      <c r="X103" s="58">
        <v>7.8</v>
      </c>
      <c r="Y103" s="58">
        <v>7.5</v>
      </c>
      <c r="Z103" s="58">
        <v>58</v>
      </c>
      <c r="AA103" s="58">
        <v>31</v>
      </c>
      <c r="AB103" s="97">
        <f t="shared" si="13"/>
        <v>34.6</v>
      </c>
      <c r="AC103" s="97">
        <v>138.4</v>
      </c>
      <c r="AD103" s="118">
        <v>4</v>
      </c>
      <c r="AE103" s="54" t="s">
        <v>3188</v>
      </c>
      <c r="AF103" s="57">
        <v>76.400000000000006</v>
      </c>
      <c r="AG103" s="57">
        <v>220</v>
      </c>
      <c r="AH103" s="57">
        <v>22</v>
      </c>
      <c r="AI103" s="57">
        <v>4.8600000000000003</v>
      </c>
      <c r="AJ103" s="57">
        <v>31</v>
      </c>
      <c r="AK103" s="57">
        <v>103</v>
      </c>
      <c r="AL103" s="57">
        <v>4.18</v>
      </c>
      <c r="AM103" s="54">
        <f t="shared" si="14"/>
        <v>26.496669499191356</v>
      </c>
      <c r="AN103" s="54"/>
    </row>
    <row r="104" spans="1:43" x14ac:dyDescent="0.2">
      <c r="A104">
        <v>0</v>
      </c>
      <c r="B104">
        <v>0</v>
      </c>
      <c r="C104" s="91">
        <f t="shared" si="10"/>
        <v>0</v>
      </c>
      <c r="H104" s="49">
        <v>1</v>
      </c>
      <c r="I104" s="54" t="s">
        <v>1018</v>
      </c>
      <c r="J104" s="54" t="s">
        <v>2984</v>
      </c>
      <c r="K104" s="12" t="s">
        <v>3863</v>
      </c>
      <c r="L104" s="56">
        <v>2003</v>
      </c>
      <c r="M104" s="56">
        <v>3</v>
      </c>
      <c r="N104" s="56">
        <v>88</v>
      </c>
      <c r="O104" s="56">
        <v>23</v>
      </c>
      <c r="P104" s="55" t="s">
        <v>79</v>
      </c>
      <c r="Q104" s="55">
        <v>30</v>
      </c>
      <c r="R104" s="55">
        <v>41</v>
      </c>
      <c r="S104" s="58">
        <v>685</v>
      </c>
      <c r="T104" s="58">
        <v>1180</v>
      </c>
      <c r="U104" s="58">
        <f t="shared" si="12"/>
        <v>497568.4</v>
      </c>
      <c r="V104" s="58">
        <v>58.1</v>
      </c>
      <c r="W104" s="58">
        <v>8564</v>
      </c>
      <c r="X104" s="58">
        <v>7.3</v>
      </c>
      <c r="Y104" s="58">
        <v>7.4</v>
      </c>
      <c r="Z104" s="58">
        <v>74</v>
      </c>
      <c r="AA104" s="58">
        <v>29</v>
      </c>
      <c r="AB104" s="97">
        <f t="shared" si="13"/>
        <v>14.97777777777778</v>
      </c>
      <c r="AC104" s="97">
        <v>134.80000000000001</v>
      </c>
      <c r="AD104" s="118">
        <v>9</v>
      </c>
      <c r="AE104" s="54" t="s">
        <v>3657</v>
      </c>
      <c r="AF104" s="57">
        <v>75.599999999999994</v>
      </c>
      <c r="AG104" s="57">
        <v>249</v>
      </c>
      <c r="AH104" s="57">
        <v>31</v>
      </c>
      <c r="AI104" s="57">
        <v>4.9800000000000004</v>
      </c>
      <c r="AJ104" s="57">
        <v>30.5</v>
      </c>
      <c r="AK104" s="57">
        <v>101</v>
      </c>
      <c r="AL104" s="57">
        <v>4.32</v>
      </c>
      <c r="AM104" s="54">
        <f t="shared" si="14"/>
        <v>30.627467036197199</v>
      </c>
      <c r="AN104" s="54"/>
    </row>
    <row r="105" spans="1:43" x14ac:dyDescent="0.2">
      <c r="A105">
        <v>0</v>
      </c>
      <c r="B105">
        <v>0</v>
      </c>
      <c r="C105" s="91">
        <f t="shared" si="10"/>
        <v>0</v>
      </c>
      <c r="H105" s="49">
        <v>0</v>
      </c>
      <c r="I105" s="54" t="s">
        <v>1030</v>
      </c>
      <c r="J105" s="54" t="s">
        <v>2987</v>
      </c>
      <c r="K105" s="19" t="s">
        <v>3859</v>
      </c>
      <c r="L105" s="56">
        <v>2003</v>
      </c>
      <c r="M105" s="56">
        <v>5</v>
      </c>
      <c r="N105" s="56">
        <v>163</v>
      </c>
      <c r="O105" s="56">
        <v>23</v>
      </c>
      <c r="P105" s="55" t="s">
        <v>120</v>
      </c>
      <c r="Q105" s="55">
        <v>9</v>
      </c>
      <c r="R105" s="55">
        <v>44</v>
      </c>
      <c r="S105" s="58">
        <v>457</v>
      </c>
      <c r="T105" s="58">
        <v>803</v>
      </c>
      <c r="U105" s="58">
        <f t="shared" si="12"/>
        <v>332125.3</v>
      </c>
      <c r="V105" s="58">
        <v>56.9</v>
      </c>
      <c r="W105" s="58">
        <v>5837</v>
      </c>
      <c r="X105" s="58">
        <v>7.3</v>
      </c>
      <c r="Y105" s="58">
        <v>6.7</v>
      </c>
      <c r="Z105" s="58">
        <v>48</v>
      </c>
      <c r="AA105" s="58">
        <v>32</v>
      </c>
      <c r="AB105" s="97">
        <f t="shared" si="13"/>
        <v>18.528571428571428</v>
      </c>
      <c r="AC105" s="97">
        <v>129.69999999999999</v>
      </c>
      <c r="AD105" s="118">
        <v>7</v>
      </c>
      <c r="AE105" s="54" t="s">
        <v>2517</v>
      </c>
      <c r="AF105" s="57">
        <v>75</v>
      </c>
      <c r="AG105" s="57">
        <v>218</v>
      </c>
      <c r="AH105" s="57">
        <v>27</v>
      </c>
      <c r="AI105" s="57">
        <v>4.82</v>
      </c>
      <c r="AJ105" s="57">
        <v>30</v>
      </c>
      <c r="AK105" s="57">
        <v>106</v>
      </c>
      <c r="AL105" s="54">
        <v>3.2475999999999994</v>
      </c>
      <c r="AM105" s="54">
        <f t="shared" si="14"/>
        <v>27.245155555555556</v>
      </c>
      <c r="AN105" s="54"/>
    </row>
    <row r="106" spans="1:43" x14ac:dyDescent="0.2">
      <c r="A106">
        <v>1</v>
      </c>
      <c r="B106">
        <v>1</v>
      </c>
      <c r="C106" s="91">
        <f t="shared" si="10"/>
        <v>1</v>
      </c>
      <c r="H106" s="49">
        <v>134</v>
      </c>
      <c r="I106" s="54" t="s">
        <v>938</v>
      </c>
      <c r="J106" s="54" t="s">
        <v>2974</v>
      </c>
      <c r="K106" s="12" t="s">
        <v>3875</v>
      </c>
      <c r="L106" s="56">
        <v>2004</v>
      </c>
      <c r="M106" s="56">
        <v>1</v>
      </c>
      <c r="N106" s="56">
        <v>4</v>
      </c>
      <c r="O106" s="56">
        <v>22</v>
      </c>
      <c r="P106" s="55" t="s">
        <v>106</v>
      </c>
      <c r="Q106" s="55">
        <v>15</v>
      </c>
      <c r="R106" s="55">
        <v>49</v>
      </c>
      <c r="S106" s="58">
        <v>1087</v>
      </c>
      <c r="T106" s="58">
        <v>1710</v>
      </c>
      <c r="U106" s="58">
        <f t="shared" si="12"/>
        <v>857582.4</v>
      </c>
      <c r="V106" s="58">
        <v>63.6</v>
      </c>
      <c r="W106" s="58">
        <v>13484</v>
      </c>
      <c r="X106" s="58">
        <v>7.9</v>
      </c>
      <c r="Y106" s="58">
        <v>8.1</v>
      </c>
      <c r="Z106" s="58">
        <v>95</v>
      </c>
      <c r="AA106" s="58">
        <v>34</v>
      </c>
      <c r="AB106" s="97">
        <f t="shared" si="13"/>
        <v>48.066666666666663</v>
      </c>
      <c r="AC106" s="97">
        <v>144.19999999999999</v>
      </c>
      <c r="AD106" s="118">
        <v>3</v>
      </c>
      <c r="AE106" s="54" t="s">
        <v>2515</v>
      </c>
      <c r="AF106" s="57">
        <v>77</v>
      </c>
      <c r="AG106" s="57">
        <v>229</v>
      </c>
      <c r="AH106" s="57">
        <v>30</v>
      </c>
      <c r="AI106" s="57">
        <v>5.08</v>
      </c>
      <c r="AJ106" s="57">
        <v>28</v>
      </c>
      <c r="AK106" s="57">
        <v>112</v>
      </c>
      <c r="AL106" s="57">
        <v>4.08</v>
      </c>
      <c r="AM106" s="54">
        <f t="shared" si="14"/>
        <v>27.15247090571766</v>
      </c>
      <c r="AN106" s="54"/>
    </row>
    <row r="107" spans="1:43" x14ac:dyDescent="0.2">
      <c r="A107">
        <v>1</v>
      </c>
      <c r="B107">
        <v>1</v>
      </c>
      <c r="C107" s="91">
        <f t="shared" si="10"/>
        <v>1</v>
      </c>
      <c r="H107" s="49">
        <v>120</v>
      </c>
      <c r="I107" s="54" t="s">
        <v>948</v>
      </c>
      <c r="J107" s="54" t="s">
        <v>2975</v>
      </c>
      <c r="K107" s="12" t="s">
        <v>3867</v>
      </c>
      <c r="L107" s="56">
        <v>2004</v>
      </c>
      <c r="M107" s="56">
        <v>1</v>
      </c>
      <c r="N107" s="56">
        <v>11</v>
      </c>
      <c r="O107" s="56">
        <v>22</v>
      </c>
      <c r="P107" s="55" t="s">
        <v>120</v>
      </c>
      <c r="Q107" s="55">
        <v>9</v>
      </c>
      <c r="R107" s="55">
        <v>38</v>
      </c>
      <c r="S107" s="58">
        <v>854</v>
      </c>
      <c r="T107" s="58">
        <v>1304</v>
      </c>
      <c r="U107" s="58">
        <f t="shared" si="12"/>
        <v>709299.5</v>
      </c>
      <c r="V107" s="58">
        <v>65.5</v>
      </c>
      <c r="W107" s="58">
        <v>10829</v>
      </c>
      <c r="X107" s="58">
        <v>8.3000000000000007</v>
      </c>
      <c r="Y107" s="58">
        <v>8.4</v>
      </c>
      <c r="Z107" s="58">
        <v>84</v>
      </c>
      <c r="AA107" s="58">
        <v>34</v>
      </c>
      <c r="AB107" s="97">
        <f t="shared" si="13"/>
        <v>15.13</v>
      </c>
      <c r="AC107" s="97">
        <v>151.30000000000001</v>
      </c>
      <c r="AD107" s="118">
        <v>10</v>
      </c>
      <c r="AE107" s="54" t="s">
        <v>2516</v>
      </c>
      <c r="AF107" s="57">
        <v>76.900000000000006</v>
      </c>
      <c r="AG107" s="57">
        <v>241</v>
      </c>
      <c r="AH107" s="57">
        <v>25</v>
      </c>
      <c r="AI107" s="57">
        <v>4.75</v>
      </c>
      <c r="AJ107" s="57">
        <v>30</v>
      </c>
      <c r="AK107" s="57">
        <v>119</v>
      </c>
      <c r="AL107" s="57">
        <v>4.34</v>
      </c>
      <c r="AM107" s="54">
        <f t="shared" si="14"/>
        <v>28.649674226064956</v>
      </c>
      <c r="AN107" s="54"/>
    </row>
    <row r="108" spans="1:43" x14ac:dyDescent="0.2">
      <c r="A108">
        <v>1</v>
      </c>
      <c r="B108">
        <v>1</v>
      </c>
      <c r="C108" s="91">
        <f t="shared" si="10"/>
        <v>1</v>
      </c>
      <c r="H108" s="49">
        <v>112</v>
      </c>
      <c r="I108" s="54" t="s">
        <v>930</v>
      </c>
      <c r="J108" s="54" t="s">
        <v>2970</v>
      </c>
      <c r="K108" s="12" t="s">
        <v>3870</v>
      </c>
      <c r="L108" s="56">
        <v>2004</v>
      </c>
      <c r="M108" s="56">
        <v>1</v>
      </c>
      <c r="N108" s="56">
        <v>1</v>
      </c>
      <c r="O108" s="56">
        <v>23</v>
      </c>
      <c r="P108" s="55" t="s">
        <v>431</v>
      </c>
      <c r="Q108" s="55">
        <v>18</v>
      </c>
      <c r="R108" s="55">
        <v>43</v>
      </c>
      <c r="S108" s="58">
        <v>829</v>
      </c>
      <c r="T108" s="58">
        <v>1363</v>
      </c>
      <c r="U108" s="58">
        <f t="shared" si="12"/>
        <v>615235.19999999995</v>
      </c>
      <c r="V108" s="58">
        <v>60.8</v>
      </c>
      <c r="W108" s="58">
        <v>10119</v>
      </c>
      <c r="X108" s="58">
        <v>7.4</v>
      </c>
      <c r="Y108" s="58">
        <v>7.5</v>
      </c>
      <c r="Z108" s="58">
        <v>81</v>
      </c>
      <c r="AA108" s="58">
        <v>35</v>
      </c>
      <c r="AB108" s="97">
        <f t="shared" si="13"/>
        <v>68.849999999999994</v>
      </c>
      <c r="AC108" s="97">
        <v>137.69999999999999</v>
      </c>
      <c r="AD108" s="118">
        <v>2</v>
      </c>
      <c r="AE108" s="54" t="s">
        <v>2518</v>
      </c>
      <c r="AF108" s="57">
        <v>76.8</v>
      </c>
      <c r="AG108" s="57">
        <v>221</v>
      </c>
      <c r="AH108" s="57">
        <v>39</v>
      </c>
      <c r="AI108" s="57">
        <v>4.9000000000000004</v>
      </c>
      <c r="AJ108" s="57">
        <v>24.49</v>
      </c>
      <c r="AK108" s="57">
        <v>85.39</v>
      </c>
      <c r="AL108" s="54">
        <v>3.2475999999999994</v>
      </c>
      <c r="AM108" s="54">
        <f t="shared" si="14"/>
        <v>26.340569390190975</v>
      </c>
      <c r="AN108" s="54"/>
    </row>
    <row r="109" spans="1:43" x14ac:dyDescent="0.2">
      <c r="A109">
        <v>0</v>
      </c>
      <c r="B109">
        <v>0</v>
      </c>
      <c r="C109" s="91">
        <f t="shared" si="10"/>
        <v>1</v>
      </c>
      <c r="H109" s="49">
        <v>69</v>
      </c>
      <c r="I109" s="54" t="s">
        <v>962</v>
      </c>
      <c r="J109" s="54" t="s">
        <v>2976</v>
      </c>
      <c r="K109" s="12" t="s">
        <v>3874</v>
      </c>
      <c r="L109" s="56">
        <v>2004</v>
      </c>
      <c r="M109" s="56">
        <v>3</v>
      </c>
      <c r="N109" s="56">
        <v>90</v>
      </c>
      <c r="O109" s="56">
        <v>23</v>
      </c>
      <c r="P109" s="55" t="s">
        <v>443</v>
      </c>
      <c r="Q109" s="55">
        <v>4</v>
      </c>
      <c r="R109" s="55">
        <v>40</v>
      </c>
      <c r="S109" s="58">
        <v>716</v>
      </c>
      <c r="T109" s="58">
        <v>1069</v>
      </c>
      <c r="U109" s="58">
        <f t="shared" si="12"/>
        <v>502634</v>
      </c>
      <c r="V109" s="58">
        <v>67</v>
      </c>
      <c r="W109" s="58">
        <v>7502</v>
      </c>
      <c r="X109" s="58">
        <v>7</v>
      </c>
      <c r="Y109" s="58">
        <v>7</v>
      </c>
      <c r="Z109" s="58">
        <v>56</v>
      </c>
      <c r="AA109" s="58">
        <v>26</v>
      </c>
      <c r="AB109" s="97">
        <f t="shared" si="13"/>
        <v>46.133333333333333</v>
      </c>
      <c r="AC109" s="97">
        <v>138.4</v>
      </c>
      <c r="AD109" s="118">
        <v>3</v>
      </c>
      <c r="AE109" s="54" t="s">
        <v>2515</v>
      </c>
      <c r="AF109" s="57">
        <v>77.599999999999994</v>
      </c>
      <c r="AG109" s="57">
        <v>243</v>
      </c>
      <c r="AH109" s="57">
        <v>30</v>
      </c>
      <c r="AI109" s="57">
        <v>5.05</v>
      </c>
      <c r="AJ109" s="57">
        <v>30.5</v>
      </c>
      <c r="AK109" s="57">
        <v>110</v>
      </c>
      <c r="AL109" s="57">
        <v>4.62</v>
      </c>
      <c r="AM109" s="54">
        <f t="shared" si="14"/>
        <v>28.368616484217242</v>
      </c>
      <c r="AN109" s="54"/>
    </row>
    <row r="110" spans="1:43" x14ac:dyDescent="0.2">
      <c r="A110">
        <v>0</v>
      </c>
      <c r="B110">
        <v>0</v>
      </c>
      <c r="C110" s="91">
        <f t="shared" si="10"/>
        <v>0</v>
      </c>
      <c r="H110" s="49">
        <v>19</v>
      </c>
      <c r="I110" s="54" t="s">
        <v>955</v>
      </c>
      <c r="J110" s="54" t="s">
        <v>2969</v>
      </c>
      <c r="K110" s="12" t="s">
        <v>3871</v>
      </c>
      <c r="L110" s="56">
        <v>2004</v>
      </c>
      <c r="M110" s="56">
        <v>1</v>
      </c>
      <c r="N110" s="56">
        <v>22</v>
      </c>
      <c r="O110" s="56">
        <v>23</v>
      </c>
      <c r="P110" s="55" t="s">
        <v>124</v>
      </c>
      <c r="Q110" s="55">
        <v>19</v>
      </c>
      <c r="R110" s="55">
        <v>38</v>
      </c>
      <c r="S110" s="58">
        <v>570</v>
      </c>
      <c r="T110" s="58">
        <v>987</v>
      </c>
      <c r="U110" s="58">
        <f t="shared" si="12"/>
        <v>390381.19999999995</v>
      </c>
      <c r="V110" s="58">
        <v>57.8</v>
      </c>
      <c r="W110" s="58">
        <v>6754</v>
      </c>
      <c r="X110" s="58">
        <v>6.8</v>
      </c>
      <c r="Y110" s="58">
        <v>6.8</v>
      </c>
      <c r="Z110" s="58">
        <v>60</v>
      </c>
      <c r="AA110" s="58">
        <v>27</v>
      </c>
      <c r="AB110" s="97">
        <f t="shared" si="13"/>
        <v>14.422222222222224</v>
      </c>
      <c r="AC110" s="97">
        <v>129.80000000000001</v>
      </c>
      <c r="AD110" s="118">
        <v>9</v>
      </c>
      <c r="AE110" s="54" t="s">
        <v>3657</v>
      </c>
      <c r="AF110" s="57">
        <v>74.3</v>
      </c>
      <c r="AG110" s="57">
        <v>224</v>
      </c>
      <c r="AH110" s="57">
        <v>31</v>
      </c>
      <c r="AI110" s="57">
        <v>4.7</v>
      </c>
      <c r="AJ110" s="57">
        <v>30.5</v>
      </c>
      <c r="AK110" s="57">
        <v>109</v>
      </c>
      <c r="AL110" s="57">
        <v>4.3</v>
      </c>
      <c r="AM110" s="54">
        <f t="shared" si="14"/>
        <v>28.525004121010998</v>
      </c>
      <c r="AN110" s="54"/>
    </row>
    <row r="111" spans="1:43" x14ac:dyDescent="0.2">
      <c r="A111">
        <v>0</v>
      </c>
      <c r="B111">
        <v>0</v>
      </c>
      <c r="C111" s="91">
        <f t="shared" si="10"/>
        <v>0</v>
      </c>
      <c r="H111" s="49">
        <v>8</v>
      </c>
      <c r="I111" s="54" t="s">
        <v>970</v>
      </c>
      <c r="J111" s="54" t="s">
        <v>2971</v>
      </c>
      <c r="K111" s="12" t="s">
        <v>3873</v>
      </c>
      <c r="L111" s="56">
        <v>2004</v>
      </c>
      <c r="M111" s="56">
        <v>4</v>
      </c>
      <c r="N111" s="56">
        <v>106</v>
      </c>
      <c r="O111" s="56">
        <v>23</v>
      </c>
      <c r="P111" s="55" t="s">
        <v>93</v>
      </c>
      <c r="Q111" s="55">
        <v>16</v>
      </c>
      <c r="R111" s="55">
        <v>43</v>
      </c>
      <c r="S111" s="58">
        <v>1063</v>
      </c>
      <c r="T111" s="58">
        <v>1775</v>
      </c>
      <c r="U111" s="58">
        <f t="shared" si="12"/>
        <v>758693.4</v>
      </c>
      <c r="V111" s="58">
        <v>59.9</v>
      </c>
      <c r="W111" s="58">
        <v>12666</v>
      </c>
      <c r="X111" s="58">
        <v>7.1</v>
      </c>
      <c r="Y111" s="58">
        <v>6.5</v>
      </c>
      <c r="Z111" s="58">
        <v>87</v>
      </c>
      <c r="AA111" s="58">
        <v>62</v>
      </c>
      <c r="AB111" s="97">
        <f t="shared" si="13"/>
        <v>16.125</v>
      </c>
      <c r="AC111" s="97">
        <v>129</v>
      </c>
      <c r="AD111" s="118">
        <v>8</v>
      </c>
      <c r="AE111" s="54" t="s">
        <v>3661</v>
      </c>
      <c r="AF111" s="57">
        <v>75.900000000000006</v>
      </c>
      <c r="AG111" s="57">
        <v>208</v>
      </c>
      <c r="AH111" s="57">
        <v>24</v>
      </c>
      <c r="AI111" s="57">
        <v>4.71</v>
      </c>
      <c r="AJ111" s="57">
        <v>37.5</v>
      </c>
      <c r="AK111" s="57">
        <v>125</v>
      </c>
      <c r="AL111" s="57">
        <v>4.21</v>
      </c>
      <c r="AM111" s="54">
        <f t="shared" si="14"/>
        <v>25.382541691185782</v>
      </c>
      <c r="AN111" s="54"/>
    </row>
    <row r="112" spans="1:43" x14ac:dyDescent="0.2">
      <c r="A112">
        <v>0</v>
      </c>
      <c r="B112">
        <v>0</v>
      </c>
      <c r="C112" s="91">
        <f t="shared" si="10"/>
        <v>0</v>
      </c>
      <c r="H112" s="49">
        <v>1</v>
      </c>
      <c r="I112" s="54" t="s">
        <v>983</v>
      </c>
      <c r="J112" s="54" t="s">
        <v>2973</v>
      </c>
      <c r="K112" s="12" t="s">
        <v>3868</v>
      </c>
      <c r="L112" s="56">
        <v>2004</v>
      </c>
      <c r="M112" s="56">
        <v>7</v>
      </c>
      <c r="N112" s="56">
        <v>217</v>
      </c>
      <c r="O112" s="56">
        <v>24</v>
      </c>
      <c r="P112" s="55" t="s">
        <v>110</v>
      </c>
      <c r="Q112" s="55">
        <v>14</v>
      </c>
      <c r="R112" s="55">
        <v>38</v>
      </c>
      <c r="S112" s="58">
        <v>792</v>
      </c>
      <c r="T112" s="58">
        <v>1373</v>
      </c>
      <c r="U112" s="58">
        <f t="shared" si="12"/>
        <v>572153.20000000007</v>
      </c>
      <c r="V112" s="58">
        <v>57.7</v>
      </c>
      <c r="W112" s="58">
        <v>9916</v>
      </c>
      <c r="X112" s="58">
        <v>7.2</v>
      </c>
      <c r="Y112" s="58">
        <v>6.6</v>
      </c>
      <c r="Z112" s="58">
        <v>53</v>
      </c>
      <c r="AA112" s="58">
        <v>42</v>
      </c>
      <c r="AB112" s="97">
        <f t="shared" si="13"/>
        <v>25</v>
      </c>
      <c r="AC112" s="97">
        <v>125</v>
      </c>
      <c r="AD112" s="118">
        <v>5</v>
      </c>
      <c r="AE112" s="54" t="s">
        <v>2514</v>
      </c>
      <c r="AF112" s="57">
        <v>75.5</v>
      </c>
      <c r="AG112" s="57">
        <v>233</v>
      </c>
      <c r="AH112" s="57">
        <v>19</v>
      </c>
      <c r="AI112" s="57">
        <v>4.8</v>
      </c>
      <c r="AJ112" s="57">
        <v>26.5</v>
      </c>
      <c r="AK112" s="57">
        <v>110</v>
      </c>
      <c r="AL112" s="57">
        <v>4.22</v>
      </c>
      <c r="AM112" s="54">
        <f t="shared" si="14"/>
        <v>28.735406341827112</v>
      </c>
      <c r="AN112" s="54"/>
    </row>
    <row r="113" spans="1:43" x14ac:dyDescent="0.2">
      <c r="A113">
        <v>0</v>
      </c>
      <c r="B113">
        <v>0</v>
      </c>
      <c r="C113" s="91">
        <f t="shared" si="10"/>
        <v>0</v>
      </c>
      <c r="H113" s="49">
        <v>1</v>
      </c>
      <c r="I113" s="54" t="s">
        <v>974</v>
      </c>
      <c r="J113" s="54" t="s">
        <v>2968</v>
      </c>
      <c r="K113" s="12" t="s">
        <v>3869</v>
      </c>
      <c r="L113" s="56">
        <v>2004</v>
      </c>
      <c r="M113" s="56">
        <v>5</v>
      </c>
      <c r="N113" s="56">
        <v>148</v>
      </c>
      <c r="O113" s="56">
        <v>23</v>
      </c>
      <c r="P113" s="55" t="s">
        <v>56</v>
      </c>
      <c r="Q113" s="55">
        <v>27</v>
      </c>
      <c r="R113" s="55">
        <v>43</v>
      </c>
      <c r="S113" s="58">
        <v>328</v>
      </c>
      <c r="T113" s="58">
        <v>577</v>
      </c>
      <c r="U113" s="58">
        <f t="shared" si="12"/>
        <v>254975.19999999998</v>
      </c>
      <c r="V113" s="58">
        <v>56.8</v>
      </c>
      <c r="W113" s="58">
        <v>4489</v>
      </c>
      <c r="X113" s="58">
        <v>7.8</v>
      </c>
      <c r="Y113" s="58">
        <v>7.1</v>
      </c>
      <c r="Z113" s="58">
        <v>28</v>
      </c>
      <c r="AA113" s="58">
        <v>21</v>
      </c>
      <c r="AB113" s="97">
        <f t="shared" si="13"/>
        <v>130.9</v>
      </c>
      <c r="AC113" s="97">
        <v>130.9</v>
      </c>
      <c r="AD113" s="118">
        <v>1</v>
      </c>
      <c r="AE113" s="54" t="s">
        <v>3185</v>
      </c>
      <c r="AF113" s="57">
        <v>75.5</v>
      </c>
      <c r="AG113" s="57">
        <v>228</v>
      </c>
      <c r="AH113" s="57">
        <v>38</v>
      </c>
      <c r="AI113" s="57">
        <v>4.84</v>
      </c>
      <c r="AJ113" s="57">
        <v>24.49</v>
      </c>
      <c r="AK113" s="57">
        <v>85.39</v>
      </c>
      <c r="AL113" s="54">
        <v>3.2475999999999994</v>
      </c>
      <c r="AM113" s="54">
        <f t="shared" si="14"/>
        <v>28.118766720757861</v>
      </c>
      <c r="AN113" s="54"/>
    </row>
    <row r="114" spans="1:43" x14ac:dyDescent="0.2">
      <c r="A114">
        <v>0</v>
      </c>
      <c r="B114">
        <v>0</v>
      </c>
      <c r="C114" s="91">
        <f t="shared" si="10"/>
        <v>0</v>
      </c>
      <c r="H114" s="49">
        <v>0</v>
      </c>
      <c r="I114" s="54" t="s">
        <v>982</v>
      </c>
      <c r="J114" s="54" t="s">
        <v>2972</v>
      </c>
      <c r="K114" s="76" t="s">
        <v>3872</v>
      </c>
      <c r="L114" s="56">
        <v>2004</v>
      </c>
      <c r="M114" s="56">
        <v>7</v>
      </c>
      <c r="N114" s="56">
        <v>202</v>
      </c>
      <c r="O114" s="56">
        <v>23</v>
      </c>
      <c r="P114" s="55" t="s">
        <v>350</v>
      </c>
      <c r="Q114" s="55">
        <v>29</v>
      </c>
      <c r="R114" s="55">
        <v>46</v>
      </c>
      <c r="S114" s="58">
        <v>744</v>
      </c>
      <c r="T114" s="58">
        <v>1327</v>
      </c>
      <c r="U114" s="58">
        <f t="shared" si="12"/>
        <v>505685.4</v>
      </c>
      <c r="V114" s="58">
        <v>56.1</v>
      </c>
      <c r="W114" s="58">
        <v>9014</v>
      </c>
      <c r="X114" s="58">
        <v>6.8</v>
      </c>
      <c r="Y114" s="58">
        <v>6.8</v>
      </c>
      <c r="Z114" s="58">
        <v>70</v>
      </c>
      <c r="AA114" s="58">
        <v>30</v>
      </c>
      <c r="AB114" s="97">
        <f t="shared" si="13"/>
        <v>126</v>
      </c>
      <c r="AC114" s="97">
        <v>126</v>
      </c>
      <c r="AD114" s="118">
        <v>1</v>
      </c>
      <c r="AE114" s="54" t="s">
        <v>3185</v>
      </c>
      <c r="AF114" s="57">
        <v>78</v>
      </c>
      <c r="AG114" s="57">
        <v>246</v>
      </c>
      <c r="AH114" s="57">
        <v>24</v>
      </c>
      <c r="AI114" s="57">
        <v>5.18</v>
      </c>
      <c r="AJ114" s="57">
        <v>31</v>
      </c>
      <c r="AK114" s="57">
        <v>115</v>
      </c>
      <c r="AL114" s="54">
        <v>3.2475999999999994</v>
      </c>
      <c r="AM114" s="54">
        <f t="shared" si="14"/>
        <v>28.425049309664693</v>
      </c>
      <c r="AN114" s="54"/>
    </row>
    <row r="115" spans="1:43" x14ac:dyDescent="0.2">
      <c r="A115">
        <v>1</v>
      </c>
      <c r="B115">
        <v>1</v>
      </c>
      <c r="C115" s="91">
        <f t="shared" si="10"/>
        <v>1</v>
      </c>
      <c r="H115" s="49">
        <v>128</v>
      </c>
      <c r="I115" s="54" t="s">
        <v>868</v>
      </c>
      <c r="J115" s="54" t="s">
        <v>2967</v>
      </c>
      <c r="K115" s="12" t="s">
        <v>3876</v>
      </c>
      <c r="L115" s="56">
        <v>2005</v>
      </c>
      <c r="M115" s="56">
        <v>1</v>
      </c>
      <c r="N115" s="56">
        <v>24</v>
      </c>
      <c r="O115" s="56">
        <v>21</v>
      </c>
      <c r="P115" s="55" t="s">
        <v>288</v>
      </c>
      <c r="Q115" s="55">
        <v>15</v>
      </c>
      <c r="R115" s="55">
        <v>25</v>
      </c>
      <c r="S115" s="58">
        <v>424</v>
      </c>
      <c r="T115" s="58">
        <v>665</v>
      </c>
      <c r="U115" s="58">
        <f t="shared" si="12"/>
        <v>348922.2</v>
      </c>
      <c r="V115" s="58">
        <v>63.8</v>
      </c>
      <c r="W115" s="58">
        <v>5469</v>
      </c>
      <c r="X115" s="58">
        <v>8.1999999999999993</v>
      </c>
      <c r="Y115" s="58">
        <v>8.6</v>
      </c>
      <c r="Z115" s="58">
        <v>43</v>
      </c>
      <c r="AA115" s="58">
        <v>13</v>
      </c>
      <c r="AB115" s="97">
        <f t="shared" si="13"/>
        <v>30.060000000000002</v>
      </c>
      <c r="AC115" s="97">
        <v>150.30000000000001</v>
      </c>
      <c r="AD115" s="118">
        <v>5</v>
      </c>
      <c r="AE115" s="54" t="s">
        <v>2514</v>
      </c>
      <c r="AF115" s="57">
        <v>74</v>
      </c>
      <c r="AG115" s="57">
        <v>223</v>
      </c>
      <c r="AH115" s="57">
        <v>39</v>
      </c>
      <c r="AI115" s="57">
        <v>4.75</v>
      </c>
      <c r="AJ115" s="57">
        <v>34.5</v>
      </c>
      <c r="AK115" s="57">
        <v>110</v>
      </c>
      <c r="AL115" s="54">
        <v>3.2475999999999994</v>
      </c>
      <c r="AM115" s="54">
        <f t="shared" si="14"/>
        <v>28.628378378378379</v>
      </c>
      <c r="AN115" s="54"/>
    </row>
    <row r="116" spans="1:43" x14ac:dyDescent="0.2">
      <c r="A116">
        <v>0</v>
      </c>
      <c r="B116">
        <v>1</v>
      </c>
      <c r="C116" s="91">
        <f t="shared" si="10"/>
        <v>1</v>
      </c>
      <c r="H116" s="49">
        <v>93</v>
      </c>
      <c r="I116" s="54" t="s">
        <v>859</v>
      </c>
      <c r="J116" s="54" t="s">
        <v>2755</v>
      </c>
      <c r="K116" s="76" t="s">
        <v>3877</v>
      </c>
      <c r="L116" s="56">
        <v>2005</v>
      </c>
      <c r="M116" s="56">
        <v>1</v>
      </c>
      <c r="N116" s="56">
        <v>1</v>
      </c>
      <c r="O116" s="56">
        <v>21</v>
      </c>
      <c r="P116" s="55" t="s">
        <v>110</v>
      </c>
      <c r="Q116" s="55">
        <v>32</v>
      </c>
      <c r="R116" s="55">
        <v>25</v>
      </c>
      <c r="S116" s="58">
        <v>389</v>
      </c>
      <c r="T116" s="58">
        <v>587</v>
      </c>
      <c r="U116" s="58">
        <f t="shared" si="12"/>
        <v>344958.89999999997</v>
      </c>
      <c r="V116" s="58">
        <v>66.3</v>
      </c>
      <c r="W116" s="58">
        <v>5203</v>
      </c>
      <c r="X116" s="58">
        <v>8.9</v>
      </c>
      <c r="Y116" s="58">
        <v>9.9</v>
      </c>
      <c r="Z116" s="58">
        <v>47</v>
      </c>
      <c r="AA116" s="58">
        <v>8</v>
      </c>
      <c r="AB116" s="97">
        <f t="shared" si="13"/>
        <v>20.55</v>
      </c>
      <c r="AC116" s="97">
        <v>164.4</v>
      </c>
      <c r="AD116" s="118">
        <v>8</v>
      </c>
      <c r="AE116" s="54" t="s">
        <v>3656</v>
      </c>
      <c r="AF116" s="57">
        <v>76.13</v>
      </c>
      <c r="AG116" s="57">
        <v>217</v>
      </c>
      <c r="AH116" s="57">
        <v>40</v>
      </c>
      <c r="AI116" s="57">
        <v>4.78</v>
      </c>
      <c r="AJ116" s="57">
        <v>32</v>
      </c>
      <c r="AK116" s="57">
        <v>113</v>
      </c>
      <c r="AL116" s="57">
        <v>3.96</v>
      </c>
      <c r="AM116" s="54">
        <f t="shared" si="14"/>
        <v>26.321061461147693</v>
      </c>
      <c r="AN116" s="54"/>
    </row>
    <row r="117" spans="1:43" x14ac:dyDescent="0.2">
      <c r="A117">
        <v>0</v>
      </c>
      <c r="B117">
        <v>0</v>
      </c>
      <c r="C117" s="91">
        <f t="shared" si="10"/>
        <v>1</v>
      </c>
      <c r="H117" s="49">
        <v>65</v>
      </c>
      <c r="I117" s="54" t="s">
        <v>921</v>
      </c>
      <c r="J117" s="54" t="s">
        <v>2963</v>
      </c>
      <c r="K117" s="12" t="s">
        <v>3883</v>
      </c>
      <c r="L117" s="56">
        <v>2005</v>
      </c>
      <c r="M117" s="56">
        <v>7</v>
      </c>
      <c r="N117" s="56">
        <v>250</v>
      </c>
      <c r="O117" s="56">
        <v>22</v>
      </c>
      <c r="P117" s="55" t="s">
        <v>271</v>
      </c>
      <c r="Q117" s="55">
        <v>22</v>
      </c>
      <c r="R117" s="55">
        <v>17</v>
      </c>
      <c r="S117" s="71" t="s">
        <v>3666</v>
      </c>
      <c r="T117" s="71" t="s">
        <v>3667</v>
      </c>
      <c r="U117" s="58">
        <f>58.4*3756</f>
        <v>219350.39999999999</v>
      </c>
      <c r="V117" s="71" t="s">
        <v>3668</v>
      </c>
      <c r="W117" s="71" t="s">
        <v>3669</v>
      </c>
      <c r="X117" s="71" t="s">
        <v>3670</v>
      </c>
      <c r="Y117" s="71" t="s">
        <v>3671</v>
      </c>
      <c r="Z117" s="55">
        <v>29</v>
      </c>
      <c r="AA117" s="55">
        <v>14</v>
      </c>
      <c r="AB117" s="97">
        <f>142.8/12</f>
        <v>11.9</v>
      </c>
      <c r="AC117" s="56" t="s">
        <v>3672</v>
      </c>
      <c r="AD117" s="118">
        <v>12</v>
      </c>
      <c r="AE117" s="54" t="s">
        <v>3673</v>
      </c>
      <c r="AF117" s="57">
        <v>74.38</v>
      </c>
      <c r="AG117" s="57">
        <v>232</v>
      </c>
      <c r="AH117" s="57">
        <v>48</v>
      </c>
      <c r="AI117" s="57">
        <v>4.87</v>
      </c>
      <c r="AJ117" s="57">
        <v>30.5</v>
      </c>
      <c r="AK117" s="57">
        <v>103</v>
      </c>
      <c r="AL117" s="57">
        <v>4.07</v>
      </c>
      <c r="AM117" s="54">
        <f t="shared" si="14"/>
        <v>29.480236405843385</v>
      </c>
      <c r="AN117" s="54"/>
    </row>
    <row r="118" spans="1:43" x14ac:dyDescent="0.2">
      <c r="A118">
        <v>0</v>
      </c>
      <c r="B118">
        <v>0</v>
      </c>
      <c r="C118" s="91">
        <f t="shared" si="10"/>
        <v>0</v>
      </c>
      <c r="H118" s="49">
        <v>47</v>
      </c>
      <c r="I118" s="54" t="s">
        <v>877</v>
      </c>
      <c r="J118" s="54" t="s">
        <v>2962</v>
      </c>
      <c r="K118" s="12" t="s">
        <v>3881</v>
      </c>
      <c r="L118" s="56">
        <v>2005</v>
      </c>
      <c r="M118" s="56">
        <v>1</v>
      </c>
      <c r="N118" s="56">
        <v>25</v>
      </c>
      <c r="O118" s="56">
        <v>23</v>
      </c>
      <c r="P118" s="55" t="s">
        <v>221</v>
      </c>
      <c r="Q118" s="55">
        <v>21</v>
      </c>
      <c r="R118" s="55">
        <v>48</v>
      </c>
      <c r="S118" s="58">
        <v>552</v>
      </c>
      <c r="T118" s="58">
        <v>854</v>
      </c>
      <c r="U118" s="58">
        <f t="shared" ref="U118:U149" si="15">V118*W118</f>
        <v>471515.39999999997</v>
      </c>
      <c r="V118" s="58">
        <v>64.599999999999994</v>
      </c>
      <c r="W118" s="58">
        <v>7299</v>
      </c>
      <c r="X118" s="58">
        <v>8.5</v>
      </c>
      <c r="Y118" s="58">
        <v>8.3000000000000007</v>
      </c>
      <c r="Z118" s="58">
        <v>45</v>
      </c>
      <c r="AA118" s="58">
        <v>24</v>
      </c>
      <c r="AB118" s="97">
        <f t="shared" ref="AB118:AB149" si="16">AC118/AD118</f>
        <v>74.099999999999994</v>
      </c>
      <c r="AC118" s="97">
        <v>148.19999999999999</v>
      </c>
      <c r="AD118" s="118">
        <v>2</v>
      </c>
      <c r="AE118" s="54" t="s">
        <v>2518</v>
      </c>
      <c r="AF118" s="57">
        <v>76.75</v>
      </c>
      <c r="AG118" s="57">
        <v>230</v>
      </c>
      <c r="AH118" s="57">
        <v>28</v>
      </c>
      <c r="AI118" s="57">
        <v>4.72</v>
      </c>
      <c r="AJ118" s="57">
        <v>24.49</v>
      </c>
      <c r="AK118" s="57">
        <v>85.39</v>
      </c>
      <c r="AL118" s="54">
        <v>3.2475999999999994</v>
      </c>
      <c r="AM118" s="54">
        <f t="shared" si="14"/>
        <v>27.448991501236087</v>
      </c>
      <c r="AN118" s="54"/>
    </row>
    <row r="119" spans="1:43" x14ac:dyDescent="0.2">
      <c r="A119">
        <v>0</v>
      </c>
      <c r="B119">
        <v>0</v>
      </c>
      <c r="C119" s="91">
        <f t="shared" si="10"/>
        <v>0</v>
      </c>
      <c r="H119" s="49">
        <v>41</v>
      </c>
      <c r="I119" s="54" t="s">
        <v>895</v>
      </c>
      <c r="J119" s="54" t="s">
        <v>2966</v>
      </c>
      <c r="K119" s="12" t="s">
        <v>3882</v>
      </c>
      <c r="L119" s="56">
        <v>2005</v>
      </c>
      <c r="M119" s="56">
        <v>4</v>
      </c>
      <c r="N119" s="56">
        <v>106</v>
      </c>
      <c r="O119" s="56">
        <v>22</v>
      </c>
      <c r="P119" s="55" t="s">
        <v>56</v>
      </c>
      <c r="Q119" s="55">
        <v>31</v>
      </c>
      <c r="R119" s="55">
        <v>44</v>
      </c>
      <c r="S119" s="58">
        <v>786</v>
      </c>
      <c r="T119" s="58">
        <v>1336</v>
      </c>
      <c r="U119" s="58">
        <f t="shared" si="15"/>
        <v>549015.6</v>
      </c>
      <c r="V119" s="58">
        <v>58.8</v>
      </c>
      <c r="W119" s="58">
        <v>9337</v>
      </c>
      <c r="X119" s="58">
        <v>7</v>
      </c>
      <c r="Y119" s="58">
        <v>7</v>
      </c>
      <c r="Z119" s="58">
        <v>63</v>
      </c>
      <c r="AA119" s="58">
        <v>28</v>
      </c>
      <c r="AB119" s="97">
        <f t="shared" si="16"/>
        <v>128.9</v>
      </c>
      <c r="AC119" s="97">
        <v>128.9</v>
      </c>
      <c r="AD119" s="118">
        <v>1</v>
      </c>
      <c r="AE119" s="54" t="s">
        <v>3185</v>
      </c>
      <c r="AF119" s="57">
        <v>76</v>
      </c>
      <c r="AG119" s="57">
        <v>233</v>
      </c>
      <c r="AH119" s="57">
        <v>27</v>
      </c>
      <c r="AI119" s="57">
        <v>5.1100000000000003</v>
      </c>
      <c r="AJ119" s="57">
        <v>26.5</v>
      </c>
      <c r="AK119" s="57">
        <v>85.39</v>
      </c>
      <c r="AL119" s="57">
        <v>4.5199999999999996</v>
      </c>
      <c r="AM119" s="54">
        <f t="shared" ref="AM119:AM150" si="17">(AG119/(AF119^2))*703</f>
        <v>28.358552631578949</v>
      </c>
      <c r="AN119" s="54"/>
    </row>
    <row r="120" spans="1:43" x14ac:dyDescent="0.2">
      <c r="A120">
        <v>0</v>
      </c>
      <c r="B120">
        <v>0</v>
      </c>
      <c r="C120" s="91">
        <f t="shared" si="10"/>
        <v>0</v>
      </c>
      <c r="H120" s="49">
        <v>22</v>
      </c>
      <c r="I120" s="54" t="s">
        <v>908</v>
      </c>
      <c r="J120" s="54" t="s">
        <v>2960</v>
      </c>
      <c r="K120" s="12" t="s">
        <v>3880</v>
      </c>
      <c r="L120" s="56">
        <v>2005</v>
      </c>
      <c r="M120" s="56">
        <v>6</v>
      </c>
      <c r="N120" s="56">
        <v>213</v>
      </c>
      <c r="O120" s="56">
        <v>22</v>
      </c>
      <c r="P120" s="55" t="s">
        <v>382</v>
      </c>
      <c r="Q120" s="55">
        <v>6</v>
      </c>
      <c r="R120" s="55">
        <v>49</v>
      </c>
      <c r="S120" s="58">
        <v>768</v>
      </c>
      <c r="T120" s="58">
        <v>1515</v>
      </c>
      <c r="U120" s="58">
        <f t="shared" si="15"/>
        <v>570324.30000000005</v>
      </c>
      <c r="V120" s="58">
        <v>50.7</v>
      </c>
      <c r="W120" s="58">
        <v>11249</v>
      </c>
      <c r="X120" s="58">
        <v>7.4</v>
      </c>
      <c r="Y120" s="58">
        <v>6.8</v>
      </c>
      <c r="Z120" s="58">
        <v>79</v>
      </c>
      <c r="AA120" s="58">
        <v>57</v>
      </c>
      <c r="AB120" s="97">
        <f t="shared" si="16"/>
        <v>24.54</v>
      </c>
      <c r="AC120" s="97">
        <v>122.7</v>
      </c>
      <c r="AD120" s="118">
        <v>5</v>
      </c>
      <c r="AE120" s="54" t="s">
        <v>2514</v>
      </c>
      <c r="AF120" s="57">
        <v>78.13</v>
      </c>
      <c r="AG120" s="57">
        <v>242</v>
      </c>
      <c r="AH120" s="57">
        <v>23</v>
      </c>
      <c r="AI120" s="57">
        <v>5.0599999999999996</v>
      </c>
      <c r="AJ120" s="57">
        <v>29</v>
      </c>
      <c r="AK120" s="57">
        <v>101</v>
      </c>
      <c r="AL120" s="57">
        <v>4.62</v>
      </c>
      <c r="AM120" s="54">
        <f t="shared" si="17"/>
        <v>27.869876381668135</v>
      </c>
      <c r="AN120" s="70"/>
      <c r="AO120" s="17"/>
      <c r="AP120" s="17"/>
      <c r="AQ120" s="17"/>
    </row>
    <row r="121" spans="1:43" x14ac:dyDescent="0.2">
      <c r="A121">
        <v>0</v>
      </c>
      <c r="B121">
        <v>0</v>
      </c>
      <c r="C121" s="91">
        <f t="shared" si="10"/>
        <v>0</v>
      </c>
      <c r="H121" s="49">
        <v>8</v>
      </c>
      <c r="I121" s="54" t="s">
        <v>885</v>
      </c>
      <c r="J121" s="54" t="s">
        <v>2964</v>
      </c>
      <c r="K121" s="12" t="s">
        <v>3878</v>
      </c>
      <c r="L121" s="56">
        <v>2005</v>
      </c>
      <c r="M121" s="56">
        <v>3</v>
      </c>
      <c r="N121" s="56">
        <v>67</v>
      </c>
      <c r="O121" s="56">
        <v>24</v>
      </c>
      <c r="P121" s="55" t="s">
        <v>93</v>
      </c>
      <c r="Q121" s="55">
        <v>20</v>
      </c>
      <c r="R121" s="55">
        <v>46</v>
      </c>
      <c r="S121" s="58">
        <v>913</v>
      </c>
      <c r="T121" s="58">
        <v>1436</v>
      </c>
      <c r="U121" s="58">
        <f t="shared" si="15"/>
        <v>702716.4</v>
      </c>
      <c r="V121" s="58">
        <v>63.6</v>
      </c>
      <c r="W121" s="58">
        <v>11049</v>
      </c>
      <c r="X121" s="58">
        <v>7.7</v>
      </c>
      <c r="Y121" s="58">
        <v>7.6</v>
      </c>
      <c r="Z121" s="58">
        <v>64</v>
      </c>
      <c r="AA121" s="58">
        <v>32</v>
      </c>
      <c r="AB121" s="97">
        <f t="shared" si="16"/>
        <v>13.85</v>
      </c>
      <c r="AC121" s="97">
        <v>138.5</v>
      </c>
      <c r="AD121" s="118">
        <v>10</v>
      </c>
      <c r="AE121" s="54" t="s">
        <v>2516</v>
      </c>
      <c r="AF121" s="57">
        <v>75.88</v>
      </c>
      <c r="AG121" s="57">
        <v>225</v>
      </c>
      <c r="AH121" s="57">
        <v>38</v>
      </c>
      <c r="AI121" s="57">
        <v>4.8499999999999996</v>
      </c>
      <c r="AJ121" s="57">
        <v>33</v>
      </c>
      <c r="AK121" s="57">
        <v>109</v>
      </c>
      <c r="AL121" s="57">
        <v>4.08</v>
      </c>
      <c r="AM121" s="54">
        <f t="shared" si="17"/>
        <v>27.471552202531591</v>
      </c>
      <c r="AN121" s="54"/>
    </row>
    <row r="122" spans="1:43" x14ac:dyDescent="0.2">
      <c r="A122">
        <v>0</v>
      </c>
      <c r="B122">
        <v>0</v>
      </c>
      <c r="C122" s="91">
        <f t="shared" si="10"/>
        <v>0</v>
      </c>
      <c r="H122" s="49">
        <v>7</v>
      </c>
      <c r="I122" s="54" t="s">
        <v>901</v>
      </c>
      <c r="J122" s="54" t="s">
        <v>2965</v>
      </c>
      <c r="K122" s="12" t="s">
        <v>3879</v>
      </c>
      <c r="L122" s="56">
        <v>2005</v>
      </c>
      <c r="M122" s="56">
        <v>5</v>
      </c>
      <c r="N122" s="56">
        <v>145</v>
      </c>
      <c r="O122" s="56">
        <v>22</v>
      </c>
      <c r="P122" s="55" t="s">
        <v>133</v>
      </c>
      <c r="Q122" s="55">
        <v>24</v>
      </c>
      <c r="R122" s="55">
        <v>46</v>
      </c>
      <c r="S122" s="58">
        <v>916</v>
      </c>
      <c r="T122" s="58">
        <v>1567</v>
      </c>
      <c r="U122" s="58">
        <f t="shared" si="15"/>
        <v>626301</v>
      </c>
      <c r="V122" s="58">
        <v>58.5</v>
      </c>
      <c r="W122" s="58">
        <v>10706</v>
      </c>
      <c r="X122" s="58">
        <v>6.8</v>
      </c>
      <c r="Y122" s="58">
        <v>6.4</v>
      </c>
      <c r="Z122" s="58">
        <v>84</v>
      </c>
      <c r="AA122" s="58">
        <v>51</v>
      </c>
      <c r="AB122" s="97">
        <f t="shared" si="16"/>
        <v>18.142857142857142</v>
      </c>
      <c r="AC122" s="97">
        <v>127</v>
      </c>
      <c r="AD122" s="118">
        <v>7</v>
      </c>
      <c r="AE122" s="54" t="s">
        <v>2517</v>
      </c>
      <c r="AF122" s="57">
        <v>77</v>
      </c>
      <c r="AG122" s="57">
        <v>225</v>
      </c>
      <c r="AH122" s="57">
        <v>30</v>
      </c>
      <c r="AI122" s="57">
        <v>4.9800000000000004</v>
      </c>
      <c r="AJ122" s="57">
        <v>29.5</v>
      </c>
      <c r="AK122" s="57">
        <v>105</v>
      </c>
      <c r="AL122" s="57">
        <v>4.3899999999999997</v>
      </c>
      <c r="AM122" s="54">
        <f t="shared" si="17"/>
        <v>26.678191937932194</v>
      </c>
      <c r="AN122" s="54"/>
    </row>
    <row r="123" spans="1:43" x14ac:dyDescent="0.2">
      <c r="A123">
        <v>0</v>
      </c>
      <c r="B123">
        <v>1</v>
      </c>
      <c r="C123" s="91">
        <f t="shared" si="10"/>
        <v>1</v>
      </c>
      <c r="H123" s="49">
        <v>87</v>
      </c>
      <c r="I123" s="54" t="s">
        <v>814</v>
      </c>
      <c r="J123" s="54" t="s">
        <v>2950</v>
      </c>
      <c r="K123" s="12" t="s">
        <v>3887</v>
      </c>
      <c r="L123" s="56">
        <v>2006</v>
      </c>
      <c r="M123" s="56">
        <v>1</v>
      </c>
      <c r="N123" s="56">
        <v>11</v>
      </c>
      <c r="O123" s="56">
        <v>23</v>
      </c>
      <c r="P123" s="55" t="s">
        <v>137</v>
      </c>
      <c r="Q123" s="55">
        <v>3</v>
      </c>
      <c r="R123" s="55">
        <v>45</v>
      </c>
      <c r="S123" s="58">
        <v>710</v>
      </c>
      <c r="T123" s="58">
        <v>1242</v>
      </c>
      <c r="U123" s="58">
        <f t="shared" si="15"/>
        <v>497468.4</v>
      </c>
      <c r="V123" s="58">
        <v>57.2</v>
      </c>
      <c r="W123" s="58">
        <v>8697</v>
      </c>
      <c r="X123" s="58">
        <v>7</v>
      </c>
      <c r="Y123" s="58">
        <v>6.6</v>
      </c>
      <c r="Z123" s="58">
        <v>59</v>
      </c>
      <c r="AA123" s="58">
        <v>36</v>
      </c>
      <c r="AB123" s="97">
        <f t="shared" si="16"/>
        <v>62.95</v>
      </c>
      <c r="AC123" s="97">
        <v>125.9</v>
      </c>
      <c r="AD123" s="118">
        <v>2</v>
      </c>
      <c r="AE123" s="54" t="s">
        <v>2518</v>
      </c>
      <c r="AF123" s="57">
        <v>75.25</v>
      </c>
      <c r="AG123" s="57">
        <v>226</v>
      </c>
      <c r="AH123" s="57">
        <v>26</v>
      </c>
      <c r="AI123" s="57">
        <v>4.8099999999999996</v>
      </c>
      <c r="AJ123" s="57">
        <v>24.49</v>
      </c>
      <c r="AK123" s="57">
        <v>85.39</v>
      </c>
      <c r="AL123" s="57">
        <v>4.26</v>
      </c>
      <c r="AM123" s="54">
        <f t="shared" si="17"/>
        <v>28.057615258109731</v>
      </c>
      <c r="AN123" s="54"/>
    </row>
    <row r="124" spans="1:43" x14ac:dyDescent="0.2">
      <c r="A124">
        <v>0</v>
      </c>
      <c r="B124">
        <v>0</v>
      </c>
      <c r="C124" s="91">
        <f t="shared" si="10"/>
        <v>0</v>
      </c>
      <c r="H124" s="49">
        <v>33</v>
      </c>
      <c r="I124" s="54" t="s">
        <v>803</v>
      </c>
      <c r="J124" s="54" t="s">
        <v>2959</v>
      </c>
      <c r="K124" s="12" t="s">
        <v>3891</v>
      </c>
      <c r="L124" s="56">
        <v>2006</v>
      </c>
      <c r="M124" s="56">
        <v>1</v>
      </c>
      <c r="N124" s="56">
        <v>3</v>
      </c>
      <c r="O124" s="56">
        <v>23</v>
      </c>
      <c r="P124" s="55" t="s">
        <v>253</v>
      </c>
      <c r="Q124" s="55">
        <v>30</v>
      </c>
      <c r="R124" s="55">
        <v>37</v>
      </c>
      <c r="S124" s="58">
        <v>444</v>
      </c>
      <c r="T124" s="58">
        <v>718</v>
      </c>
      <c r="U124" s="58">
        <f t="shared" si="15"/>
        <v>373272</v>
      </c>
      <c r="V124" s="58">
        <v>61.8</v>
      </c>
      <c r="W124" s="58">
        <v>6040</v>
      </c>
      <c r="X124" s="58">
        <v>8.4</v>
      </c>
      <c r="Y124" s="58">
        <v>7.9</v>
      </c>
      <c r="Z124" s="58">
        <v>44</v>
      </c>
      <c r="AA124" s="58">
        <v>28</v>
      </c>
      <c r="AB124" s="97">
        <f t="shared" si="16"/>
        <v>36.225000000000001</v>
      </c>
      <c r="AC124" s="97">
        <v>144.9</v>
      </c>
      <c r="AD124" s="118">
        <v>4</v>
      </c>
      <c r="AE124" s="54" t="s">
        <v>3680</v>
      </c>
      <c r="AF124" s="57">
        <v>76.599999999999994</v>
      </c>
      <c r="AG124" s="57">
        <v>229</v>
      </c>
      <c r="AH124" s="57">
        <v>15</v>
      </c>
      <c r="AI124" s="57">
        <v>4.4800000000000004</v>
      </c>
      <c r="AJ124" s="57">
        <v>24.49</v>
      </c>
      <c r="AK124" s="57">
        <v>85.39</v>
      </c>
      <c r="AL124" s="54">
        <v>3.2475999999999994</v>
      </c>
      <c r="AM124" s="54">
        <f t="shared" si="17"/>
        <v>27.436788034549284</v>
      </c>
      <c r="AN124" s="54"/>
    </row>
    <row r="125" spans="1:43" x14ac:dyDescent="0.2">
      <c r="A125">
        <v>0</v>
      </c>
      <c r="B125">
        <v>0</v>
      </c>
      <c r="C125" s="91">
        <f t="shared" si="10"/>
        <v>0</v>
      </c>
      <c r="H125" s="49">
        <v>21</v>
      </c>
      <c r="I125" s="54" t="s">
        <v>828</v>
      </c>
      <c r="J125" s="54" t="s">
        <v>2952</v>
      </c>
      <c r="K125" s="12" t="s">
        <v>3890</v>
      </c>
      <c r="L125" s="56">
        <v>2006</v>
      </c>
      <c r="M125" s="56">
        <v>2</v>
      </c>
      <c r="N125" s="56">
        <v>64</v>
      </c>
      <c r="O125" s="56">
        <v>23</v>
      </c>
      <c r="P125" s="55" t="s">
        <v>325</v>
      </c>
      <c r="Q125" s="55">
        <v>17</v>
      </c>
      <c r="R125" s="55">
        <v>11</v>
      </c>
      <c r="S125" s="58">
        <v>17</v>
      </c>
      <c r="T125" s="58">
        <v>48</v>
      </c>
      <c r="U125" s="58">
        <f t="shared" si="15"/>
        <v>6938.4</v>
      </c>
      <c r="V125" s="58">
        <v>35.4</v>
      </c>
      <c r="W125" s="58">
        <v>196</v>
      </c>
      <c r="X125" s="58">
        <v>4.0999999999999996</v>
      </c>
      <c r="Y125" s="58">
        <v>1.7</v>
      </c>
      <c r="Z125" s="58">
        <v>1</v>
      </c>
      <c r="AA125" s="58">
        <v>3</v>
      </c>
      <c r="AB125" s="97">
        <f t="shared" si="16"/>
        <v>32.049999999999997</v>
      </c>
      <c r="AC125" s="97">
        <v>64.099999999999994</v>
      </c>
      <c r="AD125" s="118">
        <v>2</v>
      </c>
      <c r="AE125" s="54" t="s">
        <v>2518</v>
      </c>
      <c r="AF125" s="57">
        <v>74</v>
      </c>
      <c r="AG125" s="57">
        <v>226</v>
      </c>
      <c r="AH125" s="57">
        <v>19</v>
      </c>
      <c r="AI125" s="57">
        <v>4.7</v>
      </c>
      <c r="AJ125" s="57">
        <v>31.5</v>
      </c>
      <c r="AK125" s="57">
        <v>107</v>
      </c>
      <c r="AL125" s="57">
        <v>4.38</v>
      </c>
      <c r="AM125" s="54">
        <f t="shared" si="17"/>
        <v>29.013513513513512</v>
      </c>
      <c r="AN125" s="54"/>
    </row>
    <row r="126" spans="1:43" x14ac:dyDescent="0.2">
      <c r="A126">
        <v>0</v>
      </c>
      <c r="B126">
        <v>0</v>
      </c>
      <c r="C126" s="91">
        <f t="shared" si="10"/>
        <v>0</v>
      </c>
      <c r="H126" s="49">
        <v>12</v>
      </c>
      <c r="I126" s="54" t="s">
        <v>809</v>
      </c>
      <c r="J126" s="54" t="s">
        <v>2954</v>
      </c>
      <c r="K126" s="12" t="s">
        <v>3889</v>
      </c>
      <c r="L126" s="56">
        <v>2006</v>
      </c>
      <c r="M126" s="56">
        <v>1</v>
      </c>
      <c r="N126" s="56">
        <v>10</v>
      </c>
      <c r="O126" s="56">
        <v>23</v>
      </c>
      <c r="P126" s="55" t="s">
        <v>350</v>
      </c>
      <c r="Q126" s="55">
        <v>26</v>
      </c>
      <c r="R126" s="55">
        <v>39</v>
      </c>
      <c r="S126" s="58">
        <v>807</v>
      </c>
      <c r="T126" s="58">
        <v>1245</v>
      </c>
      <c r="U126" s="58">
        <f t="shared" si="15"/>
        <v>692906.4</v>
      </c>
      <c r="V126" s="58">
        <v>64.8</v>
      </c>
      <c r="W126" s="58">
        <v>10693</v>
      </c>
      <c r="X126" s="58">
        <v>8.6</v>
      </c>
      <c r="Y126" s="58">
        <v>9.3000000000000007</v>
      </c>
      <c r="Z126" s="58">
        <v>99</v>
      </c>
      <c r="AA126" s="58">
        <v>23</v>
      </c>
      <c r="AB126" s="97">
        <f t="shared" si="16"/>
        <v>31.9</v>
      </c>
      <c r="AC126" s="97">
        <v>159.5</v>
      </c>
      <c r="AD126" s="118">
        <v>5</v>
      </c>
      <c r="AE126" s="54" t="s">
        <v>2514</v>
      </c>
      <c r="AF126" s="57">
        <v>76.88</v>
      </c>
      <c r="AG126" s="57">
        <v>223</v>
      </c>
      <c r="AH126" s="57">
        <v>35</v>
      </c>
      <c r="AI126" s="57">
        <v>4.9000000000000004</v>
      </c>
      <c r="AJ126" s="57">
        <v>24.49</v>
      </c>
      <c r="AK126" s="57">
        <v>85.39</v>
      </c>
      <c r="AL126" s="54">
        <v>3.2475999999999994</v>
      </c>
      <c r="AM126" s="54">
        <f t="shared" si="17"/>
        <v>26.523659180462598</v>
      </c>
      <c r="AN126" s="54"/>
    </row>
    <row r="127" spans="1:43" x14ac:dyDescent="0.2">
      <c r="A127">
        <v>0</v>
      </c>
      <c r="B127">
        <v>0</v>
      </c>
      <c r="C127" s="91">
        <f t="shared" si="10"/>
        <v>0</v>
      </c>
      <c r="H127" s="49">
        <v>10</v>
      </c>
      <c r="I127" s="54" t="s">
        <v>824</v>
      </c>
      <c r="J127" s="54" t="s">
        <v>2948</v>
      </c>
      <c r="K127" s="12" t="s">
        <v>3888</v>
      </c>
      <c r="L127" s="56">
        <v>2006</v>
      </c>
      <c r="M127" s="56">
        <v>2</v>
      </c>
      <c r="N127" s="56">
        <v>49</v>
      </c>
      <c r="O127" s="56">
        <v>23</v>
      </c>
      <c r="P127" s="55" t="s">
        <v>170</v>
      </c>
      <c r="Q127" s="55">
        <v>9</v>
      </c>
      <c r="R127" s="55">
        <v>37</v>
      </c>
      <c r="S127" s="58">
        <v>613</v>
      </c>
      <c r="T127" s="58">
        <v>1005</v>
      </c>
      <c r="U127" s="58">
        <f t="shared" si="15"/>
        <v>460855</v>
      </c>
      <c r="V127" s="58">
        <v>61</v>
      </c>
      <c r="W127" s="58">
        <v>7555</v>
      </c>
      <c r="X127" s="58">
        <v>7.5</v>
      </c>
      <c r="Y127" s="58">
        <v>7.7</v>
      </c>
      <c r="Z127" s="58">
        <v>61</v>
      </c>
      <c r="AA127" s="58">
        <v>24</v>
      </c>
      <c r="AB127" s="97">
        <f t="shared" si="16"/>
        <v>27.880000000000003</v>
      </c>
      <c r="AC127" s="97">
        <v>139.4</v>
      </c>
      <c r="AD127" s="118">
        <v>5</v>
      </c>
      <c r="AE127" s="54" t="s">
        <v>2514</v>
      </c>
      <c r="AF127" s="57">
        <v>73.63</v>
      </c>
      <c r="AG127" s="57">
        <v>224</v>
      </c>
      <c r="AH127" s="57">
        <v>35</v>
      </c>
      <c r="AI127" s="57">
        <v>4.8899999999999997</v>
      </c>
      <c r="AJ127" s="57">
        <v>24.49</v>
      </c>
      <c r="AK127" s="57">
        <v>85.39</v>
      </c>
      <c r="AL127" s="54">
        <v>3.2475999999999994</v>
      </c>
      <c r="AM127" s="54">
        <f t="shared" si="17"/>
        <v>29.04649554986668</v>
      </c>
      <c r="AN127" s="54"/>
    </row>
    <row r="128" spans="1:43" x14ac:dyDescent="0.2">
      <c r="A128">
        <v>0</v>
      </c>
      <c r="B128">
        <v>0</v>
      </c>
      <c r="C128" s="91">
        <f t="shared" si="10"/>
        <v>0</v>
      </c>
      <c r="H128" s="49">
        <v>8</v>
      </c>
      <c r="I128" s="54" t="s">
        <v>850</v>
      </c>
      <c r="J128" s="54" t="s">
        <v>2951</v>
      </c>
      <c r="K128" s="12" t="s">
        <v>3885</v>
      </c>
      <c r="L128" s="56">
        <v>2006</v>
      </c>
      <c r="M128" s="56">
        <v>6</v>
      </c>
      <c r="N128" s="56">
        <v>194</v>
      </c>
      <c r="O128" s="56">
        <v>23</v>
      </c>
      <c r="P128" s="55" t="s">
        <v>241</v>
      </c>
      <c r="Q128" s="55">
        <v>15</v>
      </c>
      <c r="R128" s="55">
        <v>49</v>
      </c>
      <c r="S128" s="58">
        <v>766</v>
      </c>
      <c r="T128" s="58">
        <v>1123</v>
      </c>
      <c r="U128" s="58">
        <f t="shared" si="15"/>
        <v>629145</v>
      </c>
      <c r="V128" s="58">
        <v>68.2</v>
      </c>
      <c r="W128" s="58">
        <v>9225</v>
      </c>
      <c r="X128" s="58">
        <v>8.1999999999999993</v>
      </c>
      <c r="Y128" s="58">
        <v>8.6</v>
      </c>
      <c r="Z128" s="58">
        <v>85</v>
      </c>
      <c r="AA128" s="58">
        <v>27</v>
      </c>
      <c r="AB128" s="97">
        <f t="shared" si="16"/>
        <v>15.74</v>
      </c>
      <c r="AC128" s="97">
        <v>157.4</v>
      </c>
      <c r="AD128" s="118">
        <v>10</v>
      </c>
      <c r="AE128" s="54" t="s">
        <v>2516</v>
      </c>
      <c r="AF128" s="57">
        <v>73.38</v>
      </c>
      <c r="AG128" s="57">
        <v>217</v>
      </c>
      <c r="AH128" s="57">
        <v>16</v>
      </c>
      <c r="AI128" s="57">
        <v>4.63</v>
      </c>
      <c r="AJ128" s="57">
        <v>34</v>
      </c>
      <c r="AK128" s="57">
        <v>107</v>
      </c>
      <c r="AL128" s="57">
        <v>4.16</v>
      </c>
      <c r="AM128" s="54">
        <f t="shared" si="17"/>
        <v>28.330852566058276</v>
      </c>
      <c r="AN128" s="54"/>
    </row>
    <row r="129" spans="1:43" x14ac:dyDescent="0.2">
      <c r="A129">
        <v>0</v>
      </c>
      <c r="B129">
        <v>0</v>
      </c>
      <c r="C129" s="91">
        <f t="shared" si="10"/>
        <v>0</v>
      </c>
      <c r="H129" s="49">
        <v>7</v>
      </c>
      <c r="I129" s="54" t="s">
        <v>835</v>
      </c>
      <c r="J129" s="54" t="s">
        <v>2958</v>
      </c>
      <c r="K129" s="12" t="s">
        <v>3886</v>
      </c>
      <c r="L129" s="56">
        <v>2006</v>
      </c>
      <c r="M129" s="56">
        <v>3</v>
      </c>
      <c r="N129" s="56">
        <v>81</v>
      </c>
      <c r="O129" s="56">
        <v>24</v>
      </c>
      <c r="P129" s="55" t="s">
        <v>431</v>
      </c>
      <c r="Q129" s="55">
        <v>5</v>
      </c>
      <c r="R129" s="55">
        <v>44</v>
      </c>
      <c r="S129" s="58">
        <v>817</v>
      </c>
      <c r="T129" s="58">
        <v>1368</v>
      </c>
      <c r="U129" s="58">
        <f t="shared" si="15"/>
        <v>577000.5</v>
      </c>
      <c r="V129" s="58">
        <v>59.7</v>
      </c>
      <c r="W129" s="58">
        <v>9665</v>
      </c>
      <c r="X129" s="58">
        <v>7.1</v>
      </c>
      <c r="Y129" s="58">
        <v>6.3</v>
      </c>
      <c r="Z129" s="58">
        <v>49</v>
      </c>
      <c r="AA129" s="58">
        <v>46</v>
      </c>
      <c r="AB129" s="97">
        <f t="shared" si="16"/>
        <v>41.4</v>
      </c>
      <c r="AC129" s="97">
        <v>124.2</v>
      </c>
      <c r="AD129" s="118">
        <v>3</v>
      </c>
      <c r="AE129" s="54" t="s">
        <v>2515</v>
      </c>
      <c r="AF129" s="57">
        <v>76.75</v>
      </c>
      <c r="AG129" s="57">
        <v>223</v>
      </c>
      <c r="AH129" s="57">
        <v>33</v>
      </c>
      <c r="AI129" s="57">
        <v>4.76</v>
      </c>
      <c r="AJ129" s="57">
        <v>33</v>
      </c>
      <c r="AK129" s="57">
        <v>112</v>
      </c>
      <c r="AL129" s="57">
        <v>4.1100000000000003</v>
      </c>
      <c r="AM129" s="54">
        <f t="shared" si="17"/>
        <v>26.613587412068036</v>
      </c>
      <c r="AN129" s="54"/>
    </row>
    <row r="130" spans="1:43" x14ac:dyDescent="0.2">
      <c r="A130">
        <v>0</v>
      </c>
      <c r="B130">
        <v>0</v>
      </c>
      <c r="C130" s="91">
        <f t="shared" si="10"/>
        <v>0</v>
      </c>
      <c r="H130" s="49">
        <v>2</v>
      </c>
      <c r="I130" s="54" t="s">
        <v>838</v>
      </c>
      <c r="J130" s="54" t="s">
        <v>2949</v>
      </c>
      <c r="K130" s="12" t="s">
        <v>3884</v>
      </c>
      <c r="L130" s="56">
        <v>2006</v>
      </c>
      <c r="M130" s="56">
        <v>3</v>
      </c>
      <c r="N130" s="56">
        <v>85</v>
      </c>
      <c r="O130" s="56">
        <v>23</v>
      </c>
      <c r="P130" s="55" t="s">
        <v>71</v>
      </c>
      <c r="Q130" s="55">
        <v>8</v>
      </c>
      <c r="R130" s="55">
        <v>39</v>
      </c>
      <c r="S130" s="58">
        <v>488</v>
      </c>
      <c r="T130" s="58">
        <v>869</v>
      </c>
      <c r="U130" s="58">
        <f t="shared" si="15"/>
        <v>358668.4</v>
      </c>
      <c r="V130" s="58">
        <v>56.2</v>
      </c>
      <c r="W130" s="58">
        <v>6382</v>
      </c>
      <c r="X130" s="58">
        <v>7.3</v>
      </c>
      <c r="Y130" s="58">
        <v>7.1</v>
      </c>
      <c r="Z130" s="58">
        <v>41</v>
      </c>
      <c r="AA130" s="58">
        <v>22</v>
      </c>
      <c r="AB130" s="97">
        <f t="shared" si="16"/>
        <v>64.2</v>
      </c>
      <c r="AC130" s="97">
        <v>128.4</v>
      </c>
      <c r="AD130" s="118">
        <v>2</v>
      </c>
      <c r="AE130" s="54" t="s">
        <v>2518</v>
      </c>
      <c r="AF130" s="57">
        <v>74.5</v>
      </c>
      <c r="AG130" s="57">
        <v>205</v>
      </c>
      <c r="AH130" s="57">
        <v>24</v>
      </c>
      <c r="AI130" s="57">
        <v>4.9400000000000004</v>
      </c>
      <c r="AJ130" s="57">
        <v>30.5</v>
      </c>
      <c r="AK130" s="57">
        <v>104</v>
      </c>
      <c r="AL130" s="57">
        <v>4.25</v>
      </c>
      <c r="AM130" s="54">
        <f t="shared" si="17"/>
        <v>25.965497049682448</v>
      </c>
      <c r="AN130" s="54"/>
    </row>
    <row r="131" spans="1:43" x14ac:dyDescent="0.2">
      <c r="A131">
        <v>0</v>
      </c>
      <c r="B131">
        <v>0</v>
      </c>
      <c r="C131" s="91">
        <f t="shared" ref="C131:C176" si="18">IF(H131&gt;50,1,0)</f>
        <v>0</v>
      </c>
      <c r="H131" s="49">
        <v>17</v>
      </c>
      <c r="I131" s="54" t="s">
        <v>780</v>
      </c>
      <c r="J131" s="54" t="s">
        <v>2938</v>
      </c>
      <c r="K131" s="12" t="s">
        <v>3897</v>
      </c>
      <c r="L131" s="56">
        <v>2007</v>
      </c>
      <c r="M131" s="56">
        <v>3</v>
      </c>
      <c r="N131" s="56">
        <v>92</v>
      </c>
      <c r="O131" s="56">
        <v>23</v>
      </c>
      <c r="P131" s="55" t="s">
        <v>124</v>
      </c>
      <c r="Q131" s="55">
        <v>8</v>
      </c>
      <c r="R131" s="55">
        <v>35</v>
      </c>
      <c r="S131" s="58">
        <v>487</v>
      </c>
      <c r="T131" s="58">
        <v>865</v>
      </c>
      <c r="U131" s="58">
        <f t="shared" si="15"/>
        <v>305652.7</v>
      </c>
      <c r="V131" s="58">
        <v>56.3</v>
      </c>
      <c r="W131" s="58">
        <v>5429</v>
      </c>
      <c r="X131" s="58">
        <v>6.3</v>
      </c>
      <c r="Y131" s="58">
        <v>5.4</v>
      </c>
      <c r="Z131" s="58">
        <v>36</v>
      </c>
      <c r="AA131" s="58">
        <v>33</v>
      </c>
      <c r="AB131" s="97">
        <f t="shared" si="16"/>
        <v>23.02</v>
      </c>
      <c r="AC131" s="97">
        <v>115.1</v>
      </c>
      <c r="AD131" s="118">
        <v>5</v>
      </c>
      <c r="AE131" s="54" t="s">
        <v>2514</v>
      </c>
      <c r="AF131" s="57">
        <v>76.13</v>
      </c>
      <c r="AG131" s="57">
        <v>231</v>
      </c>
      <c r="AH131" s="57">
        <v>31</v>
      </c>
      <c r="AI131" s="57">
        <v>4.78</v>
      </c>
      <c r="AJ131" s="57">
        <v>24.49</v>
      </c>
      <c r="AK131" s="57">
        <v>85.39</v>
      </c>
      <c r="AL131" s="57">
        <v>4.46</v>
      </c>
      <c r="AM131" s="54">
        <f t="shared" si="17"/>
        <v>28.019194458641092</v>
      </c>
      <c r="AN131" s="54"/>
    </row>
    <row r="132" spans="1:43" x14ac:dyDescent="0.2">
      <c r="A132">
        <v>0</v>
      </c>
      <c r="B132">
        <v>0</v>
      </c>
      <c r="C132" s="91">
        <f t="shared" si="18"/>
        <v>0</v>
      </c>
      <c r="H132" s="49">
        <v>12</v>
      </c>
      <c r="I132" s="54" t="s">
        <v>765</v>
      </c>
      <c r="J132" s="54" t="s">
        <v>2940</v>
      </c>
      <c r="K132" s="12" t="s">
        <v>3896</v>
      </c>
      <c r="L132" s="56">
        <v>2007</v>
      </c>
      <c r="M132" s="56">
        <v>2</v>
      </c>
      <c r="N132" s="56">
        <v>36</v>
      </c>
      <c r="O132" s="56">
        <v>23</v>
      </c>
      <c r="P132" s="55" t="s">
        <v>151</v>
      </c>
      <c r="Q132" s="55">
        <v>10</v>
      </c>
      <c r="R132" s="55">
        <v>50</v>
      </c>
      <c r="S132" s="58">
        <v>964</v>
      </c>
      <c r="T132" s="58">
        <v>1565</v>
      </c>
      <c r="U132" s="58">
        <f t="shared" si="15"/>
        <v>798582.4</v>
      </c>
      <c r="V132" s="58">
        <v>61.6</v>
      </c>
      <c r="W132" s="58">
        <v>12964</v>
      </c>
      <c r="X132" s="58">
        <v>8.3000000000000007</v>
      </c>
      <c r="Y132" s="58">
        <v>8.5</v>
      </c>
      <c r="Z132" s="58">
        <v>85</v>
      </c>
      <c r="AA132" s="58">
        <v>31</v>
      </c>
      <c r="AB132" s="97">
        <f t="shared" si="16"/>
        <v>16.12222222222222</v>
      </c>
      <c r="AC132" s="97">
        <v>145.1</v>
      </c>
      <c r="AD132" s="118">
        <v>9</v>
      </c>
      <c r="AE132" s="54" t="s">
        <v>3657</v>
      </c>
      <c r="AF132" s="57">
        <v>75.13</v>
      </c>
      <c r="AG132" s="57">
        <v>218</v>
      </c>
      <c r="AH132" s="57">
        <v>16</v>
      </c>
      <c r="AI132" s="57">
        <v>4.8899999999999997</v>
      </c>
      <c r="AJ132" s="57">
        <v>32.5</v>
      </c>
      <c r="AK132" s="57">
        <v>112</v>
      </c>
      <c r="AL132" s="57">
        <v>4.4400000000000004</v>
      </c>
      <c r="AM132" s="54">
        <f t="shared" si="17"/>
        <v>27.15095068632003</v>
      </c>
      <c r="AN132" s="54"/>
    </row>
    <row r="133" spans="1:43" x14ac:dyDescent="0.2">
      <c r="A133">
        <v>0</v>
      </c>
      <c r="B133">
        <v>0</v>
      </c>
      <c r="C133" s="91">
        <f t="shared" si="18"/>
        <v>0</v>
      </c>
      <c r="H133" s="49">
        <v>10</v>
      </c>
      <c r="I133" s="54" t="s">
        <v>776</v>
      </c>
      <c r="J133" s="54" t="s">
        <v>2946</v>
      </c>
      <c r="K133" s="12" t="s">
        <v>3893</v>
      </c>
      <c r="L133" s="56">
        <v>2007</v>
      </c>
      <c r="M133" s="56">
        <v>2</v>
      </c>
      <c r="N133" s="56">
        <v>43</v>
      </c>
      <c r="O133" s="56">
        <v>23</v>
      </c>
      <c r="P133" s="55" t="s">
        <v>133</v>
      </c>
      <c r="Q133" s="55">
        <v>30</v>
      </c>
      <c r="R133" s="55">
        <v>45</v>
      </c>
      <c r="S133" s="58">
        <v>543</v>
      </c>
      <c r="T133" s="58">
        <v>846</v>
      </c>
      <c r="U133" s="58">
        <f t="shared" si="15"/>
        <v>418840.80000000005</v>
      </c>
      <c r="V133" s="58">
        <v>64.2</v>
      </c>
      <c r="W133" s="58">
        <v>6524</v>
      </c>
      <c r="X133" s="58">
        <v>7.7</v>
      </c>
      <c r="Y133" s="58">
        <v>7.2</v>
      </c>
      <c r="Z133" s="58">
        <v>42</v>
      </c>
      <c r="AA133" s="58">
        <v>28</v>
      </c>
      <c r="AB133" s="97">
        <f t="shared" si="16"/>
        <v>138.69999999999999</v>
      </c>
      <c r="AC133" s="97">
        <v>138.69999999999999</v>
      </c>
      <c r="AD133" s="118">
        <v>1</v>
      </c>
      <c r="AE133" s="54" t="s">
        <v>3185</v>
      </c>
      <c r="AF133" s="57">
        <v>75.25</v>
      </c>
      <c r="AG133" s="57">
        <v>226</v>
      </c>
      <c r="AH133" s="57">
        <v>35</v>
      </c>
      <c r="AI133" s="57">
        <v>4.7699999999999996</v>
      </c>
      <c r="AJ133" s="57">
        <v>30.5</v>
      </c>
      <c r="AK133" s="57">
        <v>108</v>
      </c>
      <c r="AL133" s="57">
        <v>4.41</v>
      </c>
      <c r="AM133" s="54">
        <f t="shared" si="17"/>
        <v>28.057615258109731</v>
      </c>
      <c r="AN133" s="54"/>
    </row>
    <row r="134" spans="1:43" x14ac:dyDescent="0.2">
      <c r="A134">
        <v>0</v>
      </c>
      <c r="B134">
        <v>0</v>
      </c>
      <c r="C134" s="91">
        <f t="shared" si="18"/>
        <v>0</v>
      </c>
      <c r="H134" s="49">
        <v>6</v>
      </c>
      <c r="I134" s="54" t="s">
        <v>755</v>
      </c>
      <c r="J134" s="54" t="s">
        <v>2945</v>
      </c>
      <c r="K134" s="12" t="s">
        <v>3894</v>
      </c>
      <c r="L134" s="56">
        <v>2007</v>
      </c>
      <c r="M134" s="56">
        <v>1</v>
      </c>
      <c r="N134" s="56">
        <v>1</v>
      </c>
      <c r="O134" s="56">
        <v>22</v>
      </c>
      <c r="P134" s="55" t="s">
        <v>191</v>
      </c>
      <c r="Q134" s="55">
        <v>32</v>
      </c>
      <c r="R134" s="55">
        <v>36</v>
      </c>
      <c r="S134" s="58">
        <v>493</v>
      </c>
      <c r="T134" s="58">
        <v>797</v>
      </c>
      <c r="U134" s="58">
        <f t="shared" si="15"/>
        <v>410087.5</v>
      </c>
      <c r="V134" s="58">
        <v>61.9</v>
      </c>
      <c r="W134" s="58">
        <v>6625</v>
      </c>
      <c r="X134" s="58">
        <v>8.3000000000000007</v>
      </c>
      <c r="Y134" s="58">
        <v>8.4</v>
      </c>
      <c r="Z134" s="58">
        <v>52</v>
      </c>
      <c r="AA134" s="58">
        <v>21</v>
      </c>
      <c r="AB134" s="97">
        <f t="shared" si="16"/>
        <v>73.5</v>
      </c>
      <c r="AC134" s="97">
        <v>147</v>
      </c>
      <c r="AD134" s="118">
        <v>2</v>
      </c>
      <c r="AE134" s="54" t="s">
        <v>2518</v>
      </c>
      <c r="AF134" s="57">
        <v>77.5</v>
      </c>
      <c r="AG134" s="57">
        <v>265</v>
      </c>
      <c r="AH134" s="57">
        <v>24</v>
      </c>
      <c r="AI134" s="57">
        <v>4.83</v>
      </c>
      <c r="AJ134" s="57">
        <v>24.49</v>
      </c>
      <c r="AK134" s="57">
        <v>85.39</v>
      </c>
      <c r="AL134" s="54">
        <v>3.2475999999999994</v>
      </c>
      <c r="AM134" s="54">
        <f t="shared" si="17"/>
        <v>31.016857440166493</v>
      </c>
      <c r="AN134" s="54"/>
    </row>
    <row r="135" spans="1:43" x14ac:dyDescent="0.2">
      <c r="A135">
        <v>0</v>
      </c>
      <c r="B135">
        <v>0</v>
      </c>
      <c r="C135" s="91">
        <f t="shared" si="18"/>
        <v>0</v>
      </c>
      <c r="H135" s="49">
        <v>4</v>
      </c>
      <c r="I135" s="54" t="s">
        <v>772</v>
      </c>
      <c r="J135" s="54" t="s">
        <v>2937</v>
      </c>
      <c r="K135" s="12" t="s">
        <v>3895</v>
      </c>
      <c r="L135" s="56">
        <v>2007</v>
      </c>
      <c r="M135" s="56">
        <v>2</v>
      </c>
      <c r="N135" s="56">
        <v>40</v>
      </c>
      <c r="O135" s="56">
        <v>26</v>
      </c>
      <c r="P135" s="55" t="s">
        <v>237</v>
      </c>
      <c r="Q135" s="55">
        <v>16</v>
      </c>
      <c r="R135" s="55">
        <v>43</v>
      </c>
      <c r="S135" s="58">
        <v>885</v>
      </c>
      <c r="T135" s="58">
        <v>1418</v>
      </c>
      <c r="U135" s="58">
        <f t="shared" si="15"/>
        <v>687710.4</v>
      </c>
      <c r="V135" s="58">
        <v>62.4</v>
      </c>
      <c r="W135" s="58">
        <v>11021</v>
      </c>
      <c r="X135" s="58">
        <v>7.8</v>
      </c>
      <c r="Y135" s="58">
        <v>7.8</v>
      </c>
      <c r="Z135" s="58">
        <v>79</v>
      </c>
      <c r="AA135" s="58">
        <v>34</v>
      </c>
      <c r="AB135" s="97">
        <f t="shared" si="16"/>
        <v>17.662500000000001</v>
      </c>
      <c r="AC135" s="97">
        <v>141.30000000000001</v>
      </c>
      <c r="AD135" s="118">
        <v>8</v>
      </c>
      <c r="AE135" s="54" t="s">
        <v>3656</v>
      </c>
      <c r="AF135" s="57">
        <v>74.13</v>
      </c>
      <c r="AG135" s="57">
        <v>215</v>
      </c>
      <c r="AH135" s="57">
        <v>30</v>
      </c>
      <c r="AI135" s="57">
        <v>4.78</v>
      </c>
      <c r="AJ135" s="57">
        <v>29.5</v>
      </c>
      <c r="AK135" s="57">
        <v>111</v>
      </c>
      <c r="AL135" s="57">
        <v>4.17</v>
      </c>
      <c r="AM135" s="54">
        <f t="shared" si="17"/>
        <v>27.504628582514496</v>
      </c>
      <c r="AN135" s="54"/>
    </row>
    <row r="136" spans="1:43" x14ac:dyDescent="0.2">
      <c r="A136">
        <v>0</v>
      </c>
      <c r="B136">
        <v>0</v>
      </c>
      <c r="C136" s="91">
        <f t="shared" si="18"/>
        <v>0</v>
      </c>
      <c r="H136" s="49">
        <v>2</v>
      </c>
      <c r="I136" s="54" t="s">
        <v>760</v>
      </c>
      <c r="J136" s="54" t="s">
        <v>2943</v>
      </c>
      <c r="K136" s="12" t="s">
        <v>3892</v>
      </c>
      <c r="L136" s="56">
        <v>2007</v>
      </c>
      <c r="M136" s="56">
        <v>1</v>
      </c>
      <c r="N136" s="56">
        <v>22</v>
      </c>
      <c r="O136" s="56">
        <v>22</v>
      </c>
      <c r="P136" s="55" t="s">
        <v>93</v>
      </c>
      <c r="Q136" s="55">
        <v>29</v>
      </c>
      <c r="R136" s="55">
        <v>49</v>
      </c>
      <c r="S136" s="58">
        <v>929</v>
      </c>
      <c r="T136" s="58">
        <v>1602</v>
      </c>
      <c r="U136" s="58">
        <f t="shared" si="15"/>
        <v>682196</v>
      </c>
      <c r="V136" s="58">
        <v>58</v>
      </c>
      <c r="W136" s="58">
        <v>11762</v>
      </c>
      <c r="X136" s="58">
        <v>7.3</v>
      </c>
      <c r="Y136" s="58">
        <v>7.4</v>
      </c>
      <c r="Z136" s="58">
        <v>95</v>
      </c>
      <c r="AA136" s="58">
        <v>39</v>
      </c>
      <c r="AB136" s="97">
        <f t="shared" si="16"/>
        <v>22.400000000000002</v>
      </c>
      <c r="AC136" s="97">
        <v>134.4</v>
      </c>
      <c r="AD136" s="118">
        <v>6</v>
      </c>
      <c r="AE136" s="54" t="s">
        <v>2513</v>
      </c>
      <c r="AF136" s="57">
        <v>75.75</v>
      </c>
      <c r="AG136" s="57">
        <v>232</v>
      </c>
      <c r="AH136" s="57">
        <v>29</v>
      </c>
      <c r="AI136" s="57">
        <v>4.7300000000000004</v>
      </c>
      <c r="AJ136" s="57">
        <v>24.49</v>
      </c>
      <c r="AK136" s="57">
        <v>85.39</v>
      </c>
      <c r="AL136" s="54">
        <v>3.2475999999999994</v>
      </c>
      <c r="AM136" s="54">
        <f t="shared" si="17"/>
        <v>28.423531462057095</v>
      </c>
      <c r="AN136" s="54"/>
    </row>
    <row r="137" spans="1:43" x14ac:dyDescent="0.2">
      <c r="A137">
        <v>1</v>
      </c>
      <c r="B137">
        <v>1</v>
      </c>
      <c r="C137" s="91">
        <f t="shared" si="18"/>
        <v>1</v>
      </c>
      <c r="H137" s="49">
        <v>120</v>
      </c>
      <c r="I137" s="54" t="s">
        <v>701</v>
      </c>
      <c r="J137" s="54" t="s">
        <v>2936</v>
      </c>
      <c r="K137" s="12" t="s">
        <v>3902</v>
      </c>
      <c r="L137" s="56">
        <v>2008</v>
      </c>
      <c r="M137" s="56">
        <v>1</v>
      </c>
      <c r="N137" s="56">
        <v>3</v>
      </c>
      <c r="O137" s="56">
        <v>23</v>
      </c>
      <c r="P137" s="55" t="s">
        <v>443</v>
      </c>
      <c r="Q137" s="55">
        <v>29</v>
      </c>
      <c r="R137" s="55">
        <v>43</v>
      </c>
      <c r="S137" s="58">
        <v>807</v>
      </c>
      <c r="T137" s="58">
        <v>1347</v>
      </c>
      <c r="U137" s="58">
        <f t="shared" si="15"/>
        <v>557848.69999999995</v>
      </c>
      <c r="V137" s="58">
        <v>59.9</v>
      </c>
      <c r="W137" s="58">
        <v>9313</v>
      </c>
      <c r="X137" s="58">
        <v>6.9</v>
      </c>
      <c r="Y137" s="58">
        <v>6.5</v>
      </c>
      <c r="Z137" s="58">
        <v>56</v>
      </c>
      <c r="AA137" s="58">
        <v>37</v>
      </c>
      <c r="AB137" s="97">
        <f t="shared" si="16"/>
        <v>42.06666666666667</v>
      </c>
      <c r="AC137" s="97">
        <v>126.2</v>
      </c>
      <c r="AD137" s="118">
        <v>3</v>
      </c>
      <c r="AE137" s="54" t="s">
        <v>2515</v>
      </c>
      <c r="AF137" s="57">
        <v>76.75</v>
      </c>
      <c r="AG137" s="57">
        <v>228</v>
      </c>
      <c r="AH137" s="57">
        <v>32</v>
      </c>
      <c r="AI137" s="57">
        <v>4.9400000000000004</v>
      </c>
      <c r="AJ137" s="57">
        <v>24.49</v>
      </c>
      <c r="AK137" s="57">
        <v>85.39</v>
      </c>
      <c r="AL137" s="57">
        <v>4.51</v>
      </c>
      <c r="AM137" s="54">
        <f t="shared" si="17"/>
        <v>27.210304618616643</v>
      </c>
      <c r="AN137" s="54"/>
    </row>
    <row r="138" spans="1:43" x14ac:dyDescent="0.2">
      <c r="A138">
        <v>0</v>
      </c>
      <c r="B138">
        <v>1</v>
      </c>
      <c r="C138" s="91">
        <f t="shared" si="18"/>
        <v>1</v>
      </c>
      <c r="H138" s="49">
        <v>86</v>
      </c>
      <c r="I138" s="54" t="s">
        <v>710</v>
      </c>
      <c r="J138" s="54" t="s">
        <v>2931</v>
      </c>
      <c r="K138" s="12" t="s">
        <v>3900</v>
      </c>
      <c r="L138" s="56">
        <v>2008</v>
      </c>
      <c r="M138" s="56">
        <v>1</v>
      </c>
      <c r="N138" s="56">
        <v>18</v>
      </c>
      <c r="O138" s="56">
        <v>23</v>
      </c>
      <c r="P138" s="55" t="s">
        <v>382</v>
      </c>
      <c r="Q138" s="55">
        <v>28</v>
      </c>
      <c r="R138" s="55">
        <v>29</v>
      </c>
      <c r="S138" s="55">
        <v>596</v>
      </c>
      <c r="T138" s="55">
        <v>942</v>
      </c>
      <c r="U138" s="58">
        <f t="shared" si="15"/>
        <v>446708.1</v>
      </c>
      <c r="V138" s="55">
        <v>63.3</v>
      </c>
      <c r="W138" s="55">
        <v>7057</v>
      </c>
      <c r="X138" s="55">
        <v>7.6</v>
      </c>
      <c r="Y138" s="55" t="s">
        <v>3681</v>
      </c>
      <c r="Z138" s="55">
        <v>41</v>
      </c>
      <c r="AA138" s="55">
        <v>15</v>
      </c>
      <c r="AB138" s="92" t="e">
        <f t="shared" si="16"/>
        <v>#VALUE!</v>
      </c>
      <c r="AC138" s="116" t="s">
        <v>3682</v>
      </c>
      <c r="AD138" s="115">
        <v>12</v>
      </c>
      <c r="AE138" s="54" t="s">
        <v>3186</v>
      </c>
      <c r="AF138" s="57">
        <v>78.38</v>
      </c>
      <c r="AG138" s="57">
        <v>236</v>
      </c>
      <c r="AH138" s="57">
        <v>27</v>
      </c>
      <c r="AI138" s="57">
        <v>4.8600000000000003</v>
      </c>
      <c r="AJ138" s="57">
        <v>28.5</v>
      </c>
      <c r="AK138" s="57">
        <v>110</v>
      </c>
      <c r="AL138" s="57">
        <v>4.2699999999999996</v>
      </c>
      <c r="AM138" s="54">
        <f t="shared" si="17"/>
        <v>27.005785242510679</v>
      </c>
      <c r="AN138" s="54"/>
    </row>
    <row r="139" spans="1:43" x14ac:dyDescent="0.2">
      <c r="A139">
        <v>0</v>
      </c>
      <c r="B139">
        <v>0</v>
      </c>
      <c r="C139" s="91">
        <f t="shared" si="18"/>
        <v>0</v>
      </c>
      <c r="H139" s="49">
        <v>27</v>
      </c>
      <c r="I139" s="54" t="s">
        <v>719</v>
      </c>
      <c r="J139" s="54" t="s">
        <v>2933</v>
      </c>
      <c r="K139" s="12" t="s">
        <v>3899</v>
      </c>
      <c r="L139" s="56">
        <v>2008</v>
      </c>
      <c r="M139" s="56">
        <v>2</v>
      </c>
      <c r="N139" s="56">
        <v>57</v>
      </c>
      <c r="O139" s="56">
        <v>23</v>
      </c>
      <c r="P139" s="55" t="s">
        <v>237</v>
      </c>
      <c r="Q139" s="55">
        <v>31</v>
      </c>
      <c r="R139" s="55">
        <v>47</v>
      </c>
      <c r="S139" s="58">
        <v>828</v>
      </c>
      <c r="T139" s="58">
        <v>1387</v>
      </c>
      <c r="U139" s="58">
        <f t="shared" si="15"/>
        <v>579985.5</v>
      </c>
      <c r="V139" s="58">
        <v>59.7</v>
      </c>
      <c r="W139" s="58">
        <v>9715</v>
      </c>
      <c r="X139" s="58">
        <v>7</v>
      </c>
      <c r="Y139" s="58">
        <v>7.1</v>
      </c>
      <c r="Z139" s="58">
        <v>87</v>
      </c>
      <c r="AA139" s="58">
        <v>37</v>
      </c>
      <c r="AB139" s="97">
        <f t="shared" si="16"/>
        <v>133.9</v>
      </c>
      <c r="AC139" s="97">
        <v>133.9</v>
      </c>
      <c r="AD139" s="118">
        <v>1</v>
      </c>
      <c r="AE139" s="54" t="s">
        <v>3185</v>
      </c>
      <c r="AF139" s="57">
        <v>74.88</v>
      </c>
      <c r="AG139" s="57">
        <v>230</v>
      </c>
      <c r="AH139" s="57">
        <v>22</v>
      </c>
      <c r="AI139" s="57">
        <v>4.95</v>
      </c>
      <c r="AJ139" s="57">
        <v>25.5</v>
      </c>
      <c r="AK139" s="57">
        <v>106</v>
      </c>
      <c r="AL139" s="57">
        <v>4.4000000000000004</v>
      </c>
      <c r="AM139" s="54">
        <f t="shared" si="17"/>
        <v>28.83709376597999</v>
      </c>
      <c r="AN139" s="54"/>
    </row>
    <row r="140" spans="1:43" x14ac:dyDescent="0.2">
      <c r="A140">
        <v>0</v>
      </c>
      <c r="B140">
        <v>0</v>
      </c>
      <c r="C140" s="91">
        <f t="shared" si="18"/>
        <v>0</v>
      </c>
      <c r="H140" s="49">
        <v>8</v>
      </c>
      <c r="I140" s="54" t="s">
        <v>746</v>
      </c>
      <c r="J140" s="54" t="s">
        <v>2932</v>
      </c>
      <c r="K140" s="12" t="s">
        <v>3901</v>
      </c>
      <c r="L140" s="56">
        <v>2008</v>
      </c>
      <c r="M140" s="56">
        <v>7</v>
      </c>
      <c r="N140" s="56">
        <v>209</v>
      </c>
      <c r="O140" s="56">
        <v>23</v>
      </c>
      <c r="P140" s="55" t="s">
        <v>288</v>
      </c>
      <c r="Q140" s="55">
        <v>3</v>
      </c>
      <c r="R140" s="55">
        <v>41</v>
      </c>
      <c r="S140" s="58">
        <v>245</v>
      </c>
      <c r="T140" s="58">
        <v>437</v>
      </c>
      <c r="U140" s="58">
        <f t="shared" si="15"/>
        <v>173685.6</v>
      </c>
      <c r="V140" s="58">
        <v>56.1</v>
      </c>
      <c r="W140" s="58">
        <v>3096</v>
      </c>
      <c r="X140" s="58">
        <v>7.1</v>
      </c>
      <c r="Y140" s="58">
        <v>7.2</v>
      </c>
      <c r="Z140" s="58">
        <v>31</v>
      </c>
      <c r="AA140" s="58">
        <v>13</v>
      </c>
      <c r="AB140" s="97">
        <f t="shared" si="16"/>
        <v>66.5</v>
      </c>
      <c r="AC140" s="97">
        <v>133</v>
      </c>
      <c r="AD140" s="118">
        <v>2</v>
      </c>
      <c r="AE140" s="54" t="s">
        <v>2518</v>
      </c>
      <c r="AF140" s="57">
        <v>74.25</v>
      </c>
      <c r="AG140" s="57">
        <v>231</v>
      </c>
      <c r="AH140" s="57">
        <v>38</v>
      </c>
      <c r="AI140" s="57">
        <v>4.8099999999999996</v>
      </c>
      <c r="AJ140" s="57">
        <v>28</v>
      </c>
      <c r="AK140" s="57">
        <v>109</v>
      </c>
      <c r="AL140" s="57">
        <v>4.34</v>
      </c>
      <c r="AM140" s="54">
        <f t="shared" si="17"/>
        <v>29.456041900486344</v>
      </c>
      <c r="AN140" s="54"/>
    </row>
    <row r="141" spans="1:43" x14ac:dyDescent="0.2">
      <c r="A141">
        <v>0</v>
      </c>
      <c r="B141">
        <v>0</v>
      </c>
      <c r="C141" s="91">
        <f t="shared" si="18"/>
        <v>0</v>
      </c>
      <c r="H141" s="49">
        <v>0</v>
      </c>
      <c r="I141" s="54" t="s">
        <v>717</v>
      </c>
      <c r="J141" s="54" t="s">
        <v>2930</v>
      </c>
      <c r="K141" s="12" t="s">
        <v>3898</v>
      </c>
      <c r="L141" s="56">
        <v>2008</v>
      </c>
      <c r="M141" s="56">
        <v>2</v>
      </c>
      <c r="N141" s="56">
        <v>56</v>
      </c>
      <c r="O141" s="56">
        <v>22</v>
      </c>
      <c r="P141" s="55" t="s">
        <v>288</v>
      </c>
      <c r="Q141" s="55">
        <v>3</v>
      </c>
      <c r="R141" s="55">
        <v>44</v>
      </c>
      <c r="S141" s="58">
        <v>780</v>
      </c>
      <c r="T141" s="58">
        <v>1185</v>
      </c>
      <c r="U141" s="58">
        <f t="shared" si="15"/>
        <v>708995</v>
      </c>
      <c r="V141" s="58">
        <v>65.8</v>
      </c>
      <c r="W141" s="58">
        <v>10775</v>
      </c>
      <c r="X141" s="58">
        <v>9.1</v>
      </c>
      <c r="Y141" s="58">
        <v>9.4</v>
      </c>
      <c r="Z141" s="58">
        <v>71</v>
      </c>
      <c r="AA141" s="58">
        <v>24</v>
      </c>
      <c r="AB141" s="97">
        <f t="shared" si="16"/>
        <v>22.557142857142857</v>
      </c>
      <c r="AC141" s="97">
        <v>157.9</v>
      </c>
      <c r="AD141" s="118">
        <v>7</v>
      </c>
      <c r="AE141" s="54" t="s">
        <v>2517</v>
      </c>
      <c r="AF141" s="57">
        <v>74.88</v>
      </c>
      <c r="AG141" s="57">
        <v>230</v>
      </c>
      <c r="AH141" s="57">
        <v>32</v>
      </c>
      <c r="AI141" s="57">
        <v>4.8499999999999996</v>
      </c>
      <c r="AJ141" s="57">
        <v>30</v>
      </c>
      <c r="AK141" s="57">
        <v>115</v>
      </c>
      <c r="AL141" s="57">
        <v>4.55</v>
      </c>
      <c r="AM141" s="54">
        <f t="shared" si="17"/>
        <v>28.83709376597999</v>
      </c>
      <c r="AN141" s="54"/>
    </row>
    <row r="142" spans="1:43" x14ac:dyDescent="0.2">
      <c r="A142">
        <v>0</v>
      </c>
      <c r="B142">
        <v>0</v>
      </c>
      <c r="C142" s="91">
        <f t="shared" si="18"/>
        <v>1</v>
      </c>
      <c r="G142" s="142"/>
      <c r="H142" s="49">
        <v>85</v>
      </c>
      <c r="I142" s="54" t="s">
        <v>659</v>
      </c>
      <c r="J142" s="54" t="s">
        <v>2924</v>
      </c>
      <c r="K142" s="12" t="s">
        <v>3906</v>
      </c>
      <c r="L142" s="56">
        <v>2009</v>
      </c>
      <c r="M142" s="56">
        <v>1</v>
      </c>
      <c r="N142" s="56">
        <v>1</v>
      </c>
      <c r="O142" s="56">
        <v>21</v>
      </c>
      <c r="P142" s="55" t="s">
        <v>133</v>
      </c>
      <c r="Q142" s="55">
        <v>32</v>
      </c>
      <c r="R142" s="55">
        <v>39</v>
      </c>
      <c r="S142" s="58">
        <v>564</v>
      </c>
      <c r="T142" s="58">
        <v>987</v>
      </c>
      <c r="U142" s="58">
        <f t="shared" si="15"/>
        <v>441440.10000000003</v>
      </c>
      <c r="V142" s="58">
        <v>57.1</v>
      </c>
      <c r="W142" s="58">
        <v>7731</v>
      </c>
      <c r="X142" s="58">
        <v>7.8</v>
      </c>
      <c r="Y142" s="58">
        <v>7.4</v>
      </c>
      <c r="Z142" s="58">
        <v>51</v>
      </c>
      <c r="AA142" s="58">
        <v>33</v>
      </c>
      <c r="AB142" s="97">
        <f t="shared" si="16"/>
        <v>66.650000000000006</v>
      </c>
      <c r="AC142" s="97">
        <v>133.30000000000001</v>
      </c>
      <c r="AD142" s="118">
        <v>2</v>
      </c>
      <c r="AE142" s="54" t="s">
        <v>2518</v>
      </c>
      <c r="AF142" s="57">
        <v>74.25</v>
      </c>
      <c r="AG142" s="57">
        <v>225</v>
      </c>
      <c r="AH142" s="57">
        <v>38</v>
      </c>
      <c r="AI142" s="57">
        <v>4.8099999999999996</v>
      </c>
      <c r="AJ142" s="57">
        <v>30.5</v>
      </c>
      <c r="AK142" s="57">
        <v>107</v>
      </c>
      <c r="AL142" s="57">
        <v>4.47</v>
      </c>
      <c r="AM142" s="54">
        <f t="shared" si="17"/>
        <v>28.690949903071115</v>
      </c>
      <c r="AN142" s="70"/>
      <c r="AO142" s="16"/>
      <c r="AP142" s="17"/>
      <c r="AQ142" s="18"/>
    </row>
    <row r="143" spans="1:43" x14ac:dyDescent="0.2">
      <c r="A143">
        <v>0</v>
      </c>
      <c r="B143">
        <v>0</v>
      </c>
      <c r="C143" s="91">
        <f t="shared" si="18"/>
        <v>0</v>
      </c>
      <c r="G143" s="142"/>
      <c r="H143" s="49">
        <v>38</v>
      </c>
      <c r="I143" s="54" t="s">
        <v>671</v>
      </c>
      <c r="J143" s="54" t="s">
        <v>2918</v>
      </c>
      <c r="K143" s="12" t="s">
        <v>3904</v>
      </c>
      <c r="L143" s="56">
        <v>2009</v>
      </c>
      <c r="M143" s="56">
        <v>1</v>
      </c>
      <c r="N143" s="56">
        <v>17</v>
      </c>
      <c r="O143" s="56">
        <v>21</v>
      </c>
      <c r="P143" s="55" t="s">
        <v>241</v>
      </c>
      <c r="Q143" s="55">
        <v>15</v>
      </c>
      <c r="R143" s="55">
        <v>35</v>
      </c>
      <c r="S143" s="58">
        <v>680</v>
      </c>
      <c r="T143" s="58">
        <v>1151</v>
      </c>
      <c r="U143" s="58">
        <f t="shared" si="15"/>
        <v>477409.8</v>
      </c>
      <c r="V143" s="58">
        <v>59.1</v>
      </c>
      <c r="W143" s="58">
        <v>8078</v>
      </c>
      <c r="X143" s="58">
        <v>7</v>
      </c>
      <c r="Y143" s="58">
        <v>6.5</v>
      </c>
      <c r="Z143" s="58">
        <v>44</v>
      </c>
      <c r="AA143" s="58">
        <v>34</v>
      </c>
      <c r="AB143" s="97">
        <f t="shared" si="16"/>
        <v>31.175000000000001</v>
      </c>
      <c r="AC143" s="97">
        <v>124.7</v>
      </c>
      <c r="AD143" s="118">
        <v>4</v>
      </c>
      <c r="AE143" s="54" t="s">
        <v>3680</v>
      </c>
      <c r="AF143" s="57">
        <v>77.75</v>
      </c>
      <c r="AG143" s="57">
        <v>248</v>
      </c>
      <c r="AH143" s="57">
        <v>27</v>
      </c>
      <c r="AI143" s="57">
        <v>4.9000000000000004</v>
      </c>
      <c r="AJ143" s="57">
        <v>33.5</v>
      </c>
      <c r="AK143" s="57">
        <v>119</v>
      </c>
      <c r="AL143" s="57">
        <v>4.43</v>
      </c>
      <c r="AM143" s="54">
        <f t="shared" si="17"/>
        <v>28.840727453190105</v>
      </c>
      <c r="AN143" s="54"/>
    </row>
    <row r="144" spans="1:43" x14ac:dyDescent="0.2">
      <c r="A144">
        <v>0</v>
      </c>
      <c r="B144">
        <v>0</v>
      </c>
      <c r="C144" s="91">
        <f t="shared" si="18"/>
        <v>0</v>
      </c>
      <c r="G144" s="142"/>
      <c r="H144" s="49">
        <v>34</v>
      </c>
      <c r="I144" s="54" t="s">
        <v>666</v>
      </c>
      <c r="J144" s="54" t="s">
        <v>2923</v>
      </c>
      <c r="K144" s="12" t="s">
        <v>3905</v>
      </c>
      <c r="L144" s="56">
        <v>2009</v>
      </c>
      <c r="M144" s="56">
        <v>1</v>
      </c>
      <c r="N144" s="56">
        <v>5</v>
      </c>
      <c r="O144" s="56">
        <v>22</v>
      </c>
      <c r="P144" s="55" t="s">
        <v>170</v>
      </c>
      <c r="Q144" s="55">
        <v>19</v>
      </c>
      <c r="R144" s="55">
        <v>27</v>
      </c>
      <c r="S144" s="58">
        <v>313</v>
      </c>
      <c r="T144" s="58">
        <v>487</v>
      </c>
      <c r="U144" s="58">
        <f t="shared" si="15"/>
        <v>254949.5</v>
      </c>
      <c r="V144" s="58">
        <v>64.3</v>
      </c>
      <c r="W144" s="58">
        <v>3965</v>
      </c>
      <c r="X144" s="58">
        <v>8.1</v>
      </c>
      <c r="Y144" s="58">
        <v>8.3000000000000007</v>
      </c>
      <c r="Z144" s="58">
        <v>41</v>
      </c>
      <c r="AA144" s="58">
        <v>16</v>
      </c>
      <c r="AB144" s="97">
        <f t="shared" si="16"/>
        <v>30.78</v>
      </c>
      <c r="AC144" s="97">
        <v>153.9</v>
      </c>
      <c r="AD144" s="118">
        <v>5</v>
      </c>
      <c r="AE144" s="54" t="s">
        <v>2514</v>
      </c>
      <c r="AF144" s="57">
        <v>74.13</v>
      </c>
      <c r="AG144" s="57">
        <v>227</v>
      </c>
      <c r="AH144" s="57">
        <v>28</v>
      </c>
      <c r="AI144" s="57">
        <v>4.93</v>
      </c>
      <c r="AJ144" s="57">
        <v>32.5</v>
      </c>
      <c r="AK144" s="57">
        <v>116</v>
      </c>
      <c r="AL144" s="57">
        <v>4.21</v>
      </c>
      <c r="AM144" s="54">
        <f t="shared" si="17"/>
        <v>29.039770642933913</v>
      </c>
      <c r="AN144" s="54"/>
    </row>
    <row r="145" spans="1:43" x14ac:dyDescent="0.2">
      <c r="A145">
        <v>0</v>
      </c>
      <c r="B145">
        <v>0</v>
      </c>
      <c r="C145" s="91">
        <f t="shared" si="18"/>
        <v>0</v>
      </c>
      <c r="G145" s="142"/>
      <c r="H145" s="49">
        <v>2</v>
      </c>
      <c r="I145" s="54" t="s">
        <v>695</v>
      </c>
      <c r="J145" s="54" t="s">
        <v>2922</v>
      </c>
      <c r="K145" s="12" t="s">
        <v>3903</v>
      </c>
      <c r="L145" s="56">
        <v>2009</v>
      </c>
      <c r="M145" s="56">
        <v>6</v>
      </c>
      <c r="N145" s="56">
        <v>201</v>
      </c>
      <c r="O145" s="56">
        <v>24</v>
      </c>
      <c r="P145" s="55" t="s">
        <v>448</v>
      </c>
      <c r="Q145" s="55">
        <v>6</v>
      </c>
      <c r="R145" s="55">
        <v>46</v>
      </c>
      <c r="S145" s="58">
        <v>987</v>
      </c>
      <c r="T145" s="58">
        <v>1648</v>
      </c>
      <c r="U145" s="58">
        <f t="shared" si="15"/>
        <v>668663.69999999995</v>
      </c>
      <c r="V145" s="58">
        <v>59.9</v>
      </c>
      <c r="W145" s="58">
        <v>11163</v>
      </c>
      <c r="X145" s="58">
        <v>6.8</v>
      </c>
      <c r="Y145" s="58">
        <v>6.3</v>
      </c>
      <c r="Z145" s="58">
        <v>67</v>
      </c>
      <c r="AA145" s="58">
        <v>46</v>
      </c>
      <c r="AB145" s="97">
        <f t="shared" si="16"/>
        <v>124.6</v>
      </c>
      <c r="AC145" s="97">
        <v>124.6</v>
      </c>
      <c r="AD145" s="118">
        <v>1</v>
      </c>
      <c r="AE145" s="54" t="s">
        <v>3185</v>
      </c>
      <c r="AF145" s="57">
        <v>74.88</v>
      </c>
      <c r="AG145" s="57">
        <v>225</v>
      </c>
      <c r="AH145" s="57">
        <v>16</v>
      </c>
      <c r="AI145" s="57">
        <v>4.87</v>
      </c>
      <c r="AJ145" s="57">
        <v>29</v>
      </c>
      <c r="AK145" s="57">
        <v>102</v>
      </c>
      <c r="AL145" s="57">
        <v>4.4800000000000004</v>
      </c>
      <c r="AM145" s="54">
        <f t="shared" si="17"/>
        <v>28.210200423241293</v>
      </c>
      <c r="AN145" s="54"/>
    </row>
    <row r="146" spans="1:43" x14ac:dyDescent="0.2">
      <c r="A146">
        <v>0</v>
      </c>
      <c r="B146">
        <v>0</v>
      </c>
      <c r="C146" s="91">
        <f t="shared" si="18"/>
        <v>0</v>
      </c>
      <c r="G146" s="142"/>
      <c r="H146" s="49">
        <v>2</v>
      </c>
      <c r="I146" s="54" t="s">
        <v>681</v>
      </c>
      <c r="J146" s="54" t="s">
        <v>2921</v>
      </c>
      <c r="K146" s="12" t="s">
        <v>3907</v>
      </c>
      <c r="L146" s="56">
        <v>2009</v>
      </c>
      <c r="M146" s="56">
        <v>4</v>
      </c>
      <c r="N146" s="56">
        <v>101</v>
      </c>
      <c r="O146" s="56">
        <v>23</v>
      </c>
      <c r="P146" s="55" t="s">
        <v>196</v>
      </c>
      <c r="Q146" s="55">
        <v>11</v>
      </c>
      <c r="R146" s="55">
        <v>40</v>
      </c>
      <c r="S146" s="58">
        <v>485</v>
      </c>
      <c r="T146" s="58">
        <v>815</v>
      </c>
      <c r="U146" s="58">
        <f t="shared" si="15"/>
        <v>325762.5</v>
      </c>
      <c r="V146" s="58">
        <v>59.5</v>
      </c>
      <c r="W146" s="58">
        <v>5475</v>
      </c>
      <c r="X146" s="58">
        <v>6.7</v>
      </c>
      <c r="Y146" s="58">
        <v>6.7</v>
      </c>
      <c r="Z146" s="58">
        <v>28</v>
      </c>
      <c r="AA146" s="58">
        <v>13</v>
      </c>
      <c r="AB146" s="97">
        <f t="shared" si="16"/>
        <v>31.024999999999999</v>
      </c>
      <c r="AC146" s="97">
        <v>124.1</v>
      </c>
      <c r="AD146" s="118">
        <v>4</v>
      </c>
      <c r="AE146" s="54" t="s">
        <v>3680</v>
      </c>
      <c r="AF146" s="57">
        <v>74.88</v>
      </c>
      <c r="AG146" s="57">
        <v>225</v>
      </c>
      <c r="AH146" s="57">
        <v>16</v>
      </c>
      <c r="AI146" s="57">
        <v>4.6100000000000003</v>
      </c>
      <c r="AJ146" s="57">
        <v>33</v>
      </c>
      <c r="AK146" s="57">
        <v>112</v>
      </c>
      <c r="AL146" s="57">
        <v>4.49</v>
      </c>
      <c r="AM146" s="54">
        <f t="shared" si="17"/>
        <v>28.210200423241293</v>
      </c>
      <c r="AN146" s="54"/>
    </row>
    <row r="147" spans="1:43" x14ac:dyDescent="0.2">
      <c r="A147">
        <v>0</v>
      </c>
      <c r="B147">
        <v>0</v>
      </c>
      <c r="C147" s="91">
        <f t="shared" si="18"/>
        <v>0</v>
      </c>
      <c r="G147" s="142"/>
      <c r="H147" s="49">
        <v>43</v>
      </c>
      <c r="I147" s="54" t="s">
        <v>603</v>
      </c>
      <c r="J147" s="54" t="s">
        <v>2896</v>
      </c>
      <c r="K147" s="12" t="s">
        <v>3911</v>
      </c>
      <c r="L147" s="56">
        <v>2010</v>
      </c>
      <c r="M147" s="56">
        <v>1</v>
      </c>
      <c r="N147" s="56">
        <v>1</v>
      </c>
      <c r="O147" s="56">
        <v>22</v>
      </c>
      <c r="P147" s="55" t="s">
        <v>271</v>
      </c>
      <c r="Q147" s="55">
        <v>32</v>
      </c>
      <c r="R147" s="55">
        <v>31</v>
      </c>
      <c r="S147" s="58">
        <v>604</v>
      </c>
      <c r="T147" s="58">
        <v>893</v>
      </c>
      <c r="U147" s="58">
        <f t="shared" si="15"/>
        <v>568042.79999999993</v>
      </c>
      <c r="V147" s="58">
        <v>67.599999999999994</v>
      </c>
      <c r="W147" s="58">
        <v>8403</v>
      </c>
      <c r="X147" s="58">
        <v>9.4</v>
      </c>
      <c r="Y147" s="58">
        <v>10.6</v>
      </c>
      <c r="Z147" s="58">
        <v>88</v>
      </c>
      <c r="AA147" s="58">
        <v>16</v>
      </c>
      <c r="AB147" s="97">
        <f t="shared" si="16"/>
        <v>43.9</v>
      </c>
      <c r="AC147" s="97">
        <v>175.6</v>
      </c>
      <c r="AD147" s="118">
        <v>4</v>
      </c>
      <c r="AE147" s="54" t="s">
        <v>3680</v>
      </c>
      <c r="AF147" s="61">
        <v>76.25</v>
      </c>
      <c r="AG147" s="61">
        <v>236</v>
      </c>
      <c r="AH147" s="61">
        <v>36</v>
      </c>
      <c r="AI147" s="61">
        <v>4.79</v>
      </c>
      <c r="AJ147" s="57">
        <v>24.49</v>
      </c>
      <c r="AK147" s="57">
        <v>85.39</v>
      </c>
      <c r="AL147" s="54">
        <v>3.2475999999999994</v>
      </c>
      <c r="AM147" s="54">
        <f t="shared" si="17"/>
        <v>28.53564095673206</v>
      </c>
      <c r="AN147" s="54"/>
    </row>
    <row r="148" spans="1:43" x14ac:dyDescent="0.2">
      <c r="A148">
        <v>0</v>
      </c>
      <c r="B148">
        <v>0</v>
      </c>
      <c r="C148" s="91">
        <f t="shared" si="18"/>
        <v>0</v>
      </c>
      <c r="G148" s="142"/>
      <c r="H148" s="49">
        <v>12</v>
      </c>
      <c r="I148" s="54" t="s">
        <v>625</v>
      </c>
      <c r="J148" s="54" t="s">
        <v>2905</v>
      </c>
      <c r="K148" s="12" t="s">
        <v>3908</v>
      </c>
      <c r="L148" s="56">
        <v>2010</v>
      </c>
      <c r="M148" s="56">
        <v>3</v>
      </c>
      <c r="N148" s="56">
        <v>85</v>
      </c>
      <c r="O148" s="56">
        <v>23</v>
      </c>
      <c r="P148" s="55" t="s">
        <v>93</v>
      </c>
      <c r="Q148" s="55">
        <v>27</v>
      </c>
      <c r="R148" s="55">
        <v>53</v>
      </c>
      <c r="S148" s="58">
        <v>1157</v>
      </c>
      <c r="T148" s="58">
        <v>1645</v>
      </c>
      <c r="U148" s="58">
        <f t="shared" si="15"/>
        <v>931685.89999999991</v>
      </c>
      <c r="V148" s="58">
        <v>70.3</v>
      </c>
      <c r="W148" s="58">
        <v>13253</v>
      </c>
      <c r="X148" s="58">
        <v>8.1</v>
      </c>
      <c r="Y148" s="58">
        <v>8.1999999999999993</v>
      </c>
      <c r="Z148" s="58">
        <v>112</v>
      </c>
      <c r="AA148" s="58">
        <v>45</v>
      </c>
      <c r="AB148" s="97">
        <f t="shared" si="16"/>
        <v>38.75</v>
      </c>
      <c r="AC148" s="97">
        <v>155</v>
      </c>
      <c r="AD148" s="118">
        <v>4</v>
      </c>
      <c r="AE148" s="54" t="s">
        <v>3680</v>
      </c>
      <c r="AF148" s="57">
        <v>73.13</v>
      </c>
      <c r="AG148" s="57">
        <v>216</v>
      </c>
      <c r="AH148" s="57">
        <v>25</v>
      </c>
      <c r="AI148" s="57">
        <v>4.79</v>
      </c>
      <c r="AJ148" s="57">
        <v>24.49</v>
      </c>
      <c r="AK148" s="57">
        <v>114</v>
      </c>
      <c r="AL148" s="54">
        <v>3.2475999999999994</v>
      </c>
      <c r="AM148" s="54">
        <f t="shared" si="17"/>
        <v>28.393434558647563</v>
      </c>
      <c r="AN148" s="54"/>
    </row>
    <row r="149" spans="1:43" x14ac:dyDescent="0.2">
      <c r="A149">
        <v>0</v>
      </c>
      <c r="B149">
        <v>0</v>
      </c>
      <c r="C149" s="91">
        <f t="shared" si="18"/>
        <v>0</v>
      </c>
      <c r="G149" s="142"/>
      <c r="H149" s="49">
        <v>12</v>
      </c>
      <c r="I149" s="54" t="s">
        <v>611</v>
      </c>
      <c r="J149" s="54" t="s">
        <v>2910</v>
      </c>
      <c r="K149" s="12" t="s">
        <v>3912</v>
      </c>
      <c r="L149" s="56">
        <v>2010</v>
      </c>
      <c r="M149" s="56">
        <v>1</v>
      </c>
      <c r="N149" s="56">
        <v>25</v>
      </c>
      <c r="O149" s="56">
        <v>23</v>
      </c>
      <c r="P149" s="55" t="s">
        <v>137</v>
      </c>
      <c r="Q149" s="55">
        <v>19</v>
      </c>
      <c r="R149" s="55">
        <v>55</v>
      </c>
      <c r="S149" s="58">
        <v>661</v>
      </c>
      <c r="T149" s="58">
        <v>995</v>
      </c>
      <c r="U149" s="58">
        <f t="shared" si="15"/>
        <v>616524</v>
      </c>
      <c r="V149" s="58">
        <v>66.400000000000006</v>
      </c>
      <c r="W149" s="58">
        <v>9285</v>
      </c>
      <c r="X149" s="58">
        <v>9.3000000000000007</v>
      </c>
      <c r="Y149" s="58">
        <v>10.4</v>
      </c>
      <c r="Z149" s="58">
        <v>88</v>
      </c>
      <c r="AA149" s="58">
        <v>16</v>
      </c>
      <c r="AB149" s="97">
        <f t="shared" si="16"/>
        <v>85.4</v>
      </c>
      <c r="AC149" s="97">
        <v>170.8</v>
      </c>
      <c r="AD149" s="118">
        <v>2</v>
      </c>
      <c r="AE149" s="54" t="s">
        <v>2518</v>
      </c>
      <c r="AF149" s="61">
        <v>76</v>
      </c>
      <c r="AG149" s="61">
        <v>229</v>
      </c>
      <c r="AH149" s="57">
        <v>16</v>
      </c>
      <c r="AI149" s="61">
        <v>4.97</v>
      </c>
      <c r="AJ149" s="61">
        <v>32.5</v>
      </c>
      <c r="AK149" s="61">
        <v>118</v>
      </c>
      <c r="AL149" s="61">
        <v>4.54</v>
      </c>
      <c r="AM149" s="54">
        <f t="shared" si="17"/>
        <v>27.871710526315791</v>
      </c>
      <c r="AN149" s="54"/>
    </row>
    <row r="150" spans="1:43" x14ac:dyDescent="0.2">
      <c r="A150">
        <v>0</v>
      </c>
      <c r="B150">
        <v>0</v>
      </c>
      <c r="C150" s="91">
        <f t="shared" si="18"/>
        <v>0</v>
      </c>
      <c r="G150" s="142"/>
      <c r="H150" s="49">
        <v>4</v>
      </c>
      <c r="I150" s="54" t="s">
        <v>636</v>
      </c>
      <c r="J150" s="54" t="s">
        <v>2908</v>
      </c>
      <c r="K150" s="12" t="s">
        <v>3910</v>
      </c>
      <c r="L150" s="56">
        <v>2010</v>
      </c>
      <c r="M150" s="56">
        <v>5</v>
      </c>
      <c r="N150" s="56">
        <v>155</v>
      </c>
      <c r="O150" s="56">
        <v>22</v>
      </c>
      <c r="P150" s="55" t="s">
        <v>350</v>
      </c>
      <c r="Q150" s="55">
        <v>15</v>
      </c>
      <c r="R150" s="55">
        <v>0</v>
      </c>
      <c r="S150" s="55">
        <v>0</v>
      </c>
      <c r="T150" s="55">
        <v>0</v>
      </c>
      <c r="U150" s="58">
        <f t="shared" ref="U150:U181" si="19">V150*W150</f>
        <v>0</v>
      </c>
      <c r="V150" s="55">
        <v>0</v>
      </c>
      <c r="W150" s="55">
        <v>0</v>
      </c>
      <c r="X150" s="55">
        <v>0</v>
      </c>
      <c r="Y150" s="55">
        <v>0</v>
      </c>
      <c r="Z150" s="55">
        <v>0</v>
      </c>
      <c r="AA150" s="55">
        <v>0</v>
      </c>
      <c r="AB150" s="97">
        <f t="shared" ref="AB150:AB181" si="20">AC150/AD150</f>
        <v>0</v>
      </c>
      <c r="AC150" s="56">
        <v>0</v>
      </c>
      <c r="AD150" s="118">
        <v>12</v>
      </c>
      <c r="AE150" s="54" t="s">
        <v>3186</v>
      </c>
      <c r="AF150" s="57">
        <v>77.38</v>
      </c>
      <c r="AG150" s="57">
        <v>243</v>
      </c>
      <c r="AH150" s="57">
        <v>24</v>
      </c>
      <c r="AI150" s="57">
        <v>4.8499999999999996</v>
      </c>
      <c r="AJ150" s="57">
        <v>33.5</v>
      </c>
      <c r="AK150" s="57">
        <v>108</v>
      </c>
      <c r="AL150" s="57">
        <v>4.33</v>
      </c>
      <c r="AM150" s="54">
        <f t="shared" si="17"/>
        <v>28.530156098928995</v>
      </c>
      <c r="AN150" s="54"/>
    </row>
    <row r="151" spans="1:43" x14ac:dyDescent="0.2">
      <c r="A151">
        <v>0</v>
      </c>
      <c r="B151">
        <v>0</v>
      </c>
      <c r="C151" s="91">
        <f t="shared" si="18"/>
        <v>0</v>
      </c>
      <c r="G151" s="142"/>
      <c r="H151" s="49">
        <v>3</v>
      </c>
      <c r="I151" s="54" t="s">
        <v>620</v>
      </c>
      <c r="J151" s="54" t="s">
        <v>2900</v>
      </c>
      <c r="K151" s="12" t="s">
        <v>3909</v>
      </c>
      <c r="L151" s="56">
        <v>2010</v>
      </c>
      <c r="M151" s="56">
        <v>2</v>
      </c>
      <c r="N151" s="56">
        <v>48</v>
      </c>
      <c r="O151" s="56">
        <v>22</v>
      </c>
      <c r="P151" s="55" t="s">
        <v>528</v>
      </c>
      <c r="Q151" s="55">
        <v>12</v>
      </c>
      <c r="R151" s="55">
        <v>35</v>
      </c>
      <c r="S151" s="58">
        <v>695</v>
      </c>
      <c r="T151" s="58">
        <v>1110</v>
      </c>
      <c r="U151" s="58">
        <f t="shared" si="19"/>
        <v>510064.8</v>
      </c>
      <c r="V151" s="58">
        <v>62.6</v>
      </c>
      <c r="W151" s="58">
        <v>8148</v>
      </c>
      <c r="X151" s="58">
        <v>7.3</v>
      </c>
      <c r="Y151" s="58">
        <v>7.3</v>
      </c>
      <c r="Z151" s="58">
        <v>60</v>
      </c>
      <c r="AA151" s="58">
        <v>27</v>
      </c>
      <c r="AB151" s="97">
        <f t="shared" si="20"/>
        <v>22.866666666666664</v>
      </c>
      <c r="AC151" s="97">
        <v>137.19999999999999</v>
      </c>
      <c r="AD151" s="118">
        <v>6</v>
      </c>
      <c r="AE151" s="54" t="s">
        <v>2513</v>
      </c>
      <c r="AF151" s="57">
        <v>74.63</v>
      </c>
      <c r="AG151" s="57">
        <v>222</v>
      </c>
      <c r="AH151" s="57">
        <v>23</v>
      </c>
      <c r="AI151" s="57">
        <v>4.76</v>
      </c>
      <c r="AJ151" s="57">
        <v>24.49</v>
      </c>
      <c r="AK151" s="57">
        <v>85.39</v>
      </c>
      <c r="AL151" s="54">
        <v>3.2475999999999994</v>
      </c>
      <c r="AM151" s="54">
        <f t="shared" ref="AM151:AM182" si="21">(AG151/(AF151^2))*703</f>
        <v>28.020857158569893</v>
      </c>
      <c r="AN151" s="54"/>
    </row>
    <row r="152" spans="1:43" x14ac:dyDescent="0.2">
      <c r="A152">
        <v>0</v>
      </c>
      <c r="B152">
        <v>1</v>
      </c>
      <c r="C152" s="91">
        <f t="shared" si="18"/>
        <v>1</v>
      </c>
      <c r="G152" s="142"/>
      <c r="H152" s="49">
        <v>95</v>
      </c>
      <c r="I152" s="54" t="s">
        <v>527</v>
      </c>
      <c r="J152" s="54" t="s">
        <v>2889</v>
      </c>
      <c r="K152" s="19" t="s">
        <v>3915</v>
      </c>
      <c r="L152" s="56">
        <v>2011</v>
      </c>
      <c r="M152" s="56">
        <v>1</v>
      </c>
      <c r="N152" s="56">
        <v>1</v>
      </c>
      <c r="O152" s="56">
        <v>22</v>
      </c>
      <c r="P152" s="55" t="s">
        <v>528</v>
      </c>
      <c r="Q152" s="55">
        <v>22</v>
      </c>
      <c r="R152" s="58">
        <v>20</v>
      </c>
      <c r="S152" s="58">
        <v>191</v>
      </c>
      <c r="T152" s="58">
        <v>292</v>
      </c>
      <c r="U152" s="58">
        <f t="shared" si="19"/>
        <v>190183.2</v>
      </c>
      <c r="V152" s="58">
        <v>65.400000000000006</v>
      </c>
      <c r="W152" s="58">
        <v>2908</v>
      </c>
      <c r="X152" s="58">
        <v>10</v>
      </c>
      <c r="Y152" s="58">
        <v>10.9</v>
      </c>
      <c r="Z152" s="58">
        <v>30</v>
      </c>
      <c r="AA152" s="58">
        <v>7</v>
      </c>
      <c r="AB152" s="97">
        <f t="shared" si="20"/>
        <v>89.1</v>
      </c>
      <c r="AC152" s="97">
        <v>178.2</v>
      </c>
      <c r="AD152" s="118">
        <v>2</v>
      </c>
      <c r="AE152" s="54" t="s">
        <v>2518</v>
      </c>
      <c r="AF152" s="57">
        <v>77</v>
      </c>
      <c r="AG152" s="57">
        <v>248</v>
      </c>
      <c r="AH152" s="57">
        <v>21</v>
      </c>
      <c r="AI152" s="57">
        <v>4.5599999999999996</v>
      </c>
      <c r="AJ152" s="57">
        <v>40</v>
      </c>
      <c r="AK152" s="57">
        <v>126</v>
      </c>
      <c r="AL152" s="57">
        <v>4.12</v>
      </c>
      <c r="AM152" s="54">
        <f t="shared" si="21"/>
        <v>29.405296002698599</v>
      </c>
      <c r="AN152" s="70"/>
      <c r="AO152" s="17"/>
      <c r="AP152" s="17"/>
      <c r="AQ152" s="17"/>
    </row>
    <row r="153" spans="1:43" x14ac:dyDescent="0.2">
      <c r="A153">
        <v>0</v>
      </c>
      <c r="B153">
        <v>0</v>
      </c>
      <c r="C153" s="91">
        <f t="shared" si="18"/>
        <v>1</v>
      </c>
      <c r="G153" s="142"/>
      <c r="H153" s="49">
        <v>71</v>
      </c>
      <c r="I153" s="54" t="s">
        <v>558</v>
      </c>
      <c r="J153" s="54" t="s">
        <v>2880</v>
      </c>
      <c r="K153" s="12" t="s">
        <v>3913</v>
      </c>
      <c r="L153" s="56">
        <v>2011</v>
      </c>
      <c r="M153" s="56">
        <v>2</v>
      </c>
      <c r="N153" s="56">
        <v>35</v>
      </c>
      <c r="O153" s="56">
        <v>23</v>
      </c>
      <c r="P153" s="55" t="s">
        <v>363</v>
      </c>
      <c r="Q153" s="55">
        <v>19</v>
      </c>
      <c r="R153" s="58">
        <v>50</v>
      </c>
      <c r="S153" s="58">
        <v>812</v>
      </c>
      <c r="T153" s="58">
        <v>1317</v>
      </c>
      <c r="U153" s="58">
        <f t="shared" si="19"/>
        <v>636373.80000000005</v>
      </c>
      <c r="V153" s="58">
        <v>61.7</v>
      </c>
      <c r="W153" s="58">
        <v>10314</v>
      </c>
      <c r="X153" s="58">
        <v>7.8</v>
      </c>
      <c r="Y153" s="58">
        <v>7.9</v>
      </c>
      <c r="Z153" s="58">
        <v>71</v>
      </c>
      <c r="AA153" s="58">
        <v>30</v>
      </c>
      <c r="AB153" s="97">
        <f t="shared" si="20"/>
        <v>35.174999999999997</v>
      </c>
      <c r="AC153" s="97">
        <v>140.69999999999999</v>
      </c>
      <c r="AD153" s="118">
        <v>4</v>
      </c>
      <c r="AE153" s="54" t="s">
        <v>3188</v>
      </c>
      <c r="AF153" s="57">
        <v>74</v>
      </c>
      <c r="AG153" s="57">
        <v>215</v>
      </c>
      <c r="AH153" s="57">
        <v>29</v>
      </c>
      <c r="AI153" s="57">
        <v>4.83</v>
      </c>
      <c r="AJ153" s="57">
        <v>35</v>
      </c>
      <c r="AK153" s="57">
        <v>126</v>
      </c>
      <c r="AL153" s="57">
        <v>4.18</v>
      </c>
      <c r="AM153" s="54">
        <f t="shared" si="21"/>
        <v>27.601351351351351</v>
      </c>
      <c r="AN153" s="54"/>
    </row>
    <row r="154" spans="1:43" x14ac:dyDescent="0.2">
      <c r="A154">
        <v>0</v>
      </c>
      <c r="B154">
        <v>0</v>
      </c>
      <c r="C154" s="91">
        <f t="shared" si="18"/>
        <v>0</v>
      </c>
      <c r="G154" s="142"/>
      <c r="H154" s="49">
        <v>45</v>
      </c>
      <c r="I154" s="54" t="s">
        <v>567</v>
      </c>
      <c r="J154" s="54" t="s">
        <v>2885</v>
      </c>
      <c r="K154" s="12" t="s">
        <v>3917</v>
      </c>
      <c r="L154" s="56">
        <v>2011</v>
      </c>
      <c r="M154" s="56">
        <v>2</v>
      </c>
      <c r="N154" s="56">
        <v>36</v>
      </c>
      <c r="O154" s="56">
        <v>23</v>
      </c>
      <c r="P154" s="55" t="s">
        <v>110</v>
      </c>
      <c r="Q154" s="55">
        <v>3</v>
      </c>
      <c r="R154" s="58">
        <v>51</v>
      </c>
      <c r="S154" s="58">
        <v>740</v>
      </c>
      <c r="T154" s="58">
        <v>1271</v>
      </c>
      <c r="U154" s="58">
        <f t="shared" si="19"/>
        <v>587703.6</v>
      </c>
      <c r="V154" s="58">
        <v>58.2</v>
      </c>
      <c r="W154" s="58">
        <v>10098</v>
      </c>
      <c r="X154" s="58">
        <v>7.9</v>
      </c>
      <c r="Y154" s="58">
        <v>8.4</v>
      </c>
      <c r="Z154" s="58">
        <v>82</v>
      </c>
      <c r="AA154" s="58">
        <v>24</v>
      </c>
      <c r="AB154" s="97">
        <f t="shared" si="20"/>
        <v>17.8125</v>
      </c>
      <c r="AC154" s="97">
        <v>142.5</v>
      </c>
      <c r="AD154" s="118">
        <v>8</v>
      </c>
      <c r="AE154" s="54" t="s">
        <v>3656</v>
      </c>
      <c r="AF154" s="57">
        <v>76.63</v>
      </c>
      <c r="AG154" s="57">
        <v>233</v>
      </c>
      <c r="AH154" s="57">
        <v>16</v>
      </c>
      <c r="AI154" s="57">
        <v>4.53</v>
      </c>
      <c r="AJ154" s="57">
        <v>33.5</v>
      </c>
      <c r="AK154" s="57">
        <v>120</v>
      </c>
      <c r="AL154" s="57">
        <v>4.26</v>
      </c>
      <c r="AM154" s="54">
        <f t="shared" si="21"/>
        <v>27.894179734877319</v>
      </c>
      <c r="AN154" s="54"/>
    </row>
    <row r="155" spans="1:43" x14ac:dyDescent="0.2">
      <c r="A155">
        <v>0</v>
      </c>
      <c r="B155">
        <v>0</v>
      </c>
      <c r="C155" s="91">
        <f t="shared" si="18"/>
        <v>0</v>
      </c>
      <c r="G155" s="142"/>
      <c r="H155" s="49">
        <v>39</v>
      </c>
      <c r="I155" s="54" t="s">
        <v>594</v>
      </c>
      <c r="J155" s="54" t="s">
        <v>2893</v>
      </c>
      <c r="K155" s="12" t="s">
        <v>3923</v>
      </c>
      <c r="L155" s="56">
        <v>2011</v>
      </c>
      <c r="M155" s="56">
        <v>6</v>
      </c>
      <c r="N155" s="56">
        <v>180</v>
      </c>
      <c r="O155" s="56">
        <v>22</v>
      </c>
      <c r="P155" s="55" t="s">
        <v>382</v>
      </c>
      <c r="Q155" s="55">
        <v>6</v>
      </c>
      <c r="R155" s="58">
        <v>50</v>
      </c>
      <c r="S155" s="58">
        <v>495</v>
      </c>
      <c r="T155" s="58">
        <v>865</v>
      </c>
      <c r="U155" s="58">
        <f t="shared" si="19"/>
        <v>401372.4</v>
      </c>
      <c r="V155" s="58">
        <v>57.2</v>
      </c>
      <c r="W155" s="58">
        <v>7017</v>
      </c>
      <c r="X155" s="58">
        <v>8.1</v>
      </c>
      <c r="Y155" s="58">
        <v>8.1</v>
      </c>
      <c r="Z155" s="58">
        <v>44</v>
      </c>
      <c r="AA155" s="58">
        <v>20</v>
      </c>
      <c r="AB155" s="97">
        <f t="shared" si="20"/>
        <v>45.833333333333336</v>
      </c>
      <c r="AC155" s="97">
        <v>137.5</v>
      </c>
      <c r="AD155" s="118">
        <v>3</v>
      </c>
      <c r="AE155" s="54" t="s">
        <v>2515</v>
      </c>
      <c r="AF155" s="57">
        <v>72.75</v>
      </c>
      <c r="AG155" s="57">
        <v>217</v>
      </c>
      <c r="AH155" s="57">
        <v>16</v>
      </c>
      <c r="AI155" s="57">
        <v>4.47</v>
      </c>
      <c r="AJ155" s="57">
        <v>37.5</v>
      </c>
      <c r="AK155" s="57">
        <v>126</v>
      </c>
      <c r="AL155" s="57">
        <v>4.09</v>
      </c>
      <c r="AM155" s="54">
        <f t="shared" si="21"/>
        <v>28.82365583779124</v>
      </c>
      <c r="AN155" s="54"/>
    </row>
    <row r="156" spans="1:43" x14ac:dyDescent="0.2">
      <c r="A156">
        <v>0</v>
      </c>
      <c r="B156">
        <v>0</v>
      </c>
      <c r="C156" s="91">
        <f t="shared" si="18"/>
        <v>0</v>
      </c>
      <c r="G156" s="142"/>
      <c r="H156" s="49">
        <v>22</v>
      </c>
      <c r="I156" s="54" t="s">
        <v>553</v>
      </c>
      <c r="J156" s="54" t="s">
        <v>2890</v>
      </c>
      <c r="K156" s="12" t="s">
        <v>3916</v>
      </c>
      <c r="L156" s="56">
        <v>2011</v>
      </c>
      <c r="M156" s="56">
        <v>1</v>
      </c>
      <c r="N156" s="56">
        <v>12</v>
      </c>
      <c r="O156" s="56">
        <v>23</v>
      </c>
      <c r="P156" s="55" t="s">
        <v>325</v>
      </c>
      <c r="Q156" s="55">
        <v>29</v>
      </c>
      <c r="R156" s="55">
        <v>35</v>
      </c>
      <c r="S156" s="58">
        <v>596</v>
      </c>
      <c r="T156" s="58">
        <v>965</v>
      </c>
      <c r="U156" s="58">
        <f t="shared" si="19"/>
        <v>424689.6</v>
      </c>
      <c r="V156" s="58">
        <v>61.8</v>
      </c>
      <c r="W156" s="58">
        <v>6872</v>
      </c>
      <c r="X156" s="58">
        <v>7.1</v>
      </c>
      <c r="Y156" s="58">
        <v>6.7</v>
      </c>
      <c r="Z156" s="58">
        <v>49</v>
      </c>
      <c r="AA156" s="58">
        <v>30</v>
      </c>
      <c r="AB156" s="97">
        <f t="shared" si="20"/>
        <v>44.033333333333331</v>
      </c>
      <c r="AC156" s="97">
        <v>132.1</v>
      </c>
      <c r="AD156" s="118">
        <v>3</v>
      </c>
      <c r="AE156" s="54" t="s">
        <v>2515</v>
      </c>
      <c r="AF156" s="57">
        <v>74</v>
      </c>
      <c r="AG156" s="57">
        <v>229</v>
      </c>
      <c r="AH156" s="57">
        <v>35</v>
      </c>
      <c r="AI156" s="57">
        <v>4.63</v>
      </c>
      <c r="AJ156" s="57">
        <v>32.5</v>
      </c>
      <c r="AK156" s="57">
        <v>115</v>
      </c>
      <c r="AL156" s="57">
        <v>4.18</v>
      </c>
      <c r="AM156" s="54">
        <f t="shared" si="21"/>
        <v>29.398648648648649</v>
      </c>
      <c r="AN156" s="54"/>
    </row>
    <row r="157" spans="1:43" x14ac:dyDescent="0.2">
      <c r="A157">
        <v>0</v>
      </c>
      <c r="B157">
        <v>0</v>
      </c>
      <c r="C157" s="91">
        <f t="shared" si="18"/>
        <v>0</v>
      </c>
      <c r="G157" s="142"/>
      <c r="H157" s="49">
        <v>15</v>
      </c>
      <c r="I157" s="54" t="s">
        <v>539</v>
      </c>
      <c r="J157" s="54" t="s">
        <v>2886</v>
      </c>
      <c r="K157" s="12" t="s">
        <v>3919</v>
      </c>
      <c r="L157" s="56">
        <v>2011</v>
      </c>
      <c r="M157" s="56">
        <v>1</v>
      </c>
      <c r="N157" s="56">
        <v>8</v>
      </c>
      <c r="O157" s="56">
        <v>23</v>
      </c>
      <c r="P157" s="55" t="s">
        <v>253</v>
      </c>
      <c r="Q157" s="55">
        <v>18</v>
      </c>
      <c r="R157" s="58">
        <v>40</v>
      </c>
      <c r="S157" s="58">
        <v>619</v>
      </c>
      <c r="T157" s="58">
        <v>1147</v>
      </c>
      <c r="U157" s="58">
        <f t="shared" si="19"/>
        <v>412506</v>
      </c>
      <c r="V157" s="58">
        <v>54</v>
      </c>
      <c r="W157" s="58">
        <v>7639</v>
      </c>
      <c r="X157" s="58">
        <v>6.7</v>
      </c>
      <c r="Y157" s="58">
        <v>6.2</v>
      </c>
      <c r="Z157" s="58">
        <v>53</v>
      </c>
      <c r="AA157" s="58">
        <v>35</v>
      </c>
      <c r="AB157" s="97">
        <f t="shared" si="20"/>
        <v>23.82</v>
      </c>
      <c r="AC157" s="97">
        <v>119.1</v>
      </c>
      <c r="AD157" s="118">
        <v>5</v>
      </c>
      <c r="AE157" s="54" t="s">
        <v>3189</v>
      </c>
      <c r="AF157" s="57">
        <v>74.5</v>
      </c>
      <c r="AG157" s="57">
        <v>231</v>
      </c>
      <c r="AH157" s="57">
        <v>20</v>
      </c>
      <c r="AI157" s="57">
        <v>4.51</v>
      </c>
      <c r="AJ157" s="57">
        <v>31</v>
      </c>
      <c r="AK157" s="57">
        <v>114</v>
      </c>
      <c r="AL157" s="57">
        <v>4.16</v>
      </c>
      <c r="AM157" s="54">
        <f t="shared" si="21"/>
        <v>29.258682041349491</v>
      </c>
      <c r="AN157" s="54"/>
    </row>
    <row r="158" spans="1:43" x14ac:dyDescent="0.2">
      <c r="A158">
        <v>0</v>
      </c>
      <c r="B158">
        <v>0</v>
      </c>
      <c r="C158" s="91">
        <f t="shared" si="18"/>
        <v>0</v>
      </c>
      <c r="G158" s="142"/>
      <c r="H158" s="49">
        <v>14</v>
      </c>
      <c r="I158" s="54" t="s">
        <v>545</v>
      </c>
      <c r="J158" s="54" t="s">
        <v>2883</v>
      </c>
      <c r="K158" s="12" t="s">
        <v>3914</v>
      </c>
      <c r="L158" s="56">
        <v>2011</v>
      </c>
      <c r="M158" s="56">
        <v>1</v>
      </c>
      <c r="N158" s="56">
        <v>10</v>
      </c>
      <c r="O158" s="56">
        <v>21</v>
      </c>
      <c r="P158" s="55" t="s">
        <v>229</v>
      </c>
      <c r="Q158" s="55">
        <v>26</v>
      </c>
      <c r="R158" s="58">
        <v>31</v>
      </c>
      <c r="S158" s="58">
        <v>568</v>
      </c>
      <c r="T158" s="58">
        <v>933</v>
      </c>
      <c r="U158" s="58">
        <f t="shared" si="19"/>
        <v>415459.8</v>
      </c>
      <c r="V158" s="58">
        <v>60.9</v>
      </c>
      <c r="W158" s="58">
        <v>6822</v>
      </c>
      <c r="X158" s="58">
        <v>7.3</v>
      </c>
      <c r="Y158" s="58">
        <v>7.3</v>
      </c>
      <c r="Z158" s="58">
        <v>40</v>
      </c>
      <c r="AA158" s="58">
        <v>18</v>
      </c>
      <c r="AB158" s="97">
        <f t="shared" si="20"/>
        <v>66.3</v>
      </c>
      <c r="AC158" s="97">
        <v>132.6</v>
      </c>
      <c r="AD158" s="118">
        <v>2</v>
      </c>
      <c r="AE158" s="54" t="s">
        <v>2518</v>
      </c>
      <c r="AF158" s="57">
        <v>76.38</v>
      </c>
      <c r="AG158" s="57">
        <v>234</v>
      </c>
      <c r="AH158" s="57">
        <v>42</v>
      </c>
      <c r="AI158" s="57">
        <v>4.6100000000000003</v>
      </c>
      <c r="AJ158" s="57">
        <v>29.5</v>
      </c>
      <c r="AK158" s="57">
        <v>106</v>
      </c>
      <c r="AL158" s="57">
        <v>4.2699999999999996</v>
      </c>
      <c r="AM158" s="54">
        <f t="shared" si="21"/>
        <v>28.19758239439097</v>
      </c>
      <c r="AN158" s="54"/>
    </row>
    <row r="159" spans="1:43" x14ac:dyDescent="0.2">
      <c r="A159">
        <v>0</v>
      </c>
      <c r="B159">
        <v>0</v>
      </c>
      <c r="C159" s="91">
        <f t="shared" si="18"/>
        <v>0</v>
      </c>
      <c r="G159" s="142"/>
      <c r="H159" s="49">
        <v>6</v>
      </c>
      <c r="I159" s="54" t="s">
        <v>583</v>
      </c>
      <c r="J159" s="54" t="s">
        <v>3921</v>
      </c>
      <c r="K159" s="12" t="s">
        <v>3922</v>
      </c>
      <c r="L159" s="56">
        <v>2011</v>
      </c>
      <c r="M159" s="56">
        <v>5</v>
      </c>
      <c r="N159" s="56">
        <v>152</v>
      </c>
      <c r="O159" s="56">
        <v>24</v>
      </c>
      <c r="P159" s="55" t="s">
        <v>79</v>
      </c>
      <c r="Q159" s="55">
        <v>8</v>
      </c>
      <c r="R159" s="55">
        <f>33+12</f>
        <v>45</v>
      </c>
      <c r="S159" s="58">
        <v>795</v>
      </c>
      <c r="T159" s="58">
        <v>1277</v>
      </c>
      <c r="U159" s="58">
        <f t="shared" si="19"/>
        <v>584187.1</v>
      </c>
      <c r="V159" s="58">
        <v>62.3</v>
      </c>
      <c r="W159" s="58">
        <v>9377</v>
      </c>
      <c r="X159" s="58">
        <v>7.3</v>
      </c>
      <c r="Y159" s="58">
        <v>6.6</v>
      </c>
      <c r="Z159" s="58">
        <v>58</v>
      </c>
      <c r="AA159" s="58">
        <v>46</v>
      </c>
      <c r="AB159" s="97">
        <f t="shared" si="20"/>
        <v>43.9</v>
      </c>
      <c r="AC159" s="97">
        <v>131.69999999999999</v>
      </c>
      <c r="AD159" s="118">
        <v>3</v>
      </c>
      <c r="AE159" s="54" t="s">
        <v>2515</v>
      </c>
      <c r="AF159" s="57">
        <v>75</v>
      </c>
      <c r="AG159" s="57">
        <v>219</v>
      </c>
      <c r="AH159" s="57">
        <v>16</v>
      </c>
      <c r="AI159" s="57">
        <v>5.0599999999999996</v>
      </c>
      <c r="AJ159" s="57">
        <v>29.5</v>
      </c>
      <c r="AK159" s="57">
        <v>104</v>
      </c>
      <c r="AL159" s="57">
        <v>4.12</v>
      </c>
      <c r="AM159" s="54">
        <f t="shared" si="21"/>
        <v>27.370133333333335</v>
      </c>
      <c r="AN159" s="54"/>
    </row>
    <row r="160" spans="1:43" x14ac:dyDescent="0.2">
      <c r="A160">
        <v>0</v>
      </c>
      <c r="B160">
        <v>0</v>
      </c>
      <c r="C160" s="91">
        <f t="shared" si="18"/>
        <v>0</v>
      </c>
      <c r="G160" s="142"/>
      <c r="H160" s="49">
        <v>4</v>
      </c>
      <c r="I160" s="54" t="s">
        <v>575</v>
      </c>
      <c r="J160" s="54" t="s">
        <v>2887</v>
      </c>
      <c r="K160" s="12" t="s">
        <v>3920</v>
      </c>
      <c r="L160" s="56">
        <v>2011</v>
      </c>
      <c r="M160" s="56">
        <v>3</v>
      </c>
      <c r="N160" s="56">
        <v>74</v>
      </c>
      <c r="O160" s="56">
        <v>23</v>
      </c>
      <c r="P160" s="55" t="s">
        <v>174</v>
      </c>
      <c r="Q160" s="55">
        <v>1</v>
      </c>
      <c r="R160" s="58">
        <v>37</v>
      </c>
      <c r="S160" s="58">
        <v>552</v>
      </c>
      <c r="T160" s="58">
        <v>955</v>
      </c>
      <c r="U160" s="58">
        <f t="shared" si="19"/>
        <v>484653</v>
      </c>
      <c r="V160" s="58">
        <v>57.8</v>
      </c>
      <c r="W160" s="58">
        <v>8385</v>
      </c>
      <c r="X160" s="58">
        <v>8.8000000000000007</v>
      </c>
      <c r="Y160" s="58">
        <v>9.1</v>
      </c>
      <c r="Z160" s="58">
        <v>69</v>
      </c>
      <c r="AA160" s="58">
        <v>24</v>
      </c>
      <c r="AB160" s="97">
        <f t="shared" si="20"/>
        <v>75.2</v>
      </c>
      <c r="AC160" s="97">
        <v>150.4</v>
      </c>
      <c r="AD160" s="118">
        <v>2</v>
      </c>
      <c r="AE160" s="54" t="s">
        <v>2518</v>
      </c>
      <c r="AF160" s="57">
        <v>78.75</v>
      </c>
      <c r="AG160" s="57">
        <v>253</v>
      </c>
      <c r="AH160" s="57">
        <v>26</v>
      </c>
      <c r="AI160" s="57">
        <v>5.24</v>
      </c>
      <c r="AJ160" s="57">
        <v>24</v>
      </c>
      <c r="AK160" s="57">
        <v>103</v>
      </c>
      <c r="AL160" s="54">
        <v>3.2475999999999994</v>
      </c>
      <c r="AM160" s="54">
        <f t="shared" si="21"/>
        <v>28.679707734945829</v>
      </c>
      <c r="AN160" s="54"/>
    </row>
    <row r="161" spans="1:43" x14ac:dyDescent="0.2">
      <c r="A161">
        <v>0</v>
      </c>
      <c r="B161">
        <v>0</v>
      </c>
      <c r="C161" s="91">
        <f t="shared" si="18"/>
        <v>0</v>
      </c>
      <c r="G161" s="142"/>
      <c r="H161" s="49">
        <v>1</v>
      </c>
      <c r="I161" s="54" t="s">
        <v>601</v>
      </c>
      <c r="J161" s="54" t="s">
        <v>2888</v>
      </c>
      <c r="K161" s="12" t="s">
        <v>3918</v>
      </c>
      <c r="L161" s="56">
        <v>2011</v>
      </c>
      <c r="M161" s="56">
        <v>7</v>
      </c>
      <c r="N161" s="56">
        <v>208</v>
      </c>
      <c r="O161" s="56">
        <v>23</v>
      </c>
      <c r="P161" s="55" t="s">
        <v>170</v>
      </c>
      <c r="Q161" s="55">
        <v>11</v>
      </c>
      <c r="R161" s="58">
        <v>35</v>
      </c>
      <c r="S161" s="58">
        <v>436</v>
      </c>
      <c r="T161" s="58">
        <v>658</v>
      </c>
      <c r="U161" s="58">
        <f t="shared" si="19"/>
        <v>377313.3</v>
      </c>
      <c r="V161" s="58">
        <v>66.3</v>
      </c>
      <c r="W161" s="58">
        <v>5691</v>
      </c>
      <c r="X161" s="58">
        <v>8.6</v>
      </c>
      <c r="Y161" s="58">
        <v>9.1999999999999993</v>
      </c>
      <c r="Z161" s="58">
        <v>39</v>
      </c>
      <c r="AA161" s="58">
        <v>10</v>
      </c>
      <c r="AB161" s="97">
        <f t="shared" si="20"/>
        <v>77.7</v>
      </c>
      <c r="AC161" s="97">
        <v>155.4</v>
      </c>
      <c r="AD161" s="118">
        <v>2</v>
      </c>
      <c r="AE161" s="54" t="s">
        <v>2518</v>
      </c>
      <c r="AF161" s="57">
        <v>73.88</v>
      </c>
      <c r="AG161" s="57">
        <v>220</v>
      </c>
      <c r="AH161" s="57">
        <v>43</v>
      </c>
      <c r="AI161" s="57">
        <v>4.84</v>
      </c>
      <c r="AJ161" s="57">
        <v>29</v>
      </c>
      <c r="AK161" s="57">
        <v>119</v>
      </c>
      <c r="AL161" s="57">
        <v>4.3099999999999996</v>
      </c>
      <c r="AM161" s="54">
        <f t="shared" si="21"/>
        <v>28.335066243889262</v>
      </c>
      <c r="AN161" s="54"/>
    </row>
    <row r="162" spans="1:43" x14ac:dyDescent="0.2">
      <c r="A162">
        <v>0</v>
      </c>
      <c r="B162">
        <v>1</v>
      </c>
      <c r="C162" s="91">
        <f t="shared" si="18"/>
        <v>1</v>
      </c>
      <c r="D162" s="91" t="s">
        <v>4047</v>
      </c>
      <c r="E162" s="91">
        <f t="shared" ref="E162:E201" si="22">ABS(F162-C162)</f>
        <v>1</v>
      </c>
      <c r="F162" s="91">
        <f>IF(G162&gt;0.44,1,0)</f>
        <v>0</v>
      </c>
      <c r="G162" s="143">
        <v>0.32</v>
      </c>
      <c r="H162" s="49">
        <v>88</v>
      </c>
      <c r="I162" s="54" t="s">
        <v>489</v>
      </c>
      <c r="J162" s="54" t="s">
        <v>2879</v>
      </c>
      <c r="K162" s="12" t="s">
        <v>3930</v>
      </c>
      <c r="L162" s="56">
        <v>2012</v>
      </c>
      <c r="M162" s="56">
        <v>3</v>
      </c>
      <c r="N162" s="56">
        <v>75</v>
      </c>
      <c r="O162" s="56">
        <v>23</v>
      </c>
      <c r="P162" s="55" t="s">
        <v>490</v>
      </c>
      <c r="Q162" s="55">
        <v>17</v>
      </c>
      <c r="R162" s="58">
        <v>50</v>
      </c>
      <c r="S162" s="58">
        <v>907</v>
      </c>
      <c r="T162" s="58">
        <v>1489</v>
      </c>
      <c r="U162" s="58">
        <f t="shared" si="19"/>
        <v>713748</v>
      </c>
      <c r="V162" s="58">
        <v>60.9</v>
      </c>
      <c r="W162" s="58">
        <v>11720</v>
      </c>
      <c r="X162" s="58">
        <v>7.9</v>
      </c>
      <c r="Y162" s="58">
        <v>8.4</v>
      </c>
      <c r="Z162" s="58">
        <v>109</v>
      </c>
      <c r="AA162" s="58">
        <v>30</v>
      </c>
      <c r="AB162" s="97">
        <f t="shared" si="20"/>
        <v>147.19999999999999</v>
      </c>
      <c r="AC162" s="97">
        <v>147.19999999999999</v>
      </c>
      <c r="AD162" s="118">
        <v>1</v>
      </c>
      <c r="AE162" s="54" t="s">
        <v>3185</v>
      </c>
      <c r="AF162" s="57">
        <v>70.63</v>
      </c>
      <c r="AG162" s="57">
        <v>204</v>
      </c>
      <c r="AH162" s="57">
        <v>28</v>
      </c>
      <c r="AI162" s="57">
        <v>4.53</v>
      </c>
      <c r="AJ162" s="57">
        <v>34</v>
      </c>
      <c r="AK162" s="57">
        <v>118</v>
      </c>
      <c r="AL162" s="57">
        <v>4.09</v>
      </c>
      <c r="AM162" s="54">
        <f t="shared" si="21"/>
        <v>28.747963179787092</v>
      </c>
      <c r="AN162" s="54"/>
    </row>
    <row r="163" spans="1:43" x14ac:dyDescent="0.2">
      <c r="A163">
        <v>0</v>
      </c>
      <c r="B163">
        <v>0</v>
      </c>
      <c r="C163" s="91">
        <f t="shared" si="18"/>
        <v>1</v>
      </c>
      <c r="D163" s="91" t="s">
        <v>4047</v>
      </c>
      <c r="E163" s="91">
        <f t="shared" si="22"/>
        <v>0</v>
      </c>
      <c r="F163" s="91">
        <f t="shared" ref="F163:F201" si="23">IF(G163&gt;0.44,1,0)</f>
        <v>1</v>
      </c>
      <c r="G163" s="143">
        <v>0.54</v>
      </c>
      <c r="H163" s="49">
        <v>59</v>
      </c>
      <c r="I163" s="54" t="s">
        <v>447</v>
      </c>
      <c r="J163" s="54" t="s">
        <v>2874</v>
      </c>
      <c r="K163" s="12" t="s">
        <v>3924</v>
      </c>
      <c r="L163" s="56">
        <v>2012</v>
      </c>
      <c r="M163" s="56">
        <v>1</v>
      </c>
      <c r="N163" s="56">
        <v>1</v>
      </c>
      <c r="O163" s="56">
        <v>22</v>
      </c>
      <c r="P163" s="55" t="s">
        <v>448</v>
      </c>
      <c r="Q163" s="55">
        <v>32</v>
      </c>
      <c r="R163" s="58">
        <v>38</v>
      </c>
      <c r="S163" s="58">
        <v>713</v>
      </c>
      <c r="T163" s="58">
        <v>1064</v>
      </c>
      <c r="U163" s="58">
        <f t="shared" si="19"/>
        <v>631810</v>
      </c>
      <c r="V163" s="58">
        <v>67</v>
      </c>
      <c r="W163" s="58">
        <v>9430</v>
      </c>
      <c r="X163" s="58">
        <v>8.9</v>
      </c>
      <c r="Y163" s="58">
        <v>9.5</v>
      </c>
      <c r="Z163" s="58">
        <v>82</v>
      </c>
      <c r="AA163" s="58">
        <v>22</v>
      </c>
      <c r="AB163" s="97">
        <f t="shared" si="20"/>
        <v>32.56</v>
      </c>
      <c r="AC163" s="97">
        <v>162.80000000000001</v>
      </c>
      <c r="AD163" s="118">
        <v>5</v>
      </c>
      <c r="AE163" s="54" t="s">
        <v>3189</v>
      </c>
      <c r="AF163" s="57">
        <v>76</v>
      </c>
      <c r="AG163" s="57">
        <v>234</v>
      </c>
      <c r="AH163" s="57">
        <v>37</v>
      </c>
      <c r="AI163" s="57">
        <v>4.59</v>
      </c>
      <c r="AJ163" s="57">
        <v>36</v>
      </c>
      <c r="AK163" s="57">
        <v>124</v>
      </c>
      <c r="AL163" s="57">
        <v>4.28</v>
      </c>
      <c r="AM163" s="54">
        <f t="shared" si="21"/>
        <v>28.48026315789474</v>
      </c>
      <c r="AN163" s="54"/>
    </row>
    <row r="164" spans="1:43" x14ac:dyDescent="0.2">
      <c r="A164">
        <v>0</v>
      </c>
      <c r="B164">
        <v>0</v>
      </c>
      <c r="C164" s="91">
        <f t="shared" si="18"/>
        <v>0</v>
      </c>
      <c r="D164" s="91" t="s">
        <v>4048</v>
      </c>
      <c r="E164" s="91">
        <f t="shared" si="22"/>
        <v>0</v>
      </c>
      <c r="F164" s="91">
        <f t="shared" si="23"/>
        <v>0</v>
      </c>
      <c r="G164" s="143">
        <v>0.26</v>
      </c>
      <c r="H164" s="49">
        <v>50</v>
      </c>
      <c r="I164" s="54" t="s">
        <v>466</v>
      </c>
      <c r="J164" s="54" t="s">
        <v>2877</v>
      </c>
      <c r="K164" s="12" t="s">
        <v>3932</v>
      </c>
      <c r="L164" s="56">
        <v>2012</v>
      </c>
      <c r="M164" s="56">
        <v>1</v>
      </c>
      <c r="N164" s="56">
        <v>8</v>
      </c>
      <c r="O164" s="56">
        <v>24</v>
      </c>
      <c r="P164" s="55" t="s">
        <v>237</v>
      </c>
      <c r="Q164" s="55">
        <v>13</v>
      </c>
      <c r="R164" s="55">
        <v>50</v>
      </c>
      <c r="S164" s="58">
        <v>484</v>
      </c>
      <c r="T164" s="58">
        <v>774</v>
      </c>
      <c r="U164" s="58">
        <f t="shared" si="19"/>
        <v>340625</v>
      </c>
      <c r="V164" s="58">
        <v>62.5</v>
      </c>
      <c r="W164" s="58">
        <v>5450</v>
      </c>
      <c r="X164" s="58">
        <v>7</v>
      </c>
      <c r="Y164" s="58">
        <v>6.9</v>
      </c>
      <c r="Z164" s="58">
        <v>42</v>
      </c>
      <c r="AA164" s="58">
        <v>21</v>
      </c>
      <c r="AB164" s="97">
        <f t="shared" si="20"/>
        <v>33.549999999999997</v>
      </c>
      <c r="AC164" s="97">
        <v>134.19999999999999</v>
      </c>
      <c r="AD164" s="118">
        <v>4</v>
      </c>
      <c r="AE164" s="54" t="s">
        <v>3188</v>
      </c>
      <c r="AF164" s="57">
        <v>75.88</v>
      </c>
      <c r="AG164" s="57">
        <v>221</v>
      </c>
      <c r="AH164" s="57">
        <v>34</v>
      </c>
      <c r="AI164" s="57">
        <v>4.6500000000000004</v>
      </c>
      <c r="AJ164" s="57">
        <v>24.49</v>
      </c>
      <c r="AK164" s="57">
        <v>85.39</v>
      </c>
      <c r="AL164" s="54">
        <v>3.2475999999999994</v>
      </c>
      <c r="AM164" s="54">
        <f t="shared" si="21"/>
        <v>26.983169052264365</v>
      </c>
      <c r="AN164" s="54"/>
    </row>
    <row r="165" spans="1:43" x14ac:dyDescent="0.2">
      <c r="A165">
        <v>0</v>
      </c>
      <c r="B165">
        <v>0</v>
      </c>
      <c r="C165" s="91">
        <f t="shared" si="18"/>
        <v>0</v>
      </c>
      <c r="D165" s="91" t="s">
        <v>4048</v>
      </c>
      <c r="E165" s="91">
        <f t="shared" si="22"/>
        <v>0</v>
      </c>
      <c r="F165" s="91">
        <f t="shared" si="23"/>
        <v>0</v>
      </c>
      <c r="G165" s="143">
        <v>0.2</v>
      </c>
      <c r="H165" s="49">
        <v>41</v>
      </c>
      <c r="I165" s="54" t="s">
        <v>510</v>
      </c>
      <c r="J165" s="54" t="s">
        <v>2866</v>
      </c>
      <c r="K165" s="12" t="s">
        <v>3927</v>
      </c>
      <c r="L165" s="56">
        <v>2012</v>
      </c>
      <c r="M165" s="56">
        <v>4</v>
      </c>
      <c r="N165" s="56">
        <v>102</v>
      </c>
      <c r="O165" s="56">
        <v>24</v>
      </c>
      <c r="P165" s="55" t="s">
        <v>221</v>
      </c>
      <c r="Q165" s="55">
        <v>23</v>
      </c>
      <c r="R165" s="58">
        <v>45</v>
      </c>
      <c r="S165" s="58">
        <v>723</v>
      </c>
      <c r="T165" s="58">
        <v>1128</v>
      </c>
      <c r="U165" s="58">
        <f t="shared" si="19"/>
        <v>585297.1</v>
      </c>
      <c r="V165" s="58">
        <v>64.099999999999994</v>
      </c>
      <c r="W165" s="58">
        <v>9131</v>
      </c>
      <c r="X165" s="58">
        <v>8.1</v>
      </c>
      <c r="Y165" s="58">
        <v>8.1</v>
      </c>
      <c r="Z165" s="58">
        <v>66</v>
      </c>
      <c r="AA165" s="58">
        <v>30</v>
      </c>
      <c r="AB165" s="97">
        <f t="shared" si="20"/>
        <v>146.1</v>
      </c>
      <c r="AC165" s="97">
        <v>146.1</v>
      </c>
      <c r="AD165" s="118">
        <v>1</v>
      </c>
      <c r="AE165" s="54" t="s">
        <v>3185</v>
      </c>
      <c r="AF165" s="57">
        <v>74.63</v>
      </c>
      <c r="AG165" s="57">
        <v>214</v>
      </c>
      <c r="AH165" s="57">
        <v>33</v>
      </c>
      <c r="AI165" s="57">
        <v>4.84</v>
      </c>
      <c r="AJ165" s="57">
        <v>28.5</v>
      </c>
      <c r="AK165" s="57">
        <v>109</v>
      </c>
      <c r="AL165" s="57">
        <v>4.5</v>
      </c>
      <c r="AM165" s="54">
        <f t="shared" si="21"/>
        <v>27.011096540243049</v>
      </c>
      <c r="AN165" s="54"/>
    </row>
    <row r="166" spans="1:43" x14ac:dyDescent="0.2">
      <c r="A166">
        <v>0</v>
      </c>
      <c r="B166">
        <v>0</v>
      </c>
      <c r="C166" s="91">
        <f t="shared" si="18"/>
        <v>0</v>
      </c>
      <c r="D166" s="91" t="s">
        <v>4048</v>
      </c>
      <c r="E166" s="91">
        <f t="shared" si="22"/>
        <v>1</v>
      </c>
      <c r="F166" s="91">
        <f t="shared" si="23"/>
        <v>1</v>
      </c>
      <c r="G166" s="143">
        <v>0.48</v>
      </c>
      <c r="H166" s="49">
        <v>35</v>
      </c>
      <c r="I166" s="54" t="s">
        <v>459</v>
      </c>
      <c r="J166" s="54" t="s">
        <v>2869</v>
      </c>
      <c r="K166" s="12" t="s">
        <v>3929</v>
      </c>
      <c r="L166" s="56">
        <v>2012</v>
      </c>
      <c r="M166" s="56">
        <v>1</v>
      </c>
      <c r="N166" s="56">
        <v>2</v>
      </c>
      <c r="O166" s="56">
        <v>22</v>
      </c>
      <c r="P166" s="55" t="s">
        <v>221</v>
      </c>
      <c r="Q166" s="55">
        <v>23</v>
      </c>
      <c r="R166" s="58">
        <v>41</v>
      </c>
      <c r="S166" s="58">
        <v>800</v>
      </c>
      <c r="T166" s="58">
        <v>1192</v>
      </c>
      <c r="U166" s="58">
        <f t="shared" si="19"/>
        <v>695558.6</v>
      </c>
      <c r="V166" s="58">
        <v>67.099999999999994</v>
      </c>
      <c r="W166" s="58">
        <v>10366</v>
      </c>
      <c r="X166" s="58">
        <v>8.6999999999999993</v>
      </c>
      <c r="Y166" s="58">
        <v>9.4</v>
      </c>
      <c r="Z166" s="58">
        <v>78</v>
      </c>
      <c r="AA166" s="58">
        <v>17</v>
      </c>
      <c r="AB166" s="97">
        <f t="shared" si="20"/>
        <v>39.725000000000001</v>
      </c>
      <c r="AC166" s="97">
        <v>158.9</v>
      </c>
      <c r="AD166" s="118">
        <v>4</v>
      </c>
      <c r="AE166" s="54" t="s">
        <v>3188</v>
      </c>
      <c r="AF166" s="57">
        <v>74.38</v>
      </c>
      <c r="AG166" s="57">
        <v>223</v>
      </c>
      <c r="AH166" s="57">
        <v>24</v>
      </c>
      <c r="AI166" s="57">
        <v>4.33</v>
      </c>
      <c r="AJ166" s="57">
        <v>39</v>
      </c>
      <c r="AK166" s="57">
        <v>120</v>
      </c>
      <c r="AL166" s="54">
        <v>3.2475999999999994</v>
      </c>
      <c r="AM166" s="54">
        <f t="shared" si="21"/>
        <v>28.336606545271877</v>
      </c>
      <c r="AN166" s="54"/>
    </row>
    <row r="167" spans="1:43" x14ac:dyDescent="0.2">
      <c r="A167">
        <v>0</v>
      </c>
      <c r="B167">
        <v>0</v>
      </c>
      <c r="C167" s="91">
        <f t="shared" si="18"/>
        <v>0</v>
      </c>
      <c r="D167" s="91" t="s">
        <v>4048</v>
      </c>
      <c r="E167" s="91">
        <f t="shared" si="22"/>
        <v>0</v>
      </c>
      <c r="F167" s="91">
        <f t="shared" si="23"/>
        <v>0</v>
      </c>
      <c r="G167" s="143">
        <v>0.14000000000000001</v>
      </c>
      <c r="H167" s="49">
        <v>24</v>
      </c>
      <c r="I167" s="54" t="s">
        <v>500</v>
      </c>
      <c r="J167" s="54" t="s">
        <v>2868</v>
      </c>
      <c r="K167" s="12" t="s">
        <v>3928</v>
      </c>
      <c r="L167" s="56">
        <v>2012</v>
      </c>
      <c r="M167" s="56">
        <v>3</v>
      </c>
      <c r="N167" s="56">
        <v>88</v>
      </c>
      <c r="O167" s="56">
        <v>23</v>
      </c>
      <c r="P167" s="55" t="s">
        <v>151</v>
      </c>
      <c r="Q167" s="55">
        <v>7</v>
      </c>
      <c r="R167" s="58">
        <v>36</v>
      </c>
      <c r="S167" s="58">
        <v>938</v>
      </c>
      <c r="T167" s="58">
        <v>1404</v>
      </c>
      <c r="U167" s="58">
        <f t="shared" si="19"/>
        <v>672542.4</v>
      </c>
      <c r="V167" s="58">
        <v>66.8</v>
      </c>
      <c r="W167" s="58">
        <v>10068</v>
      </c>
      <c r="X167" s="58">
        <v>7.2</v>
      </c>
      <c r="Y167" s="58">
        <v>7.1</v>
      </c>
      <c r="Z167" s="58">
        <v>67</v>
      </c>
      <c r="AA167" s="58">
        <v>33</v>
      </c>
      <c r="AB167" s="97">
        <f t="shared" si="20"/>
        <v>27.619999999999997</v>
      </c>
      <c r="AC167" s="97">
        <v>138.1</v>
      </c>
      <c r="AD167" s="118">
        <v>5</v>
      </c>
      <c r="AE167" s="54" t="s">
        <v>3189</v>
      </c>
      <c r="AF167" s="57">
        <v>77</v>
      </c>
      <c r="AG167" s="57">
        <v>243</v>
      </c>
      <c r="AH167" s="57">
        <v>29</v>
      </c>
      <c r="AI167" s="57">
        <v>5.03</v>
      </c>
      <c r="AJ167" s="57">
        <v>30.5</v>
      </c>
      <c r="AK167" s="57">
        <v>112</v>
      </c>
      <c r="AL167" s="54">
        <v>3.2475999999999994</v>
      </c>
      <c r="AM167" s="54">
        <f t="shared" si="21"/>
        <v>28.812447292966777</v>
      </c>
      <c r="AN167" s="54"/>
    </row>
    <row r="168" spans="1:43" x14ac:dyDescent="0.2">
      <c r="A168">
        <v>0</v>
      </c>
      <c r="B168">
        <v>0</v>
      </c>
      <c r="C168" s="91">
        <f t="shared" si="18"/>
        <v>0</v>
      </c>
      <c r="D168" s="91" t="s">
        <v>4048</v>
      </c>
      <c r="E168" s="91">
        <f t="shared" si="22"/>
        <v>0</v>
      </c>
      <c r="F168" s="91">
        <f t="shared" si="23"/>
        <v>0</v>
      </c>
      <c r="G168" s="143">
        <v>0.12</v>
      </c>
      <c r="H168" s="49">
        <v>14</v>
      </c>
      <c r="I168" s="54" t="s">
        <v>475</v>
      </c>
      <c r="J168" s="54" t="s">
        <v>2878</v>
      </c>
      <c r="K168" s="12" t="s">
        <v>3925</v>
      </c>
      <c r="L168" s="56">
        <v>2012</v>
      </c>
      <c r="M168" s="56">
        <v>1</v>
      </c>
      <c r="N168" s="56">
        <v>22</v>
      </c>
      <c r="O168" s="56">
        <v>28</v>
      </c>
      <c r="P168" s="55" t="s">
        <v>93</v>
      </c>
      <c r="Q168" s="55">
        <v>28</v>
      </c>
      <c r="R168" s="55">
        <v>30</v>
      </c>
      <c r="S168" s="58">
        <v>767</v>
      </c>
      <c r="T168" s="58">
        <v>1103</v>
      </c>
      <c r="U168" s="58">
        <f t="shared" si="19"/>
        <v>643570</v>
      </c>
      <c r="V168" s="58">
        <v>69.5</v>
      </c>
      <c r="W168" s="58">
        <v>9260</v>
      </c>
      <c r="X168" s="58">
        <v>8.4</v>
      </c>
      <c r="Y168" s="58">
        <v>8.6999999999999993</v>
      </c>
      <c r="Z168" s="58">
        <v>75</v>
      </c>
      <c r="AA168" s="58">
        <v>27</v>
      </c>
      <c r="AB168" s="97">
        <f t="shared" si="20"/>
        <v>39.4</v>
      </c>
      <c r="AC168" s="97">
        <v>157.6</v>
      </c>
      <c r="AD168" s="118">
        <v>4</v>
      </c>
      <c r="AE168" s="54" t="s">
        <v>3188</v>
      </c>
      <c r="AF168" s="57">
        <v>75.5</v>
      </c>
      <c r="AG168" s="57">
        <v>221</v>
      </c>
      <c r="AH168" s="57">
        <v>27</v>
      </c>
      <c r="AI168" s="57">
        <v>4.8899999999999997</v>
      </c>
      <c r="AJ168" s="57">
        <v>24.49</v>
      </c>
      <c r="AK168" s="57">
        <v>85.39</v>
      </c>
      <c r="AL168" s="54">
        <v>3.2475999999999994</v>
      </c>
      <c r="AM168" s="54">
        <f t="shared" si="21"/>
        <v>27.255471251260911</v>
      </c>
      <c r="AN168" s="54"/>
    </row>
    <row r="169" spans="1:43" x14ac:dyDescent="0.2">
      <c r="A169">
        <v>0</v>
      </c>
      <c r="B169">
        <v>0</v>
      </c>
      <c r="C169" s="91">
        <f t="shared" si="18"/>
        <v>0</v>
      </c>
      <c r="D169" s="91" t="s">
        <v>4048</v>
      </c>
      <c r="E169" s="91">
        <f t="shared" si="22"/>
        <v>0</v>
      </c>
      <c r="F169" s="91">
        <f t="shared" si="23"/>
        <v>0</v>
      </c>
      <c r="G169" s="143">
        <v>0.34</v>
      </c>
      <c r="H169" s="49">
        <v>12</v>
      </c>
      <c r="I169" s="54" t="s">
        <v>481</v>
      </c>
      <c r="J169" s="54" t="s">
        <v>2876</v>
      </c>
      <c r="K169" s="12" t="s">
        <v>3926</v>
      </c>
      <c r="L169" s="56">
        <v>2012</v>
      </c>
      <c r="M169" s="56">
        <v>2</v>
      </c>
      <c r="N169" s="56">
        <v>57</v>
      </c>
      <c r="O169" s="56">
        <v>21</v>
      </c>
      <c r="P169" s="55" t="s">
        <v>137</v>
      </c>
      <c r="Q169" s="55">
        <v>24</v>
      </c>
      <c r="R169" s="55">
        <v>35</v>
      </c>
      <c r="S169" s="58">
        <v>412</v>
      </c>
      <c r="T169" s="58">
        <v>680</v>
      </c>
      <c r="U169" s="58">
        <f t="shared" si="19"/>
        <v>307969.2</v>
      </c>
      <c r="V169" s="58">
        <v>60.6</v>
      </c>
      <c r="W169" s="58">
        <v>5082</v>
      </c>
      <c r="X169" s="58">
        <v>7.5</v>
      </c>
      <c r="Y169" s="58">
        <v>7.5</v>
      </c>
      <c r="Z169" s="58">
        <v>33</v>
      </c>
      <c r="AA169" s="58">
        <v>15</v>
      </c>
      <c r="AB169" s="97">
        <f t="shared" si="20"/>
        <v>27</v>
      </c>
      <c r="AC169" s="97">
        <v>135</v>
      </c>
      <c r="AD169" s="118">
        <v>5</v>
      </c>
      <c r="AE169" s="54" t="s">
        <v>3189</v>
      </c>
      <c r="AF169" s="57">
        <v>78.88</v>
      </c>
      <c r="AG169" s="57">
        <v>242</v>
      </c>
      <c r="AH169" s="57">
        <v>25</v>
      </c>
      <c r="AI169" s="57">
        <v>4.83</v>
      </c>
      <c r="AJ169" s="57">
        <v>24.49</v>
      </c>
      <c r="AK169" s="57">
        <v>85.39</v>
      </c>
      <c r="AL169" s="54">
        <v>3.2475999999999994</v>
      </c>
      <c r="AM169" s="54">
        <f t="shared" si="21"/>
        <v>27.342416035449645</v>
      </c>
      <c r="AN169" s="54"/>
      <c r="AO169" s="17"/>
      <c r="AP169" s="17"/>
      <c r="AQ169" s="17"/>
    </row>
    <row r="170" spans="1:43" x14ac:dyDescent="0.2">
      <c r="A170">
        <v>0</v>
      </c>
      <c r="B170">
        <v>0</v>
      </c>
      <c r="C170" s="91">
        <f t="shared" si="18"/>
        <v>0</v>
      </c>
      <c r="D170" s="91" t="s">
        <v>4048</v>
      </c>
      <c r="E170" s="91">
        <f t="shared" si="22"/>
        <v>0</v>
      </c>
      <c r="F170" s="91">
        <f t="shared" si="23"/>
        <v>0</v>
      </c>
      <c r="G170" s="143">
        <v>0.2</v>
      </c>
      <c r="H170" s="49">
        <v>-4</v>
      </c>
      <c r="I170" s="54" t="s">
        <v>518</v>
      </c>
      <c r="J170" s="54" t="s">
        <v>2873</v>
      </c>
      <c r="K170" s="12" t="s">
        <v>3931</v>
      </c>
      <c r="L170" s="56">
        <v>2012</v>
      </c>
      <c r="M170" s="56">
        <v>6</v>
      </c>
      <c r="N170" s="56">
        <v>185</v>
      </c>
      <c r="O170" s="56">
        <v>23</v>
      </c>
      <c r="P170" s="55" t="s">
        <v>350</v>
      </c>
      <c r="Q170" s="55">
        <v>21</v>
      </c>
      <c r="R170" s="58">
        <v>49</v>
      </c>
      <c r="S170" s="58">
        <v>961</v>
      </c>
      <c r="T170" s="58">
        <v>1732</v>
      </c>
      <c r="U170" s="58">
        <f t="shared" si="19"/>
        <v>704295</v>
      </c>
      <c r="V170" s="58">
        <v>55.5</v>
      </c>
      <c r="W170" s="58">
        <v>12690</v>
      </c>
      <c r="X170" s="58">
        <v>7.3</v>
      </c>
      <c r="Y170" s="58">
        <v>7.1</v>
      </c>
      <c r="Z170" s="58">
        <v>90</v>
      </c>
      <c r="AA170" s="58">
        <v>47</v>
      </c>
      <c r="AB170" s="97">
        <f t="shared" si="20"/>
        <v>16.100000000000001</v>
      </c>
      <c r="AC170" s="97">
        <v>128.80000000000001</v>
      </c>
      <c r="AD170" s="118">
        <v>8</v>
      </c>
      <c r="AE170" s="54" t="s">
        <v>3656</v>
      </c>
      <c r="AF170" s="57">
        <v>75.75</v>
      </c>
      <c r="AG170" s="57">
        <v>229</v>
      </c>
      <c r="AH170" s="57">
        <v>35</v>
      </c>
      <c r="AI170" s="57">
        <v>4.8600000000000003</v>
      </c>
      <c r="AJ170" s="57">
        <v>29.5</v>
      </c>
      <c r="AK170" s="57">
        <v>108</v>
      </c>
      <c r="AL170" s="57">
        <v>4.45</v>
      </c>
      <c r="AM170" s="54">
        <f t="shared" si="21"/>
        <v>28.055985796599462</v>
      </c>
      <c r="AN170" s="54"/>
      <c r="AO170" s="57"/>
    </row>
    <row r="171" spans="1:43" x14ac:dyDescent="0.2">
      <c r="A171">
        <v>0</v>
      </c>
      <c r="B171">
        <v>0</v>
      </c>
      <c r="C171" s="91">
        <f t="shared" si="18"/>
        <v>0</v>
      </c>
      <c r="D171" s="91" t="s">
        <v>4048</v>
      </c>
      <c r="E171" s="91">
        <f t="shared" si="22"/>
        <v>0</v>
      </c>
      <c r="F171" s="91">
        <f t="shared" si="23"/>
        <v>0</v>
      </c>
      <c r="G171" s="143">
        <v>0.3</v>
      </c>
      <c r="H171" s="49">
        <v>15</v>
      </c>
      <c r="I171" s="54" t="s">
        <v>396</v>
      </c>
      <c r="J171" s="54" t="s">
        <v>2861</v>
      </c>
      <c r="K171" s="12" t="s">
        <v>3935</v>
      </c>
      <c r="L171" s="56">
        <v>2013</v>
      </c>
      <c r="M171" s="56">
        <v>2</v>
      </c>
      <c r="N171" s="56">
        <v>39</v>
      </c>
      <c r="O171" s="56">
        <v>22</v>
      </c>
      <c r="P171" s="55" t="s">
        <v>170</v>
      </c>
      <c r="Q171" s="55">
        <v>27</v>
      </c>
      <c r="R171" s="55">
        <v>44</v>
      </c>
      <c r="S171" s="58">
        <v>988</v>
      </c>
      <c r="T171" s="58">
        <v>1465</v>
      </c>
      <c r="U171" s="58">
        <f t="shared" si="19"/>
        <v>786018.8</v>
      </c>
      <c r="V171" s="58">
        <v>67.400000000000006</v>
      </c>
      <c r="W171" s="58">
        <v>11662</v>
      </c>
      <c r="X171" s="58">
        <v>8</v>
      </c>
      <c r="Y171" s="58">
        <v>8.6999999999999993</v>
      </c>
      <c r="Z171" s="58">
        <v>98</v>
      </c>
      <c r="AA171" s="58">
        <v>21</v>
      </c>
      <c r="AB171" s="97">
        <f t="shared" si="20"/>
        <v>38.375</v>
      </c>
      <c r="AC171" s="97">
        <v>153.5</v>
      </c>
      <c r="AD171" s="118">
        <v>4</v>
      </c>
      <c r="AE171" s="54" t="s">
        <v>3188</v>
      </c>
      <c r="AF171" s="57">
        <v>76.13</v>
      </c>
      <c r="AG171" s="57">
        <v>225</v>
      </c>
      <c r="AH171" s="57">
        <v>28</v>
      </c>
      <c r="AI171" s="57">
        <v>5.1100000000000003</v>
      </c>
      <c r="AJ171" s="57">
        <v>31</v>
      </c>
      <c r="AK171" s="57">
        <v>115</v>
      </c>
      <c r="AL171" s="57">
        <v>4.3</v>
      </c>
      <c r="AM171" s="54">
        <f t="shared" si="21"/>
        <v>27.291423174001057</v>
      </c>
      <c r="AN171" s="54"/>
    </row>
    <row r="172" spans="1:43" x14ac:dyDescent="0.2">
      <c r="A172">
        <v>0</v>
      </c>
      <c r="B172">
        <v>0</v>
      </c>
      <c r="C172" s="91">
        <f t="shared" si="18"/>
        <v>0</v>
      </c>
      <c r="D172" s="91" t="s">
        <v>4048</v>
      </c>
      <c r="E172" s="91">
        <f t="shared" si="22"/>
        <v>0</v>
      </c>
      <c r="F172" s="91">
        <f t="shared" si="23"/>
        <v>0</v>
      </c>
      <c r="G172" s="143">
        <v>0.22</v>
      </c>
      <c r="H172" s="49">
        <v>13</v>
      </c>
      <c r="I172" s="54" t="s">
        <v>404</v>
      </c>
      <c r="J172" s="54" t="s">
        <v>2855</v>
      </c>
      <c r="K172" s="76" t="s">
        <v>3938</v>
      </c>
      <c r="L172" s="56">
        <v>2013</v>
      </c>
      <c r="M172" s="56">
        <v>3</v>
      </c>
      <c r="N172" s="56">
        <v>73</v>
      </c>
      <c r="O172" s="56">
        <v>23</v>
      </c>
      <c r="P172" s="55" t="s">
        <v>241</v>
      </c>
      <c r="Q172" s="55">
        <v>19</v>
      </c>
      <c r="R172" s="58">
        <v>36</v>
      </c>
      <c r="S172" s="58">
        <v>646</v>
      </c>
      <c r="T172" s="58">
        <v>1069</v>
      </c>
      <c r="U172" s="58">
        <f t="shared" si="19"/>
        <v>447624.39999999997</v>
      </c>
      <c r="V172" s="58">
        <v>60.4</v>
      </c>
      <c r="W172" s="58">
        <v>7411</v>
      </c>
      <c r="X172" s="58">
        <v>6.9</v>
      </c>
      <c r="Y172" s="58">
        <v>6.8</v>
      </c>
      <c r="Z172" s="58">
        <v>63</v>
      </c>
      <c r="AA172" s="58">
        <v>31</v>
      </c>
      <c r="AB172" s="97">
        <f t="shared" si="20"/>
        <v>44.1</v>
      </c>
      <c r="AC172" s="97">
        <v>132.30000000000001</v>
      </c>
      <c r="AD172" s="118">
        <v>3</v>
      </c>
      <c r="AE172" s="54" t="s">
        <v>2515</v>
      </c>
      <c r="AF172" s="57">
        <v>79.13</v>
      </c>
      <c r="AG172" s="57">
        <v>225</v>
      </c>
      <c r="AH172" s="57">
        <v>26</v>
      </c>
      <c r="AI172" s="57">
        <v>4.9400000000000004</v>
      </c>
      <c r="AJ172" s="57">
        <v>26.5</v>
      </c>
      <c r="AK172" s="57">
        <v>102</v>
      </c>
      <c r="AL172" s="57">
        <v>4.5199999999999996</v>
      </c>
      <c r="AM172" s="54">
        <f t="shared" si="21"/>
        <v>25.261289249004509</v>
      </c>
      <c r="AN172" s="54"/>
      <c r="AO172" s="93"/>
    </row>
    <row r="173" spans="1:43" x14ac:dyDescent="0.2">
      <c r="A173">
        <v>0</v>
      </c>
      <c r="B173">
        <v>0</v>
      </c>
      <c r="C173" s="91">
        <f t="shared" si="18"/>
        <v>0</v>
      </c>
      <c r="D173" s="91" t="s">
        <v>4048</v>
      </c>
      <c r="E173" s="91">
        <f t="shared" si="22"/>
        <v>0</v>
      </c>
      <c r="F173" s="91">
        <f t="shared" si="23"/>
        <v>0</v>
      </c>
      <c r="G173" s="143">
        <v>0.28000000000000003</v>
      </c>
      <c r="H173" s="49">
        <v>10</v>
      </c>
      <c r="I173" s="54" t="s">
        <v>391</v>
      </c>
      <c r="J173" s="54" t="s">
        <v>3933</v>
      </c>
      <c r="K173" s="12" t="s">
        <v>3934</v>
      </c>
      <c r="L173" s="56">
        <v>2013</v>
      </c>
      <c r="M173" s="56">
        <v>1</v>
      </c>
      <c r="N173" s="56">
        <v>16</v>
      </c>
      <c r="O173" s="56">
        <v>23</v>
      </c>
      <c r="P173" s="55" t="s">
        <v>124</v>
      </c>
      <c r="Q173" s="55">
        <v>26</v>
      </c>
      <c r="R173" s="55">
        <v>43</v>
      </c>
      <c r="S173" s="58">
        <v>600</v>
      </c>
      <c r="T173" s="58">
        <v>897</v>
      </c>
      <c r="U173" s="58">
        <f t="shared" si="19"/>
        <v>517872.9</v>
      </c>
      <c r="V173" s="58">
        <v>66.900000000000006</v>
      </c>
      <c r="W173" s="58">
        <v>7741</v>
      </c>
      <c r="X173" s="58">
        <v>8.6</v>
      </c>
      <c r="Y173" s="58">
        <v>8.3000000000000007</v>
      </c>
      <c r="Z173" s="58">
        <v>47</v>
      </c>
      <c r="AA173" s="58">
        <v>28</v>
      </c>
      <c r="AB173" s="97">
        <f t="shared" si="20"/>
        <v>50.133333333333333</v>
      </c>
      <c r="AC173" s="97">
        <v>150.4</v>
      </c>
      <c r="AD173" s="118">
        <v>3</v>
      </c>
      <c r="AE173" s="54" t="s">
        <v>2515</v>
      </c>
      <c r="AF173" s="57">
        <v>74.38</v>
      </c>
      <c r="AG173" s="57">
        <v>218</v>
      </c>
      <c r="AH173" s="57">
        <v>24</v>
      </c>
      <c r="AI173" s="57">
        <v>4.58</v>
      </c>
      <c r="AJ173" s="57">
        <v>33.5</v>
      </c>
      <c r="AK173" s="57">
        <v>124</v>
      </c>
      <c r="AL173" s="54">
        <v>3.2475999999999994</v>
      </c>
      <c r="AM173" s="54">
        <f t="shared" si="21"/>
        <v>27.701256622732149</v>
      </c>
      <c r="AN173" s="54"/>
    </row>
    <row r="174" spans="1:43" x14ac:dyDescent="0.2">
      <c r="A174">
        <v>0</v>
      </c>
      <c r="B174">
        <v>0</v>
      </c>
      <c r="C174" s="91">
        <f t="shared" si="18"/>
        <v>0</v>
      </c>
      <c r="D174" s="91" t="s">
        <v>4048</v>
      </c>
      <c r="E174" s="91">
        <f t="shared" si="22"/>
        <v>0</v>
      </c>
      <c r="F174" s="91">
        <f t="shared" si="23"/>
        <v>0</v>
      </c>
      <c r="G174" s="143">
        <v>0.18</v>
      </c>
      <c r="H174" s="49">
        <v>4</v>
      </c>
      <c r="I174" s="54" t="s">
        <v>421</v>
      </c>
      <c r="J174" s="54" t="s">
        <v>2856</v>
      </c>
      <c r="K174" s="16" t="s">
        <v>3936</v>
      </c>
      <c r="L174" s="56">
        <v>2013</v>
      </c>
      <c r="M174" s="56">
        <v>4</v>
      </c>
      <c r="N174" s="56">
        <v>115</v>
      </c>
      <c r="O174" s="56">
        <v>24</v>
      </c>
      <c r="P174" s="55" t="s">
        <v>120</v>
      </c>
      <c r="Q174" s="55">
        <v>17</v>
      </c>
      <c r="R174" s="55">
        <v>53</v>
      </c>
      <c r="S174" s="58">
        <v>1388</v>
      </c>
      <c r="T174" s="58">
        <v>2183</v>
      </c>
      <c r="U174" s="58">
        <f t="shared" si="19"/>
        <v>1058685.6000000001</v>
      </c>
      <c r="V174" s="58">
        <v>63.6</v>
      </c>
      <c r="W174" s="58">
        <v>16646</v>
      </c>
      <c r="X174" s="58">
        <v>7.6</v>
      </c>
      <c r="Y174" s="58">
        <v>7.7</v>
      </c>
      <c r="Z174" s="58">
        <v>123</v>
      </c>
      <c r="AA174" s="58">
        <v>52</v>
      </c>
      <c r="AB174" s="97">
        <f t="shared" si="20"/>
        <v>35.375</v>
      </c>
      <c r="AC174" s="97">
        <v>141.5</v>
      </c>
      <c r="AD174" s="118">
        <v>4</v>
      </c>
      <c r="AE174" s="54" t="s">
        <v>3188</v>
      </c>
      <c r="AF174" s="57">
        <v>74</v>
      </c>
      <c r="AG174" s="57">
        <v>230</v>
      </c>
      <c r="AH174" s="57">
        <v>30</v>
      </c>
      <c r="AI174" s="57">
        <v>4.91</v>
      </c>
      <c r="AJ174" s="57">
        <v>24.49</v>
      </c>
      <c r="AK174" s="57">
        <v>85.39</v>
      </c>
      <c r="AL174" s="54">
        <v>3.2475999999999994</v>
      </c>
      <c r="AM174" s="54">
        <f t="shared" si="21"/>
        <v>29.527027027027028</v>
      </c>
      <c r="AN174" s="54"/>
    </row>
    <row r="175" spans="1:43" x14ac:dyDescent="0.2">
      <c r="A175">
        <v>0</v>
      </c>
      <c r="B175">
        <v>0</v>
      </c>
      <c r="C175" s="91">
        <f t="shared" si="18"/>
        <v>0</v>
      </c>
      <c r="D175" s="91" t="s">
        <v>4048</v>
      </c>
      <c r="E175" s="91">
        <f t="shared" si="22"/>
        <v>0</v>
      </c>
      <c r="F175" s="91">
        <f t="shared" si="23"/>
        <v>0</v>
      </c>
      <c r="G175" s="143">
        <v>0.22</v>
      </c>
      <c r="H175" s="49">
        <v>2</v>
      </c>
      <c r="I175" s="54" t="s">
        <v>410</v>
      </c>
      <c r="J175" s="54" t="s">
        <v>2851</v>
      </c>
      <c r="K175" s="12" t="s">
        <v>3937</v>
      </c>
      <c r="L175" s="56">
        <v>2013</v>
      </c>
      <c r="M175" s="56">
        <v>4</v>
      </c>
      <c r="N175" s="56">
        <v>98</v>
      </c>
      <c r="O175" s="56">
        <v>22</v>
      </c>
      <c r="P175" s="55" t="s">
        <v>151</v>
      </c>
      <c r="Q175" s="55">
        <v>28</v>
      </c>
      <c r="R175" s="58">
        <v>47</v>
      </c>
      <c r="S175" s="58">
        <v>1001</v>
      </c>
      <c r="T175" s="58">
        <v>1562</v>
      </c>
      <c r="U175" s="58">
        <f t="shared" si="19"/>
        <v>790160.7</v>
      </c>
      <c r="V175" s="58">
        <v>64.099999999999994</v>
      </c>
      <c r="W175" s="58">
        <v>12327</v>
      </c>
      <c r="X175" s="58">
        <v>7.9</v>
      </c>
      <c r="Y175" s="58">
        <v>8</v>
      </c>
      <c r="Z175" s="58">
        <v>116</v>
      </c>
      <c r="AA175" s="58">
        <v>48</v>
      </c>
      <c r="AB175" s="97">
        <f t="shared" si="20"/>
        <v>29.74</v>
      </c>
      <c r="AC175" s="97">
        <v>148.69999999999999</v>
      </c>
      <c r="AD175" s="118">
        <v>5</v>
      </c>
      <c r="AE175" s="54" t="s">
        <v>3189</v>
      </c>
      <c r="AF175" s="57">
        <v>74.13</v>
      </c>
      <c r="AG175" s="57">
        <v>213</v>
      </c>
      <c r="AH175" s="57">
        <v>22</v>
      </c>
      <c r="AI175" s="57">
        <v>4.6900000000000004</v>
      </c>
      <c r="AJ175" s="57">
        <v>31</v>
      </c>
      <c r="AK175" s="57">
        <v>118</v>
      </c>
      <c r="AL175" s="57">
        <v>3.99</v>
      </c>
      <c r="AM175" s="54">
        <f t="shared" si="21"/>
        <v>27.248771572444596</v>
      </c>
      <c r="AN175" s="54"/>
    </row>
    <row r="176" spans="1:43" x14ac:dyDescent="0.2">
      <c r="A176">
        <v>0</v>
      </c>
      <c r="B176">
        <v>0</v>
      </c>
      <c r="C176" s="91">
        <f t="shared" si="18"/>
        <v>0</v>
      </c>
      <c r="D176" s="91" t="s">
        <v>4048</v>
      </c>
      <c r="E176" s="91">
        <f t="shared" si="22"/>
        <v>0</v>
      </c>
      <c r="F176" s="91">
        <f t="shared" si="23"/>
        <v>0</v>
      </c>
      <c r="G176" s="143">
        <v>0.44</v>
      </c>
      <c r="H176" s="49">
        <v>40</v>
      </c>
      <c r="I176" s="54" t="s">
        <v>305</v>
      </c>
      <c r="J176" s="54" t="s">
        <v>2834</v>
      </c>
      <c r="K176" s="12" t="s">
        <v>3940</v>
      </c>
      <c r="L176" s="56">
        <v>2014</v>
      </c>
      <c r="M176" s="56">
        <v>1</v>
      </c>
      <c r="N176" s="56">
        <v>3</v>
      </c>
      <c r="O176" s="56">
        <v>22</v>
      </c>
      <c r="P176" s="55" t="s">
        <v>229</v>
      </c>
      <c r="Q176" s="55">
        <v>32</v>
      </c>
      <c r="R176" s="58">
        <v>37</v>
      </c>
      <c r="S176" s="58">
        <v>585</v>
      </c>
      <c r="T176" s="58">
        <v>891</v>
      </c>
      <c r="U176" s="58">
        <f t="shared" si="19"/>
        <v>499188.60000000003</v>
      </c>
      <c r="V176" s="58">
        <v>65.7</v>
      </c>
      <c r="W176" s="58">
        <v>7598</v>
      </c>
      <c r="X176" s="58">
        <v>8.5</v>
      </c>
      <c r="Y176" s="58">
        <v>8.8000000000000007</v>
      </c>
      <c r="Z176" s="58">
        <v>56</v>
      </c>
      <c r="AA176" s="58">
        <v>19</v>
      </c>
      <c r="AB176" s="97">
        <f t="shared" si="20"/>
        <v>21.971428571428572</v>
      </c>
      <c r="AC176" s="97">
        <v>153.80000000000001</v>
      </c>
      <c r="AD176" s="118">
        <v>7</v>
      </c>
      <c r="AE176" s="54" t="s">
        <v>3658</v>
      </c>
      <c r="AF176" s="57">
        <v>77</v>
      </c>
      <c r="AG176" s="57">
        <v>232</v>
      </c>
      <c r="AH176" s="57">
        <v>28</v>
      </c>
      <c r="AI176" s="57">
        <v>4.93</v>
      </c>
      <c r="AJ176" s="57">
        <v>32.5</v>
      </c>
      <c r="AK176" s="57">
        <v>114</v>
      </c>
      <c r="AL176" s="57">
        <v>4.21</v>
      </c>
      <c r="AM176" s="54">
        <f t="shared" si="21"/>
        <v>27.508180131556752</v>
      </c>
      <c r="AN176" s="54"/>
    </row>
    <row r="177" spans="1:40" x14ac:dyDescent="0.2">
      <c r="A177">
        <v>0</v>
      </c>
      <c r="B177">
        <v>0</v>
      </c>
      <c r="C177" s="91">
        <v>1</v>
      </c>
      <c r="D177" s="91" t="s">
        <v>4047</v>
      </c>
      <c r="E177" s="91">
        <f t="shared" si="22"/>
        <v>1</v>
      </c>
      <c r="F177" s="91">
        <f t="shared" si="23"/>
        <v>0</v>
      </c>
      <c r="G177" s="143">
        <v>0.28000000000000003</v>
      </c>
      <c r="H177" s="49">
        <v>38</v>
      </c>
      <c r="I177" s="54" t="s">
        <v>333</v>
      </c>
      <c r="J177" s="54" t="s">
        <v>2837</v>
      </c>
      <c r="K177" s="12" t="s">
        <v>3941</v>
      </c>
      <c r="L177" s="56">
        <v>2014</v>
      </c>
      <c r="M177" s="56">
        <v>2</v>
      </c>
      <c r="N177" s="56">
        <v>36</v>
      </c>
      <c r="O177" s="56">
        <v>23</v>
      </c>
      <c r="P177" s="55" t="s">
        <v>191</v>
      </c>
      <c r="Q177" s="55">
        <v>28</v>
      </c>
      <c r="R177" s="55">
        <v>44</v>
      </c>
      <c r="S177" s="58">
        <v>1087</v>
      </c>
      <c r="T177" s="58">
        <v>1630</v>
      </c>
      <c r="U177" s="58">
        <f t="shared" si="19"/>
        <v>856628.10000000009</v>
      </c>
      <c r="V177" s="58">
        <v>66.7</v>
      </c>
      <c r="W177" s="58">
        <v>12843</v>
      </c>
      <c r="X177" s="58">
        <v>7.9</v>
      </c>
      <c r="Y177" s="58">
        <v>8.6</v>
      </c>
      <c r="Z177" s="58">
        <v>113</v>
      </c>
      <c r="AA177" s="58">
        <v>24</v>
      </c>
      <c r="AB177" s="97">
        <f t="shared" si="20"/>
        <v>19.100000000000001</v>
      </c>
      <c r="AC177" s="97">
        <v>152.80000000000001</v>
      </c>
      <c r="AD177" s="118">
        <v>8</v>
      </c>
      <c r="AE177" s="54" t="s">
        <v>3656</v>
      </c>
      <c r="AF177" s="57">
        <v>74.38</v>
      </c>
      <c r="AG177" s="57">
        <v>214</v>
      </c>
      <c r="AH177" s="57">
        <v>20</v>
      </c>
      <c r="AI177" s="57">
        <v>4.6900000000000004</v>
      </c>
      <c r="AJ177" s="57">
        <v>34.5</v>
      </c>
      <c r="AK177" s="57">
        <v>110</v>
      </c>
      <c r="AL177" s="57">
        <v>4.2</v>
      </c>
      <c r="AM177" s="54">
        <f t="shared" si="21"/>
        <v>27.192976684700369</v>
      </c>
      <c r="AN177" s="54"/>
    </row>
    <row r="178" spans="1:40" x14ac:dyDescent="0.2">
      <c r="A178">
        <v>0</v>
      </c>
      <c r="B178">
        <v>0</v>
      </c>
      <c r="C178" s="91">
        <f t="shared" ref="C178:C194" si="24">IF(H178&gt;50,1,0)</f>
        <v>0</v>
      </c>
      <c r="D178" s="91" t="s">
        <v>4048</v>
      </c>
      <c r="E178" s="91">
        <f t="shared" si="22"/>
        <v>1</v>
      </c>
      <c r="F178" s="91">
        <f t="shared" si="23"/>
        <v>1</v>
      </c>
      <c r="G178" s="143">
        <v>0.46</v>
      </c>
      <c r="H178" s="49">
        <v>22</v>
      </c>
      <c r="I178" s="54" t="s">
        <v>324</v>
      </c>
      <c r="J178" s="54" t="s">
        <v>2836</v>
      </c>
      <c r="K178" s="12" t="s">
        <v>3944</v>
      </c>
      <c r="L178" s="56">
        <v>2014</v>
      </c>
      <c r="M178" s="56">
        <v>1</v>
      </c>
      <c r="N178" s="56">
        <v>32</v>
      </c>
      <c r="O178" s="56">
        <v>21</v>
      </c>
      <c r="P178" s="55" t="s">
        <v>325</v>
      </c>
      <c r="Q178" s="55">
        <v>27</v>
      </c>
      <c r="R178" s="58">
        <v>39</v>
      </c>
      <c r="S178" s="58">
        <v>781</v>
      </c>
      <c r="T178" s="58">
        <v>1142</v>
      </c>
      <c r="U178" s="58">
        <f t="shared" si="19"/>
        <v>671482.8</v>
      </c>
      <c r="V178" s="58">
        <v>68.400000000000006</v>
      </c>
      <c r="W178" s="58">
        <v>9817</v>
      </c>
      <c r="X178" s="58">
        <v>8.6</v>
      </c>
      <c r="Y178" s="58">
        <v>8.9</v>
      </c>
      <c r="Z178" s="58">
        <v>72</v>
      </c>
      <c r="AA178" s="58">
        <v>24</v>
      </c>
      <c r="AB178" s="97">
        <f t="shared" si="20"/>
        <v>52.4</v>
      </c>
      <c r="AC178" s="97">
        <v>157.19999999999999</v>
      </c>
      <c r="AD178" s="118">
        <v>3</v>
      </c>
      <c r="AE178" s="54" t="s">
        <v>2515</v>
      </c>
      <c r="AF178" s="57">
        <v>74.13</v>
      </c>
      <c r="AG178" s="57">
        <v>214</v>
      </c>
      <c r="AH178" s="57">
        <v>20</v>
      </c>
      <c r="AI178" s="57">
        <v>4.3370499999999996</v>
      </c>
      <c r="AJ178" s="57">
        <v>30</v>
      </c>
      <c r="AK178" s="57">
        <v>112</v>
      </c>
      <c r="AL178" s="57">
        <v>4.2</v>
      </c>
      <c r="AM178" s="54">
        <f t="shared" si="21"/>
        <v>27.376700077479548</v>
      </c>
      <c r="AN178" s="54"/>
    </row>
    <row r="179" spans="1:40" x14ac:dyDescent="0.2">
      <c r="A179">
        <v>0</v>
      </c>
      <c r="B179">
        <v>0</v>
      </c>
      <c r="C179" s="91">
        <f t="shared" si="24"/>
        <v>0</v>
      </c>
      <c r="D179" s="91" t="s">
        <v>4048</v>
      </c>
      <c r="E179" s="91">
        <f t="shared" si="22"/>
        <v>0</v>
      </c>
      <c r="F179" s="91">
        <f t="shared" si="23"/>
        <v>0</v>
      </c>
      <c r="G179" s="143">
        <v>0.3</v>
      </c>
      <c r="H179" s="49">
        <v>8</v>
      </c>
      <c r="I179" s="54" t="s">
        <v>343</v>
      </c>
      <c r="J179" s="54" t="s">
        <v>2839</v>
      </c>
      <c r="K179" s="12" t="s">
        <v>3942</v>
      </c>
      <c r="L179" s="56">
        <v>2014</v>
      </c>
      <c r="M179" s="56">
        <v>2</v>
      </c>
      <c r="N179" s="56">
        <v>62</v>
      </c>
      <c r="O179" s="56">
        <v>22</v>
      </c>
      <c r="P179" s="55" t="s">
        <v>174</v>
      </c>
      <c r="Q179" s="55">
        <v>6</v>
      </c>
      <c r="R179" s="58">
        <v>0</v>
      </c>
      <c r="S179" s="58">
        <v>0</v>
      </c>
      <c r="T179" s="58">
        <v>0</v>
      </c>
      <c r="U179" s="58">
        <f t="shared" si="19"/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97">
        <f t="shared" si="20"/>
        <v>0</v>
      </c>
      <c r="AC179" s="97">
        <v>0</v>
      </c>
      <c r="AD179" s="118">
        <v>12</v>
      </c>
      <c r="AE179" s="54" t="s">
        <v>3186</v>
      </c>
      <c r="AF179" s="57">
        <v>74.25</v>
      </c>
      <c r="AG179" s="57">
        <v>226</v>
      </c>
      <c r="AH179" s="57">
        <v>24</v>
      </c>
      <c r="AI179" s="57">
        <v>4.97</v>
      </c>
      <c r="AJ179" s="57">
        <v>30.5</v>
      </c>
      <c r="AK179" s="57">
        <v>110</v>
      </c>
      <c r="AL179" s="57">
        <v>4.26</v>
      </c>
      <c r="AM179" s="54">
        <f t="shared" si="21"/>
        <v>28.818465235973655</v>
      </c>
      <c r="AN179" s="54"/>
    </row>
    <row r="180" spans="1:40" x14ac:dyDescent="0.2">
      <c r="A180">
        <v>0</v>
      </c>
      <c r="B180">
        <v>0</v>
      </c>
      <c r="C180" s="91">
        <f t="shared" si="24"/>
        <v>0</v>
      </c>
      <c r="D180" s="91" t="s">
        <v>4048</v>
      </c>
      <c r="E180" s="91">
        <f t="shared" si="22"/>
        <v>1</v>
      </c>
      <c r="F180" s="91">
        <f t="shared" si="23"/>
        <v>1</v>
      </c>
      <c r="G180" s="143">
        <v>0.6</v>
      </c>
      <c r="H180" s="49">
        <v>5</v>
      </c>
      <c r="I180" s="54" t="s">
        <v>317</v>
      </c>
      <c r="J180" s="54" t="s">
        <v>2841</v>
      </c>
      <c r="K180" s="12" t="s">
        <v>3943</v>
      </c>
      <c r="L180" s="56">
        <v>2014</v>
      </c>
      <c r="M180" s="56">
        <v>1</v>
      </c>
      <c r="N180" s="56">
        <v>22</v>
      </c>
      <c r="O180" s="56">
        <v>21</v>
      </c>
      <c r="P180" s="55" t="s">
        <v>93</v>
      </c>
      <c r="Q180" s="55">
        <v>31</v>
      </c>
      <c r="R180" s="55">
        <v>26</v>
      </c>
      <c r="S180" s="58">
        <v>595</v>
      </c>
      <c r="T180" s="58">
        <v>863</v>
      </c>
      <c r="U180" s="58">
        <f t="shared" si="19"/>
        <v>538798</v>
      </c>
      <c r="V180" s="58">
        <v>68.900000000000006</v>
      </c>
      <c r="W180" s="58">
        <v>7820</v>
      </c>
      <c r="X180" s="58">
        <v>9.1</v>
      </c>
      <c r="Y180" s="58">
        <v>9.4</v>
      </c>
      <c r="Z180" s="58">
        <v>63</v>
      </c>
      <c r="AA180" s="58">
        <v>22</v>
      </c>
      <c r="AB180" s="97">
        <f t="shared" si="20"/>
        <v>41.024999999999999</v>
      </c>
      <c r="AC180" s="97">
        <v>164.1</v>
      </c>
      <c r="AD180" s="118">
        <v>4</v>
      </c>
      <c r="AE180" s="54" t="s">
        <v>3188</v>
      </c>
      <c r="AF180" s="57">
        <v>71.75</v>
      </c>
      <c r="AG180" s="57">
        <v>207</v>
      </c>
      <c r="AH180" s="57">
        <v>32</v>
      </c>
      <c r="AI180" s="57">
        <v>4.68</v>
      </c>
      <c r="AJ180" s="57">
        <v>31.5</v>
      </c>
      <c r="AK180" s="57">
        <v>112</v>
      </c>
      <c r="AL180" s="57">
        <v>4.03</v>
      </c>
      <c r="AM180" s="54">
        <f t="shared" si="21"/>
        <v>28.267139336400831</v>
      </c>
      <c r="AN180" s="54"/>
    </row>
    <row r="181" spans="1:40" x14ac:dyDescent="0.2">
      <c r="A181">
        <v>0</v>
      </c>
      <c r="B181">
        <v>0</v>
      </c>
      <c r="C181" s="91">
        <f t="shared" si="24"/>
        <v>0</v>
      </c>
      <c r="D181" s="91" t="s">
        <v>4048</v>
      </c>
      <c r="E181" s="91">
        <f t="shared" si="22"/>
        <v>0</v>
      </c>
      <c r="F181" s="91">
        <f t="shared" si="23"/>
        <v>0</v>
      </c>
      <c r="G181" s="143">
        <v>0.08</v>
      </c>
      <c r="H181" s="49">
        <v>4</v>
      </c>
      <c r="I181" s="54" t="s">
        <v>353</v>
      </c>
      <c r="J181" s="54" t="s">
        <v>2846</v>
      </c>
      <c r="K181" s="12" t="s">
        <v>3945</v>
      </c>
      <c r="L181" s="56">
        <v>2014</v>
      </c>
      <c r="M181" s="56">
        <v>4</v>
      </c>
      <c r="N181" s="56">
        <v>135</v>
      </c>
      <c r="O181" s="56">
        <v>24</v>
      </c>
      <c r="P181" s="55" t="s">
        <v>79</v>
      </c>
      <c r="Q181" s="55">
        <v>30</v>
      </c>
      <c r="R181" s="58">
        <v>31</v>
      </c>
      <c r="S181" s="58">
        <v>430</v>
      </c>
      <c r="T181" s="58">
        <v>757</v>
      </c>
      <c r="U181" s="58">
        <f t="shared" si="19"/>
        <v>323192</v>
      </c>
      <c r="V181" s="58">
        <v>56.8</v>
      </c>
      <c r="W181" s="58">
        <v>5690</v>
      </c>
      <c r="X181" s="58">
        <v>7.5</v>
      </c>
      <c r="Y181" s="58">
        <v>7.4</v>
      </c>
      <c r="Z181" s="58">
        <v>37</v>
      </c>
      <c r="AA181" s="58">
        <v>19</v>
      </c>
      <c r="AB181" s="97">
        <f t="shared" si="20"/>
        <v>43.699999999999996</v>
      </c>
      <c r="AC181" s="97">
        <v>131.1</v>
      </c>
      <c r="AD181" s="118">
        <v>3</v>
      </c>
      <c r="AE181" s="54" t="s">
        <v>2515</v>
      </c>
      <c r="AF181" s="57">
        <v>75.88</v>
      </c>
      <c r="AG181" s="57">
        <v>228</v>
      </c>
      <c r="AH181" s="57">
        <v>16</v>
      </c>
      <c r="AI181" s="57">
        <v>4.97</v>
      </c>
      <c r="AJ181" s="57">
        <v>27</v>
      </c>
      <c r="AK181" s="57">
        <v>104</v>
      </c>
      <c r="AL181" s="57">
        <v>4.3600000000000003</v>
      </c>
      <c r="AM181" s="54">
        <f t="shared" si="21"/>
        <v>27.837839565232013</v>
      </c>
      <c r="AN181" s="54"/>
    </row>
    <row r="182" spans="1:40" x14ac:dyDescent="0.2">
      <c r="A182">
        <v>0</v>
      </c>
      <c r="B182">
        <v>0</v>
      </c>
      <c r="C182" s="91">
        <f t="shared" si="24"/>
        <v>0</v>
      </c>
      <c r="D182" s="91" t="s">
        <v>4048</v>
      </c>
      <c r="E182" s="91">
        <f t="shared" si="22"/>
        <v>0</v>
      </c>
      <c r="F182" s="91">
        <f t="shared" si="23"/>
        <v>0</v>
      </c>
      <c r="G182" s="143">
        <v>0.16</v>
      </c>
      <c r="H182" s="49">
        <v>3</v>
      </c>
      <c r="I182" s="54" t="s">
        <v>362</v>
      </c>
      <c r="J182" s="54" t="s">
        <v>2842</v>
      </c>
      <c r="K182" s="12" t="s">
        <v>3939</v>
      </c>
      <c r="L182" s="56">
        <v>2014</v>
      </c>
      <c r="M182" s="56">
        <v>5</v>
      </c>
      <c r="N182" s="56">
        <v>164</v>
      </c>
      <c r="O182" s="56">
        <v>23</v>
      </c>
      <c r="P182" s="55" t="s">
        <v>363</v>
      </c>
      <c r="Q182" s="55">
        <v>11</v>
      </c>
      <c r="R182" s="58">
        <v>53</v>
      </c>
      <c r="S182" s="58">
        <v>686</v>
      </c>
      <c r="T182" s="58">
        <v>1026</v>
      </c>
      <c r="U182" s="58">
        <f t="shared" ref="U182:U201" si="25">V182*W182</f>
        <v>603371.10000000009</v>
      </c>
      <c r="V182" s="58">
        <v>66.900000000000006</v>
      </c>
      <c r="W182" s="58">
        <v>9019</v>
      </c>
      <c r="X182" s="58">
        <v>8.8000000000000007</v>
      </c>
      <c r="Y182" s="58">
        <v>9.6</v>
      </c>
      <c r="Z182" s="58">
        <v>77</v>
      </c>
      <c r="AA182" s="58">
        <v>15</v>
      </c>
      <c r="AB182" s="97">
        <f t="shared" ref="AB182:AB201" si="26">AC182/AD182</f>
        <v>81.25</v>
      </c>
      <c r="AC182" s="97">
        <v>162.5</v>
      </c>
      <c r="AD182" s="118">
        <v>2</v>
      </c>
      <c r="AE182" s="54" t="s">
        <v>2518</v>
      </c>
      <c r="AF182" s="57">
        <v>75.25</v>
      </c>
      <c r="AG182" s="57">
        <v>220</v>
      </c>
      <c r="AH182" s="57">
        <v>16</v>
      </c>
      <c r="AI182" s="57">
        <v>4.9400000000000004</v>
      </c>
      <c r="AJ182" s="57">
        <v>28</v>
      </c>
      <c r="AK182" s="57">
        <v>99</v>
      </c>
      <c r="AL182" s="57">
        <v>4.34</v>
      </c>
      <c r="AM182" s="54">
        <f t="shared" si="21"/>
        <v>27.312722817628945</v>
      </c>
      <c r="AN182" s="54"/>
    </row>
    <row r="183" spans="1:40" x14ac:dyDescent="0.2">
      <c r="A183">
        <v>0</v>
      </c>
      <c r="B183">
        <v>0</v>
      </c>
      <c r="C183" s="91">
        <f t="shared" si="24"/>
        <v>0</v>
      </c>
      <c r="D183" s="91" t="s">
        <v>4048</v>
      </c>
      <c r="E183" s="91">
        <f t="shared" si="22"/>
        <v>0</v>
      </c>
      <c r="F183" s="91">
        <f t="shared" si="23"/>
        <v>0</v>
      </c>
      <c r="G183" s="143">
        <v>0.26</v>
      </c>
      <c r="H183" s="49">
        <v>1</v>
      </c>
      <c r="I183" s="54" t="s">
        <v>370</v>
      </c>
      <c r="J183" s="54" t="s">
        <v>2843</v>
      </c>
      <c r="K183" s="12" t="s">
        <v>3946</v>
      </c>
      <c r="L183" s="56">
        <v>2014</v>
      </c>
      <c r="M183" s="56">
        <v>6</v>
      </c>
      <c r="N183" s="56">
        <v>178</v>
      </c>
      <c r="O183" s="56">
        <v>23</v>
      </c>
      <c r="P183" s="55" t="s">
        <v>253</v>
      </c>
      <c r="Q183" s="55">
        <v>17</v>
      </c>
      <c r="R183" s="55">
        <v>30</v>
      </c>
      <c r="S183" s="58">
        <v>407</v>
      </c>
      <c r="T183" s="58">
        <v>659</v>
      </c>
      <c r="U183" s="58">
        <f t="shared" si="25"/>
        <v>357389.39999999997</v>
      </c>
      <c r="V183" s="58">
        <v>61.8</v>
      </c>
      <c r="W183" s="58">
        <v>5783</v>
      </c>
      <c r="X183" s="58">
        <v>8.8000000000000007</v>
      </c>
      <c r="Y183" s="58">
        <v>8.8000000000000007</v>
      </c>
      <c r="Z183" s="58">
        <v>35</v>
      </c>
      <c r="AA183" s="58">
        <v>15</v>
      </c>
      <c r="AB183" s="97">
        <f t="shared" si="26"/>
        <v>74.2</v>
      </c>
      <c r="AC183" s="97">
        <v>148.4</v>
      </c>
      <c r="AD183" s="118">
        <v>2</v>
      </c>
      <c r="AE183" s="54" t="s">
        <v>2518</v>
      </c>
      <c r="AF183" s="57">
        <v>76.88</v>
      </c>
      <c r="AG183" s="57">
        <v>224</v>
      </c>
      <c r="AH183" s="57">
        <v>16</v>
      </c>
      <c r="AI183" s="57">
        <v>4.3370499999999996</v>
      </c>
      <c r="AJ183" s="57">
        <v>24.49</v>
      </c>
      <c r="AK183" s="57">
        <v>85.39</v>
      </c>
      <c r="AL183" s="54">
        <v>3.2475999999999994</v>
      </c>
      <c r="AM183" s="54">
        <f t="shared" ref="AM183:AM201" si="27">(AG183/(AF183^2))*703</f>
        <v>26.642599356159742</v>
      </c>
      <c r="AN183" s="54"/>
    </row>
    <row r="184" spans="1:40" x14ac:dyDescent="0.2">
      <c r="A184">
        <v>0</v>
      </c>
      <c r="B184">
        <v>0</v>
      </c>
      <c r="C184" s="91">
        <f t="shared" si="24"/>
        <v>0</v>
      </c>
      <c r="D184" s="91" t="s">
        <v>4048</v>
      </c>
      <c r="E184" s="91">
        <f t="shared" si="22"/>
        <v>0</v>
      </c>
      <c r="F184" s="91">
        <f t="shared" si="23"/>
        <v>0</v>
      </c>
      <c r="G184" s="143">
        <v>0.4</v>
      </c>
      <c r="H184" s="49">
        <v>33</v>
      </c>
      <c r="I184" s="54" t="s">
        <v>240</v>
      </c>
      <c r="J184" s="54" t="s">
        <v>2833</v>
      </c>
      <c r="K184" s="12" t="s">
        <v>3949</v>
      </c>
      <c r="L184" s="56">
        <v>2015</v>
      </c>
      <c r="M184" s="56">
        <v>1</v>
      </c>
      <c r="N184" s="56">
        <v>1</v>
      </c>
      <c r="O184" s="56">
        <v>21</v>
      </c>
      <c r="P184" s="55" t="s">
        <v>241</v>
      </c>
      <c r="Q184" s="55">
        <v>30</v>
      </c>
      <c r="R184" s="55">
        <v>27</v>
      </c>
      <c r="S184" s="58">
        <v>562</v>
      </c>
      <c r="T184" s="58">
        <v>851</v>
      </c>
      <c r="U184" s="58">
        <f t="shared" si="25"/>
        <v>525624</v>
      </c>
      <c r="V184" s="58">
        <v>66</v>
      </c>
      <c r="W184" s="58">
        <v>7964</v>
      </c>
      <c r="X184" s="58">
        <v>9.4</v>
      </c>
      <c r="Y184" s="58">
        <v>9.4</v>
      </c>
      <c r="Z184" s="58">
        <v>65</v>
      </c>
      <c r="AA184" s="58">
        <v>28</v>
      </c>
      <c r="AB184" s="97">
        <f t="shared" si="26"/>
        <v>54.433333333333337</v>
      </c>
      <c r="AC184" s="97">
        <v>163.30000000000001</v>
      </c>
      <c r="AD184" s="118">
        <v>3</v>
      </c>
      <c r="AE184" s="54" t="s">
        <v>2515</v>
      </c>
      <c r="AF184" s="57">
        <v>76</v>
      </c>
      <c r="AG184" s="57">
        <v>231</v>
      </c>
      <c r="AH184" s="57">
        <v>27</v>
      </c>
      <c r="AI184" s="57">
        <v>4.97</v>
      </c>
      <c r="AJ184" s="57">
        <v>28.5</v>
      </c>
      <c r="AK184" s="57">
        <v>103</v>
      </c>
      <c r="AL184" s="57">
        <v>4.3600000000000003</v>
      </c>
      <c r="AM184" s="54">
        <f t="shared" si="27"/>
        <v>28.11513157894737</v>
      </c>
      <c r="AN184" s="54"/>
    </row>
    <row r="185" spans="1:40" x14ac:dyDescent="0.2">
      <c r="A185">
        <v>0</v>
      </c>
      <c r="B185">
        <v>0</v>
      </c>
      <c r="C185" s="91">
        <f t="shared" si="24"/>
        <v>0</v>
      </c>
      <c r="D185" s="91" t="s">
        <v>4048</v>
      </c>
      <c r="E185" s="91">
        <f t="shared" si="22"/>
        <v>1</v>
      </c>
      <c r="F185" s="91">
        <f t="shared" si="23"/>
        <v>1</v>
      </c>
      <c r="G185" s="143">
        <v>0.62</v>
      </c>
      <c r="H185" s="49">
        <v>33</v>
      </c>
      <c r="I185" s="54" t="s">
        <v>252</v>
      </c>
      <c r="J185" s="54" t="s">
        <v>2810</v>
      </c>
      <c r="K185" s="12" t="s">
        <v>3950</v>
      </c>
      <c r="L185" s="56">
        <v>2015</v>
      </c>
      <c r="M185" s="56">
        <v>1</v>
      </c>
      <c r="N185" s="56">
        <v>2</v>
      </c>
      <c r="O185" s="56">
        <v>21</v>
      </c>
      <c r="P185" s="55" t="s">
        <v>253</v>
      </c>
      <c r="Q185" s="55">
        <v>32</v>
      </c>
      <c r="R185" s="58">
        <v>41</v>
      </c>
      <c r="S185" s="58">
        <v>779</v>
      </c>
      <c r="T185" s="58">
        <v>1167</v>
      </c>
      <c r="U185" s="58">
        <f t="shared" si="25"/>
        <v>721172.79999999993</v>
      </c>
      <c r="V185" s="58">
        <v>66.8</v>
      </c>
      <c r="W185" s="58">
        <v>10796</v>
      </c>
      <c r="X185" s="58">
        <v>9.3000000000000007</v>
      </c>
      <c r="Y185" s="58">
        <v>10.5</v>
      </c>
      <c r="Z185" s="58">
        <v>105</v>
      </c>
      <c r="AA185" s="58">
        <v>14</v>
      </c>
      <c r="AB185" s="97">
        <f t="shared" si="26"/>
        <v>34.36</v>
      </c>
      <c r="AC185" s="97">
        <v>171.8</v>
      </c>
      <c r="AD185" s="118">
        <v>5</v>
      </c>
      <c r="AE185" s="54" t="s">
        <v>3189</v>
      </c>
      <c r="AF185" s="57">
        <v>75.75</v>
      </c>
      <c r="AG185" s="57">
        <v>222</v>
      </c>
      <c r="AH185" s="57">
        <v>16</v>
      </c>
      <c r="AI185" s="57">
        <v>4.5199999999999996</v>
      </c>
      <c r="AJ185" s="57">
        <v>36</v>
      </c>
      <c r="AK185" s="57">
        <v>121</v>
      </c>
      <c r="AL185" s="57">
        <v>4.1100000000000003</v>
      </c>
      <c r="AM185" s="54">
        <f t="shared" si="27"/>
        <v>27.198379243864977</v>
      </c>
      <c r="AN185" s="54"/>
    </row>
    <row r="186" spans="1:40" x14ac:dyDescent="0.2">
      <c r="A186">
        <v>0</v>
      </c>
      <c r="B186">
        <v>0</v>
      </c>
      <c r="C186" s="91">
        <f t="shared" si="24"/>
        <v>0</v>
      </c>
      <c r="D186" s="91" t="s">
        <v>4048</v>
      </c>
      <c r="E186" s="91">
        <f t="shared" si="22"/>
        <v>0</v>
      </c>
      <c r="F186" s="91">
        <f t="shared" si="23"/>
        <v>0</v>
      </c>
      <c r="G186" s="143">
        <v>0.38</v>
      </c>
      <c r="H186" s="49">
        <v>13</v>
      </c>
      <c r="I186" s="54" t="s">
        <v>297</v>
      </c>
      <c r="J186" s="54" t="s">
        <v>2825</v>
      </c>
      <c r="K186" s="12" t="s">
        <v>3952</v>
      </c>
      <c r="L186" s="56">
        <v>2015</v>
      </c>
      <c r="M186" s="56">
        <v>7</v>
      </c>
      <c r="N186" s="56">
        <v>250</v>
      </c>
      <c r="O186" s="56">
        <v>23</v>
      </c>
      <c r="P186" s="55" t="s">
        <v>137</v>
      </c>
      <c r="Q186" s="55">
        <v>3</v>
      </c>
      <c r="R186" s="55">
        <v>0</v>
      </c>
      <c r="S186" s="55">
        <v>0</v>
      </c>
      <c r="T186" s="55">
        <v>0</v>
      </c>
      <c r="U186" s="58">
        <f t="shared" si="25"/>
        <v>0</v>
      </c>
      <c r="V186" s="55">
        <v>0</v>
      </c>
      <c r="W186" s="55">
        <v>0</v>
      </c>
      <c r="X186" s="55">
        <v>0</v>
      </c>
      <c r="Y186" s="55">
        <v>0</v>
      </c>
      <c r="Z186" s="55">
        <v>0</v>
      </c>
      <c r="AA186" s="55">
        <v>0</v>
      </c>
      <c r="AB186" s="97">
        <f t="shared" si="26"/>
        <v>0</v>
      </c>
      <c r="AC186" s="56">
        <v>0</v>
      </c>
      <c r="AD186" s="118">
        <v>1</v>
      </c>
      <c r="AE186" s="54" t="s">
        <v>3185</v>
      </c>
      <c r="AF186" s="57">
        <v>75</v>
      </c>
      <c r="AG186" s="57">
        <v>210</v>
      </c>
      <c r="AH186" s="57">
        <v>16</v>
      </c>
      <c r="AI186" s="57">
        <v>4.9400000000000004</v>
      </c>
      <c r="AJ186" s="57">
        <v>24.49</v>
      </c>
      <c r="AK186" s="57">
        <v>85.39</v>
      </c>
      <c r="AL186" s="54">
        <v>3.2475999999999994</v>
      </c>
      <c r="AM186" s="54">
        <f t="shared" si="27"/>
        <v>26.245333333333335</v>
      </c>
      <c r="AN186" s="54"/>
    </row>
    <row r="187" spans="1:40" x14ac:dyDescent="0.2">
      <c r="A187">
        <v>0</v>
      </c>
      <c r="B187">
        <v>0</v>
      </c>
      <c r="C187" s="91">
        <f t="shared" si="24"/>
        <v>0</v>
      </c>
      <c r="D187" s="91" t="s">
        <v>4048</v>
      </c>
      <c r="E187" s="91">
        <f t="shared" si="22"/>
        <v>0</v>
      </c>
      <c r="F187" s="91">
        <f t="shared" si="23"/>
        <v>0</v>
      </c>
      <c r="G187" s="143">
        <v>0.12</v>
      </c>
      <c r="H187" s="49">
        <v>5</v>
      </c>
      <c r="I187" s="54" t="s">
        <v>287</v>
      </c>
      <c r="J187" s="54" t="s">
        <v>2805</v>
      </c>
      <c r="K187" s="12" t="s">
        <v>3947</v>
      </c>
      <c r="L187" s="56">
        <v>2015</v>
      </c>
      <c r="M187" s="56">
        <v>5</v>
      </c>
      <c r="N187" s="56">
        <v>147</v>
      </c>
      <c r="O187" s="56">
        <v>22</v>
      </c>
      <c r="P187" s="55" t="s">
        <v>288</v>
      </c>
      <c r="Q187" s="55">
        <v>4</v>
      </c>
      <c r="R187" s="58">
        <v>40</v>
      </c>
      <c r="S187" s="58">
        <v>837</v>
      </c>
      <c r="T187" s="58">
        <v>1241</v>
      </c>
      <c r="U187" s="58">
        <f t="shared" si="25"/>
        <v>671708.4</v>
      </c>
      <c r="V187" s="58">
        <v>67.400000000000006</v>
      </c>
      <c r="W187" s="58">
        <v>9966</v>
      </c>
      <c r="X187" s="58">
        <v>8</v>
      </c>
      <c r="Y187" s="58">
        <v>8.3000000000000007</v>
      </c>
      <c r="Z187" s="58">
        <v>75</v>
      </c>
      <c r="AA187" s="58">
        <v>25</v>
      </c>
      <c r="AB187" s="97">
        <f t="shared" si="26"/>
        <v>30.160000000000004</v>
      </c>
      <c r="AC187" s="97">
        <v>150.80000000000001</v>
      </c>
      <c r="AD187" s="118">
        <v>5</v>
      </c>
      <c r="AE187" s="54" t="s">
        <v>3189</v>
      </c>
      <c r="AF187" s="57">
        <v>75.25</v>
      </c>
      <c r="AG187" s="57">
        <v>226</v>
      </c>
      <c r="AH187" s="57">
        <v>26</v>
      </c>
      <c r="AI187" s="57">
        <v>4.63</v>
      </c>
      <c r="AJ187" s="57">
        <v>36</v>
      </c>
      <c r="AK187" s="57">
        <v>120</v>
      </c>
      <c r="AL187" s="57">
        <v>3.98</v>
      </c>
      <c r="AM187" s="54">
        <f t="shared" si="27"/>
        <v>28.057615258109731</v>
      </c>
      <c r="AN187" s="54"/>
    </row>
    <row r="188" spans="1:40" x14ac:dyDescent="0.2">
      <c r="A188">
        <v>0</v>
      </c>
      <c r="B188">
        <v>0</v>
      </c>
      <c r="C188" s="91">
        <f t="shared" si="24"/>
        <v>0</v>
      </c>
      <c r="D188" s="91" t="s">
        <v>4048</v>
      </c>
      <c r="E188" s="91">
        <f t="shared" si="22"/>
        <v>0</v>
      </c>
      <c r="F188" s="91">
        <f t="shared" si="23"/>
        <v>0</v>
      </c>
      <c r="G188" s="143">
        <v>0.28000000000000003</v>
      </c>
      <c r="H188" s="49">
        <v>4</v>
      </c>
      <c r="I188" s="54" t="s">
        <v>279</v>
      </c>
      <c r="J188" s="54" t="s">
        <v>2817</v>
      </c>
      <c r="K188" s="12" t="s">
        <v>3948</v>
      </c>
      <c r="L188" s="56">
        <v>2015</v>
      </c>
      <c r="M188" s="56">
        <v>4</v>
      </c>
      <c r="N188" s="56">
        <v>103</v>
      </c>
      <c r="O188" s="56">
        <v>24</v>
      </c>
      <c r="P188" s="55" t="s">
        <v>170</v>
      </c>
      <c r="Q188" s="55">
        <v>27</v>
      </c>
      <c r="R188" s="55">
        <v>37</v>
      </c>
      <c r="S188" s="58">
        <v>530</v>
      </c>
      <c r="T188" s="58">
        <v>845</v>
      </c>
      <c r="U188" s="58">
        <f t="shared" si="25"/>
        <v>513826.5</v>
      </c>
      <c r="V188" s="58">
        <v>62.7</v>
      </c>
      <c r="W188" s="58">
        <v>8195</v>
      </c>
      <c r="X188" s="58">
        <v>9.6999999999999993</v>
      </c>
      <c r="Y188" s="58">
        <v>10.6</v>
      </c>
      <c r="Z188" s="58">
        <v>62</v>
      </c>
      <c r="AA188" s="58">
        <v>10</v>
      </c>
      <c r="AB188" s="97">
        <f t="shared" si="26"/>
        <v>41.5</v>
      </c>
      <c r="AC188" s="97">
        <v>166</v>
      </c>
      <c r="AD188" s="118">
        <v>4</v>
      </c>
      <c r="AE188" s="54" t="s">
        <v>3188</v>
      </c>
      <c r="AF188" s="57">
        <v>74.88</v>
      </c>
      <c r="AG188" s="57">
        <v>230</v>
      </c>
      <c r="AH188" s="57">
        <v>31</v>
      </c>
      <c r="AI188" s="57">
        <v>4.87</v>
      </c>
      <c r="AJ188" s="57">
        <v>34</v>
      </c>
      <c r="AK188" s="57">
        <v>121</v>
      </c>
      <c r="AL188" s="57">
        <v>4.13</v>
      </c>
      <c r="AM188" s="54">
        <f t="shared" si="27"/>
        <v>28.83709376597999</v>
      </c>
      <c r="AN188" s="54"/>
    </row>
    <row r="189" spans="1:40" x14ac:dyDescent="0.2">
      <c r="A189">
        <v>0</v>
      </c>
      <c r="B189">
        <v>0</v>
      </c>
      <c r="C189" s="91">
        <f t="shared" si="24"/>
        <v>0</v>
      </c>
      <c r="D189" s="91" t="s">
        <v>4048</v>
      </c>
      <c r="E189" s="91">
        <f t="shared" si="22"/>
        <v>0</v>
      </c>
      <c r="F189" s="91">
        <f t="shared" si="23"/>
        <v>0</v>
      </c>
      <c r="G189" s="143">
        <v>0.36</v>
      </c>
      <c r="H189" s="49">
        <v>1</v>
      </c>
      <c r="I189" s="54" t="s">
        <v>270</v>
      </c>
      <c r="J189" s="54" t="s">
        <v>2809</v>
      </c>
      <c r="K189" s="12" t="s">
        <v>3951</v>
      </c>
      <c r="L189" s="56">
        <v>2015</v>
      </c>
      <c r="M189" s="56">
        <v>3</v>
      </c>
      <c r="N189" s="56">
        <v>89</v>
      </c>
      <c r="O189" s="56">
        <v>23</v>
      </c>
      <c r="P189" s="55" t="s">
        <v>271</v>
      </c>
      <c r="Q189" s="55">
        <v>20</v>
      </c>
      <c r="R189" s="58">
        <v>47</v>
      </c>
      <c r="S189" s="58">
        <v>1187</v>
      </c>
      <c r="T189" s="58">
        <v>1838</v>
      </c>
      <c r="U189" s="58">
        <f t="shared" si="25"/>
        <v>878559.99999999988</v>
      </c>
      <c r="V189" s="58">
        <v>64.599999999999994</v>
      </c>
      <c r="W189" s="58">
        <v>13600</v>
      </c>
      <c r="X189" s="58">
        <v>7.4</v>
      </c>
      <c r="Y189" s="58">
        <v>7</v>
      </c>
      <c r="Z189" s="58">
        <v>83</v>
      </c>
      <c r="AA189" s="58">
        <v>54</v>
      </c>
      <c r="AB189" s="97">
        <f t="shared" si="26"/>
        <v>27.160000000000004</v>
      </c>
      <c r="AC189" s="97">
        <v>135.80000000000001</v>
      </c>
      <c r="AD189" s="118">
        <v>5</v>
      </c>
      <c r="AE189" s="54" t="s">
        <v>3189</v>
      </c>
      <c r="AF189" s="57">
        <v>77.63</v>
      </c>
      <c r="AG189" s="57">
        <v>229</v>
      </c>
      <c r="AH189" s="57">
        <v>40</v>
      </c>
      <c r="AI189" s="57">
        <v>5.14</v>
      </c>
      <c r="AJ189" s="57">
        <v>31</v>
      </c>
      <c r="AK189" s="57">
        <v>105</v>
      </c>
      <c r="AL189" s="57">
        <v>4.3899999999999997</v>
      </c>
      <c r="AM189" s="54">
        <f t="shared" si="27"/>
        <v>26.713551795595158</v>
      </c>
      <c r="AN189" s="54"/>
    </row>
    <row r="190" spans="1:40" x14ac:dyDescent="0.2">
      <c r="A190">
        <v>0</v>
      </c>
      <c r="B190">
        <v>0</v>
      </c>
      <c r="C190" s="91">
        <f t="shared" si="24"/>
        <v>0</v>
      </c>
      <c r="D190" s="91" t="s">
        <v>4048</v>
      </c>
      <c r="E190" s="91">
        <f t="shared" si="22"/>
        <v>0</v>
      </c>
      <c r="F190" s="91">
        <f t="shared" si="23"/>
        <v>0</v>
      </c>
      <c r="G190" s="143">
        <v>0.04</v>
      </c>
      <c r="H190" s="49">
        <v>29</v>
      </c>
      <c r="I190" s="54" t="s">
        <v>195</v>
      </c>
      <c r="J190" s="54" t="s">
        <v>2786</v>
      </c>
      <c r="K190" s="12" t="s">
        <v>3955</v>
      </c>
      <c r="L190" s="56">
        <v>2016</v>
      </c>
      <c r="M190" s="56">
        <v>4</v>
      </c>
      <c r="N190" s="56">
        <v>135</v>
      </c>
      <c r="O190" s="56">
        <v>23</v>
      </c>
      <c r="P190" s="55" t="s">
        <v>196</v>
      </c>
      <c r="Q190" s="55">
        <v>27</v>
      </c>
      <c r="R190" s="55">
        <f>26+23</f>
        <v>49</v>
      </c>
      <c r="S190" s="58">
        <v>734</v>
      </c>
      <c r="T190" s="58">
        <v>1169</v>
      </c>
      <c r="U190" s="58">
        <f t="shared" si="25"/>
        <v>588812.79999999993</v>
      </c>
      <c r="V190" s="58">
        <v>62.8</v>
      </c>
      <c r="W190" s="58">
        <v>9376</v>
      </c>
      <c r="X190" s="58">
        <v>8</v>
      </c>
      <c r="Y190" s="58">
        <v>8.3000000000000007</v>
      </c>
      <c r="Z190" s="58">
        <v>70</v>
      </c>
      <c r="AA190" s="58">
        <v>23</v>
      </c>
      <c r="AB190" s="97">
        <f t="shared" si="26"/>
        <v>73</v>
      </c>
      <c r="AC190" s="97">
        <v>146</v>
      </c>
      <c r="AD190" s="118">
        <v>2</v>
      </c>
      <c r="AE190" s="54" t="s">
        <v>2518</v>
      </c>
      <c r="AF190" s="57">
        <v>74.25</v>
      </c>
      <c r="AG190" s="57">
        <v>226</v>
      </c>
      <c r="AH190" s="57">
        <v>16</v>
      </c>
      <c r="AI190" s="57">
        <v>4.79</v>
      </c>
      <c r="AJ190" s="57">
        <v>32.5</v>
      </c>
      <c r="AK190" s="57">
        <v>116</v>
      </c>
      <c r="AL190" s="57">
        <v>4.32</v>
      </c>
      <c r="AM190" s="54">
        <f t="shared" si="27"/>
        <v>28.818465235973655</v>
      </c>
      <c r="AN190" s="54"/>
    </row>
    <row r="191" spans="1:40" x14ac:dyDescent="0.2">
      <c r="A191">
        <v>0</v>
      </c>
      <c r="B191">
        <v>0</v>
      </c>
      <c r="C191" s="91">
        <f t="shared" si="24"/>
        <v>0</v>
      </c>
      <c r="D191" s="91" t="s">
        <v>4048</v>
      </c>
      <c r="E191" s="91">
        <f t="shared" si="22"/>
        <v>0</v>
      </c>
      <c r="F191" s="91">
        <f t="shared" si="23"/>
        <v>0</v>
      </c>
      <c r="G191" s="143">
        <v>0.42</v>
      </c>
      <c r="H191" s="49">
        <v>24</v>
      </c>
      <c r="I191" s="54" t="s">
        <v>150</v>
      </c>
      <c r="J191" s="54" t="s">
        <v>2789</v>
      </c>
      <c r="K191" s="12" t="s">
        <v>3953</v>
      </c>
      <c r="L191" s="56">
        <v>2016</v>
      </c>
      <c r="M191" s="56">
        <v>1</v>
      </c>
      <c r="N191" s="56">
        <v>2</v>
      </c>
      <c r="O191" s="56">
        <v>23</v>
      </c>
      <c r="P191" s="55" t="s">
        <v>151</v>
      </c>
      <c r="Q191" s="55">
        <v>19</v>
      </c>
      <c r="R191" s="58">
        <f>19+16+7</f>
        <v>42</v>
      </c>
      <c r="S191" s="58">
        <v>392</v>
      </c>
      <c r="T191" s="58">
        <v>612</v>
      </c>
      <c r="U191" s="58">
        <f t="shared" si="25"/>
        <v>327871.5</v>
      </c>
      <c r="V191" s="58">
        <v>64.099999999999994</v>
      </c>
      <c r="W191" s="58">
        <v>5115</v>
      </c>
      <c r="X191" s="58">
        <v>8.4</v>
      </c>
      <c r="Y191" s="58">
        <v>8.8000000000000007</v>
      </c>
      <c r="Z191" s="58">
        <v>45</v>
      </c>
      <c r="AA191" s="58">
        <v>14</v>
      </c>
      <c r="AB191" s="97">
        <f t="shared" si="26"/>
        <v>12.825000000000001</v>
      </c>
      <c r="AC191" s="97">
        <v>153.9</v>
      </c>
      <c r="AD191" s="118">
        <v>12</v>
      </c>
      <c r="AE191" s="54" t="s">
        <v>3186</v>
      </c>
      <c r="AF191" s="57">
        <v>77</v>
      </c>
      <c r="AG191" s="57">
        <v>253</v>
      </c>
      <c r="AH191" s="57">
        <v>16</v>
      </c>
      <c r="AI191" s="57">
        <v>4.8099999999999996</v>
      </c>
      <c r="AJ191" s="57">
        <v>36</v>
      </c>
      <c r="AK191" s="57">
        <v>85.39</v>
      </c>
      <c r="AL191" s="54">
        <v>3.2475999999999994</v>
      </c>
      <c r="AM191" s="54">
        <f t="shared" si="27"/>
        <v>29.998144712430427</v>
      </c>
      <c r="AN191" s="54"/>
    </row>
    <row r="192" spans="1:40" x14ac:dyDescent="0.2">
      <c r="A192">
        <v>0</v>
      </c>
      <c r="B192">
        <v>0</v>
      </c>
      <c r="C192" s="91">
        <f t="shared" si="24"/>
        <v>0</v>
      </c>
      <c r="D192" s="91" t="s">
        <v>4048</v>
      </c>
      <c r="E192" s="91">
        <f t="shared" si="22"/>
        <v>0</v>
      </c>
      <c r="F192" s="91">
        <f t="shared" si="23"/>
        <v>0</v>
      </c>
      <c r="G192" s="143">
        <v>0.24</v>
      </c>
      <c r="H192" s="49">
        <v>13</v>
      </c>
      <c r="I192" s="54" t="s">
        <v>173</v>
      </c>
      <c r="J192" s="54" t="s">
        <v>2776</v>
      </c>
      <c r="K192" s="12" t="s">
        <v>3956</v>
      </c>
      <c r="L192" s="56">
        <v>2016</v>
      </c>
      <c r="M192" s="56">
        <v>3</v>
      </c>
      <c r="N192" s="56">
        <v>91</v>
      </c>
      <c r="O192" s="56">
        <v>22</v>
      </c>
      <c r="P192" s="55" t="s">
        <v>174</v>
      </c>
      <c r="Q192" s="55">
        <v>7</v>
      </c>
      <c r="R192" s="55">
        <f>26+5+8</f>
        <v>39</v>
      </c>
      <c r="S192" s="58">
        <v>499</v>
      </c>
      <c r="T192" s="58">
        <v>839</v>
      </c>
      <c r="U192" s="58">
        <f t="shared" si="25"/>
        <v>340518.5</v>
      </c>
      <c r="V192" s="58">
        <v>59.5</v>
      </c>
      <c r="W192" s="58">
        <v>5723</v>
      </c>
      <c r="X192" s="58">
        <v>6.8</v>
      </c>
      <c r="Y192" s="58">
        <v>7.1</v>
      </c>
      <c r="Z192" s="58">
        <v>46</v>
      </c>
      <c r="AA192" s="58">
        <v>15</v>
      </c>
      <c r="AB192" s="97">
        <f t="shared" si="26"/>
        <v>43.766666666666673</v>
      </c>
      <c r="AC192" s="97">
        <v>131.30000000000001</v>
      </c>
      <c r="AD192" s="118">
        <v>3</v>
      </c>
      <c r="AE192" s="54" t="s">
        <v>2515</v>
      </c>
      <c r="AF192" s="57">
        <v>75.75</v>
      </c>
      <c r="AG192" s="57">
        <v>231</v>
      </c>
      <c r="AH192" s="57">
        <v>16</v>
      </c>
      <c r="AI192" s="57">
        <v>4.9400000000000004</v>
      </c>
      <c r="AJ192" s="57">
        <v>31</v>
      </c>
      <c r="AK192" s="57">
        <v>113</v>
      </c>
      <c r="AL192" s="57">
        <v>4.53</v>
      </c>
      <c r="AM192" s="54">
        <f t="shared" si="27"/>
        <v>28.301016240237889</v>
      </c>
      <c r="AN192" s="54"/>
    </row>
    <row r="193" spans="1:43" x14ac:dyDescent="0.2">
      <c r="A193">
        <v>0</v>
      </c>
      <c r="B193">
        <v>0</v>
      </c>
      <c r="C193" s="91">
        <f t="shared" si="24"/>
        <v>0</v>
      </c>
      <c r="D193" s="91" t="s">
        <v>4048</v>
      </c>
      <c r="E193" s="91">
        <f t="shared" si="22"/>
        <v>1</v>
      </c>
      <c r="F193" s="91">
        <f t="shared" si="23"/>
        <v>1</v>
      </c>
      <c r="G193" s="143">
        <v>0.66</v>
      </c>
      <c r="H193" s="49">
        <v>13</v>
      </c>
      <c r="I193" s="54" t="s">
        <v>140</v>
      </c>
      <c r="J193" s="54" t="s">
        <v>2780</v>
      </c>
      <c r="K193" s="12" t="s">
        <v>3957</v>
      </c>
      <c r="L193" s="56">
        <v>2016</v>
      </c>
      <c r="M193" s="56">
        <v>1</v>
      </c>
      <c r="N193" s="56">
        <v>1</v>
      </c>
      <c r="O193" s="56">
        <v>21</v>
      </c>
      <c r="P193" s="55" t="s">
        <v>141</v>
      </c>
      <c r="Q193" s="55">
        <v>30</v>
      </c>
      <c r="R193" s="55">
        <v>37</v>
      </c>
      <c r="S193" s="58">
        <v>977</v>
      </c>
      <c r="T193" s="58">
        <v>1568</v>
      </c>
      <c r="U193" s="58">
        <f t="shared" si="25"/>
        <v>759748.5</v>
      </c>
      <c r="V193" s="58">
        <v>62.3</v>
      </c>
      <c r="W193" s="58">
        <v>12195</v>
      </c>
      <c r="X193" s="58">
        <v>7.8</v>
      </c>
      <c r="Y193" s="58">
        <v>8.1</v>
      </c>
      <c r="Z193" s="58">
        <v>96</v>
      </c>
      <c r="AA193" s="58">
        <v>30</v>
      </c>
      <c r="AB193" s="97">
        <f t="shared" si="26"/>
        <v>28.8</v>
      </c>
      <c r="AC193" s="97">
        <v>144</v>
      </c>
      <c r="AD193" s="118">
        <v>5</v>
      </c>
      <c r="AE193" s="54" t="s">
        <v>3189</v>
      </c>
      <c r="AF193" s="57">
        <v>76</v>
      </c>
      <c r="AG193" s="57">
        <v>215</v>
      </c>
      <c r="AH193" s="57">
        <v>36</v>
      </c>
      <c r="AI193" s="57">
        <v>4.82</v>
      </c>
      <c r="AJ193" s="57">
        <v>27</v>
      </c>
      <c r="AK193" s="57">
        <v>110</v>
      </c>
      <c r="AL193" s="57">
        <v>4.47</v>
      </c>
      <c r="AM193" s="54">
        <f t="shared" si="27"/>
        <v>26.167763157894736</v>
      </c>
      <c r="AN193" s="54"/>
    </row>
    <row r="194" spans="1:43" x14ac:dyDescent="0.2">
      <c r="A194">
        <v>0</v>
      </c>
      <c r="B194">
        <v>0</v>
      </c>
      <c r="C194" s="91">
        <f t="shared" si="24"/>
        <v>0</v>
      </c>
      <c r="D194" s="91" t="s">
        <v>4048</v>
      </c>
      <c r="E194" s="91">
        <f t="shared" si="22"/>
        <v>0</v>
      </c>
      <c r="F194" s="91">
        <f t="shared" si="23"/>
        <v>0</v>
      </c>
      <c r="G194" s="143">
        <v>0.06</v>
      </c>
      <c r="H194" s="49">
        <v>3</v>
      </c>
      <c r="I194" s="54" t="s">
        <v>183</v>
      </c>
      <c r="J194" s="54" t="s">
        <v>2784</v>
      </c>
      <c r="K194" s="12" t="s">
        <v>3954</v>
      </c>
      <c r="L194" s="56">
        <v>2016</v>
      </c>
      <c r="M194" s="56">
        <v>3</v>
      </c>
      <c r="N194" s="56">
        <v>93</v>
      </c>
      <c r="O194" s="56">
        <v>23</v>
      </c>
      <c r="P194" s="55" t="s">
        <v>93</v>
      </c>
      <c r="Q194" s="55">
        <v>30</v>
      </c>
      <c r="R194" s="55">
        <f>24+23</f>
        <v>47</v>
      </c>
      <c r="S194" s="58">
        <v>851</v>
      </c>
      <c r="T194" s="58">
        <v>1261</v>
      </c>
      <c r="U194" s="58">
        <f t="shared" si="25"/>
        <v>697882.5</v>
      </c>
      <c r="V194" s="58">
        <v>67.5</v>
      </c>
      <c r="W194" s="58">
        <v>10339</v>
      </c>
      <c r="X194" s="58">
        <v>8.1999999999999993</v>
      </c>
      <c r="Y194" s="58">
        <v>8.9</v>
      </c>
      <c r="Z194" s="58">
        <v>88</v>
      </c>
      <c r="AA194" s="58">
        <v>19</v>
      </c>
      <c r="AB194" s="97">
        <f t="shared" si="26"/>
        <v>31.28</v>
      </c>
      <c r="AC194" s="97">
        <v>156.4</v>
      </c>
      <c r="AD194" s="118">
        <v>5</v>
      </c>
      <c r="AE194" s="54" t="s">
        <v>3189</v>
      </c>
      <c r="AF194" s="57">
        <v>73.25</v>
      </c>
      <c r="AG194" s="57">
        <v>220</v>
      </c>
      <c r="AH194" s="57">
        <v>16</v>
      </c>
      <c r="AI194" s="57">
        <v>4.8899999999999997</v>
      </c>
      <c r="AJ194" s="57">
        <v>29.5</v>
      </c>
      <c r="AK194" s="57">
        <v>104</v>
      </c>
      <c r="AL194" s="57">
        <v>4</v>
      </c>
      <c r="AM194" s="54">
        <f t="shared" si="27"/>
        <v>28.824564060152127</v>
      </c>
      <c r="AN194" s="54"/>
    </row>
    <row r="195" spans="1:43" x14ac:dyDescent="0.2">
      <c r="A195">
        <v>0</v>
      </c>
      <c r="B195">
        <v>0</v>
      </c>
      <c r="C195" s="91">
        <f t="shared" ref="C195:C201" si="28">IF(H195&gt;50,1,0)</f>
        <v>0</v>
      </c>
      <c r="D195" s="91" t="s">
        <v>4048</v>
      </c>
      <c r="E195" s="91">
        <f t="shared" si="22"/>
        <v>0</v>
      </c>
      <c r="F195" s="91">
        <f t="shared" si="23"/>
        <v>0</v>
      </c>
      <c r="G195" s="143">
        <v>0.22</v>
      </c>
      <c r="H195" s="49">
        <v>2</v>
      </c>
      <c r="I195" s="54" t="s">
        <v>212</v>
      </c>
      <c r="J195" s="54" t="s">
        <v>2782</v>
      </c>
      <c r="K195" s="12" t="s">
        <v>3958</v>
      </c>
      <c r="L195" s="56">
        <v>2016</v>
      </c>
      <c r="M195" s="56">
        <v>5</v>
      </c>
      <c r="N195" s="56">
        <v>162</v>
      </c>
      <c r="O195" s="56">
        <v>23</v>
      </c>
      <c r="P195" s="55" t="s">
        <v>71</v>
      </c>
      <c r="Q195" s="55">
        <v>4</v>
      </c>
      <c r="R195" s="55">
        <f>28+23</f>
        <v>51</v>
      </c>
      <c r="S195" s="58">
        <v>727</v>
      </c>
      <c r="T195" s="58">
        <v>1103</v>
      </c>
      <c r="U195" s="58">
        <f t="shared" si="25"/>
        <v>618471.5</v>
      </c>
      <c r="V195" s="58">
        <v>65.900000000000006</v>
      </c>
      <c r="W195" s="58">
        <v>9385</v>
      </c>
      <c r="X195" s="58">
        <v>8.5</v>
      </c>
      <c r="Y195" s="58">
        <v>8.6999999999999993</v>
      </c>
      <c r="Z195" s="58">
        <v>75</v>
      </c>
      <c r="AA195" s="58">
        <v>29</v>
      </c>
      <c r="AB195" s="97">
        <f t="shared" si="26"/>
        <v>30.919999999999998</v>
      </c>
      <c r="AC195" s="97">
        <v>154.6</v>
      </c>
      <c r="AD195" s="118">
        <v>5</v>
      </c>
      <c r="AE195" s="54" t="s">
        <v>3189</v>
      </c>
      <c r="AF195" s="57">
        <v>75.25</v>
      </c>
      <c r="AG195" s="57">
        <v>218</v>
      </c>
      <c r="AH195" s="57">
        <v>16</v>
      </c>
      <c r="AI195" s="57">
        <v>4.78</v>
      </c>
      <c r="AJ195" s="57">
        <v>32.5</v>
      </c>
      <c r="AK195" s="57">
        <v>113</v>
      </c>
      <c r="AL195" s="57">
        <v>4.3099999999999996</v>
      </c>
      <c r="AM195" s="54">
        <f t="shared" si="27"/>
        <v>27.064425337468681</v>
      </c>
      <c r="AN195" s="54"/>
    </row>
    <row r="196" spans="1:43" x14ac:dyDescent="0.2">
      <c r="A196">
        <v>0</v>
      </c>
      <c r="B196">
        <v>0</v>
      </c>
      <c r="C196" s="91">
        <f t="shared" si="28"/>
        <v>0</v>
      </c>
      <c r="D196" s="91" t="s">
        <v>4048</v>
      </c>
      <c r="E196" s="91">
        <f t="shared" si="22"/>
        <v>0</v>
      </c>
      <c r="F196" s="91">
        <f t="shared" si="23"/>
        <v>0</v>
      </c>
      <c r="G196" s="143">
        <v>0.26</v>
      </c>
      <c r="H196" s="49">
        <v>2</v>
      </c>
      <c r="I196" s="54" t="s">
        <v>160</v>
      </c>
      <c r="J196" s="54" t="s">
        <v>2785</v>
      </c>
      <c r="K196" s="12" t="s">
        <v>3959</v>
      </c>
      <c r="L196" s="56">
        <v>2016</v>
      </c>
      <c r="M196" s="56">
        <v>1</v>
      </c>
      <c r="N196" s="56">
        <v>26</v>
      </c>
      <c r="O196" s="56">
        <v>22</v>
      </c>
      <c r="P196" s="55" t="s">
        <v>137</v>
      </c>
      <c r="Q196" s="55">
        <v>2</v>
      </c>
      <c r="R196" s="55">
        <v>38</v>
      </c>
      <c r="S196" s="58">
        <v>758</v>
      </c>
      <c r="T196" s="58">
        <v>1205</v>
      </c>
      <c r="U196" s="58">
        <f t="shared" si="25"/>
        <v>557482.69999999995</v>
      </c>
      <c r="V196" s="58">
        <v>62.9</v>
      </c>
      <c r="W196" s="58">
        <v>8863</v>
      </c>
      <c r="X196" s="58">
        <v>7.4</v>
      </c>
      <c r="Y196" s="58">
        <v>7.5</v>
      </c>
      <c r="Z196" s="58">
        <v>59</v>
      </c>
      <c r="AA196" s="58">
        <v>23</v>
      </c>
      <c r="AB196" s="97">
        <f t="shared" si="26"/>
        <v>19.571428571428573</v>
      </c>
      <c r="AC196" s="97">
        <v>137</v>
      </c>
      <c r="AD196" s="118">
        <v>7</v>
      </c>
      <c r="AE196" s="54" t="s">
        <v>3658</v>
      </c>
      <c r="AF196" s="57">
        <v>78.63</v>
      </c>
      <c r="AG196" s="57">
        <v>244</v>
      </c>
      <c r="AH196" s="57">
        <v>16</v>
      </c>
      <c r="AI196" s="57">
        <v>4.8600000000000003</v>
      </c>
      <c r="AJ196" s="57">
        <v>36</v>
      </c>
      <c r="AK196" s="57">
        <v>118</v>
      </c>
      <c r="AL196" s="57">
        <v>4.26</v>
      </c>
      <c r="AM196" s="54">
        <f t="shared" si="27"/>
        <v>27.743969606433748</v>
      </c>
      <c r="AN196" s="54"/>
    </row>
    <row r="197" spans="1:43" x14ac:dyDescent="0.2">
      <c r="A197">
        <v>0</v>
      </c>
      <c r="B197">
        <v>0</v>
      </c>
      <c r="C197" s="91">
        <f t="shared" si="28"/>
        <v>0</v>
      </c>
      <c r="D197" s="91" t="s">
        <v>4048</v>
      </c>
      <c r="E197" s="91">
        <f t="shared" si="22"/>
        <v>1</v>
      </c>
      <c r="F197" s="91">
        <f t="shared" si="23"/>
        <v>1</v>
      </c>
      <c r="G197" s="143">
        <v>0.46</v>
      </c>
      <c r="H197" s="49">
        <v>7</v>
      </c>
      <c r="I197" s="54" t="s">
        <v>78</v>
      </c>
      <c r="J197" s="54" t="s">
        <v>2773</v>
      </c>
      <c r="K197" s="12" t="s">
        <v>3961</v>
      </c>
      <c r="L197" s="56">
        <v>2017</v>
      </c>
      <c r="M197" s="56">
        <v>1</v>
      </c>
      <c r="N197" s="56">
        <v>12</v>
      </c>
      <c r="O197" s="56">
        <v>21</v>
      </c>
      <c r="P197" s="55" t="s">
        <v>79</v>
      </c>
      <c r="Q197" s="55">
        <v>24</v>
      </c>
      <c r="R197" s="55">
        <v>38</v>
      </c>
      <c r="S197" s="58">
        <v>814</v>
      </c>
      <c r="T197" s="58">
        <v>1207</v>
      </c>
      <c r="U197" s="58">
        <f t="shared" si="25"/>
        <v>685323.20000000007</v>
      </c>
      <c r="V197" s="58">
        <v>67.400000000000006</v>
      </c>
      <c r="W197" s="58">
        <v>10168</v>
      </c>
      <c r="X197" s="58">
        <v>8.4</v>
      </c>
      <c r="Y197" s="58">
        <v>8.6999999999999993</v>
      </c>
      <c r="Z197" s="58">
        <v>90</v>
      </c>
      <c r="AA197" s="58">
        <v>32</v>
      </c>
      <c r="AB197" s="97">
        <f t="shared" si="26"/>
        <v>52.5</v>
      </c>
      <c r="AC197" s="97">
        <v>157.5</v>
      </c>
      <c r="AD197" s="118">
        <v>3</v>
      </c>
      <c r="AE197" s="54" t="s">
        <v>2515</v>
      </c>
      <c r="AF197" s="57">
        <v>74.13</v>
      </c>
      <c r="AG197" s="57">
        <v>221</v>
      </c>
      <c r="AH197" s="57">
        <v>20</v>
      </c>
      <c r="AI197" s="57">
        <v>4.66</v>
      </c>
      <c r="AJ197" s="57">
        <v>32.5</v>
      </c>
      <c r="AK197" s="57">
        <v>119</v>
      </c>
      <c r="AL197" s="57">
        <v>4.3099999999999996</v>
      </c>
      <c r="AM197" s="54">
        <f t="shared" si="27"/>
        <v>28.272199612724204</v>
      </c>
      <c r="AN197" s="70"/>
      <c r="AO197" s="17"/>
      <c r="AP197" s="18"/>
      <c r="AQ197" s="17"/>
    </row>
    <row r="198" spans="1:43" x14ac:dyDescent="0.2">
      <c r="A198">
        <v>0</v>
      </c>
      <c r="B198">
        <v>0</v>
      </c>
      <c r="C198" s="91">
        <f t="shared" si="28"/>
        <v>0</v>
      </c>
      <c r="D198" s="91" t="s">
        <v>4048</v>
      </c>
      <c r="E198" s="91">
        <f t="shared" si="22"/>
        <v>0</v>
      </c>
      <c r="F198" s="91">
        <f t="shared" si="23"/>
        <v>0</v>
      </c>
      <c r="G198" s="143">
        <v>0.18</v>
      </c>
      <c r="H198" s="49">
        <v>7</v>
      </c>
      <c r="I198" s="54" t="s">
        <v>53</v>
      </c>
      <c r="J198" s="54" t="s">
        <v>3963</v>
      </c>
      <c r="K198" s="12" t="s">
        <v>3964</v>
      </c>
      <c r="L198" s="56">
        <v>2017</v>
      </c>
      <c r="M198" s="56">
        <v>1</v>
      </c>
      <c r="N198" s="56">
        <v>2</v>
      </c>
      <c r="O198" s="56">
        <v>23</v>
      </c>
      <c r="P198" s="55" t="s">
        <v>56</v>
      </c>
      <c r="Q198" s="55">
        <v>28</v>
      </c>
      <c r="R198" s="55">
        <v>31</v>
      </c>
      <c r="S198" s="58">
        <v>386</v>
      </c>
      <c r="T198" s="58">
        <v>572</v>
      </c>
      <c r="U198" s="58">
        <f t="shared" si="25"/>
        <v>321435</v>
      </c>
      <c r="V198" s="58">
        <v>67.5</v>
      </c>
      <c r="W198" s="58">
        <v>4762</v>
      </c>
      <c r="X198" s="58">
        <v>8.3000000000000007</v>
      </c>
      <c r="Y198" s="58">
        <v>9</v>
      </c>
      <c r="Z198" s="58">
        <v>41</v>
      </c>
      <c r="AA198" s="58">
        <v>10</v>
      </c>
      <c r="AB198" s="97">
        <f t="shared" si="26"/>
        <v>52.533333333333331</v>
      </c>
      <c r="AC198" s="97">
        <v>157.6</v>
      </c>
      <c r="AD198" s="118">
        <v>3</v>
      </c>
      <c r="AE198" s="54" t="s">
        <v>2515</v>
      </c>
      <c r="AF198" s="57">
        <v>74.13</v>
      </c>
      <c r="AG198" s="57">
        <v>222</v>
      </c>
      <c r="AH198" s="57">
        <v>25</v>
      </c>
      <c r="AI198" s="57">
        <v>4.67</v>
      </c>
      <c r="AJ198" s="57">
        <v>27.5</v>
      </c>
      <c r="AK198" s="57">
        <v>116</v>
      </c>
      <c r="AL198" s="57">
        <v>4.25</v>
      </c>
      <c r="AM198" s="54">
        <f t="shared" si="27"/>
        <v>28.400128117759156</v>
      </c>
      <c r="AN198" s="54"/>
    </row>
    <row r="199" spans="1:43" x14ac:dyDescent="0.2">
      <c r="A199">
        <v>0</v>
      </c>
      <c r="B199">
        <v>0</v>
      </c>
      <c r="C199" s="91">
        <f t="shared" si="28"/>
        <v>0</v>
      </c>
      <c r="D199" s="91" t="s">
        <v>4048</v>
      </c>
      <c r="E199" s="91">
        <f t="shared" si="22"/>
        <v>0</v>
      </c>
      <c r="F199" s="91">
        <f t="shared" si="23"/>
        <v>0</v>
      </c>
      <c r="G199" s="143">
        <v>0.4</v>
      </c>
      <c r="H199" s="49">
        <v>5</v>
      </c>
      <c r="I199" s="54" t="s">
        <v>92</v>
      </c>
      <c r="J199" s="54" t="s">
        <v>2762</v>
      </c>
      <c r="K199" s="76" t="s">
        <v>3962</v>
      </c>
      <c r="L199" s="56">
        <v>2017</v>
      </c>
      <c r="M199" s="56">
        <v>2</v>
      </c>
      <c r="N199" s="56">
        <v>52</v>
      </c>
      <c r="O199" s="56">
        <v>21</v>
      </c>
      <c r="P199" s="55" t="s">
        <v>93</v>
      </c>
      <c r="Q199" s="55">
        <v>32</v>
      </c>
      <c r="R199" s="55">
        <v>25</v>
      </c>
      <c r="S199" s="58">
        <v>422</v>
      </c>
      <c r="T199" s="58">
        <v>695</v>
      </c>
      <c r="U199" s="58">
        <f t="shared" si="25"/>
        <v>352363.5</v>
      </c>
      <c r="V199" s="58">
        <v>60.7</v>
      </c>
      <c r="W199" s="58">
        <v>5805</v>
      </c>
      <c r="X199" s="58">
        <v>8.4</v>
      </c>
      <c r="Y199" s="58">
        <v>8.5</v>
      </c>
      <c r="Z199" s="58">
        <v>47</v>
      </c>
      <c r="AA199" s="58">
        <v>19</v>
      </c>
      <c r="AB199" s="97">
        <f t="shared" si="26"/>
        <v>24.616666666666664</v>
      </c>
      <c r="AC199" s="97">
        <v>147.69999999999999</v>
      </c>
      <c r="AD199" s="118">
        <v>6</v>
      </c>
      <c r="AE199" s="54" t="s">
        <v>2513</v>
      </c>
      <c r="AF199" s="57">
        <v>76.13</v>
      </c>
      <c r="AG199" s="57">
        <v>233</v>
      </c>
      <c r="AH199" s="57">
        <v>28</v>
      </c>
      <c r="AI199" s="57">
        <v>4.83</v>
      </c>
      <c r="AJ199" s="57">
        <v>30.5</v>
      </c>
      <c r="AK199" s="57">
        <v>107</v>
      </c>
      <c r="AL199" s="57">
        <v>4.53</v>
      </c>
      <c r="AM199" s="54">
        <f t="shared" si="27"/>
        <v>28.261784886854432</v>
      </c>
      <c r="AN199" s="70"/>
      <c r="AO199" s="17"/>
      <c r="AP199" s="18"/>
      <c r="AQ199" s="18"/>
    </row>
    <row r="200" spans="1:43" x14ac:dyDescent="0.2">
      <c r="A200">
        <v>0</v>
      </c>
      <c r="B200">
        <v>0</v>
      </c>
      <c r="C200" s="91">
        <f t="shared" si="28"/>
        <v>0</v>
      </c>
      <c r="D200" s="91" t="s">
        <v>4048</v>
      </c>
      <c r="E200" s="91">
        <f t="shared" si="22"/>
        <v>0</v>
      </c>
      <c r="F200" s="91">
        <f t="shared" si="23"/>
        <v>0</v>
      </c>
      <c r="G200" s="143">
        <v>0.12</v>
      </c>
      <c r="H200" s="49">
        <v>4</v>
      </c>
      <c r="I200" s="54" t="s">
        <v>109</v>
      </c>
      <c r="J200" s="54" t="s">
        <v>2757</v>
      </c>
      <c r="K200" s="12" t="s">
        <v>3960</v>
      </c>
      <c r="L200" s="56">
        <v>2017</v>
      </c>
      <c r="M200" s="56">
        <v>3</v>
      </c>
      <c r="N200" s="56">
        <v>104</v>
      </c>
      <c r="O200" s="56">
        <v>23</v>
      </c>
      <c r="P200" s="55" t="s">
        <v>110</v>
      </c>
      <c r="Q200" s="55">
        <v>31</v>
      </c>
      <c r="R200" s="55">
        <f>27+8+5</f>
        <v>40</v>
      </c>
      <c r="S200" s="58">
        <v>454</v>
      </c>
      <c r="T200" s="58">
        <v>782</v>
      </c>
      <c r="U200" s="58">
        <f t="shared" si="25"/>
        <v>323152.2</v>
      </c>
      <c r="V200" s="58">
        <v>58.1</v>
      </c>
      <c r="W200" s="58">
        <v>5562</v>
      </c>
      <c r="X200" s="58">
        <v>7.1</v>
      </c>
      <c r="Y200" s="58">
        <v>7</v>
      </c>
      <c r="Z200" s="58">
        <v>40</v>
      </c>
      <c r="AA200" s="58">
        <v>19</v>
      </c>
      <c r="AB200" s="97">
        <f t="shared" si="26"/>
        <v>129.80000000000001</v>
      </c>
      <c r="AC200" s="97">
        <v>129.80000000000001</v>
      </c>
      <c r="AD200" s="118">
        <v>1</v>
      </c>
      <c r="AE200" s="54" t="s">
        <v>3185</v>
      </c>
      <c r="AF200" s="57">
        <v>74.13</v>
      </c>
      <c r="AG200" s="57">
        <v>219</v>
      </c>
      <c r="AH200" s="57">
        <v>26</v>
      </c>
      <c r="AI200" s="57">
        <v>4.3370499999999996</v>
      </c>
      <c r="AJ200" s="57">
        <v>31</v>
      </c>
      <c r="AK200" s="57">
        <v>113</v>
      </c>
      <c r="AL200" s="54">
        <v>3.2475999999999994</v>
      </c>
      <c r="AM200" s="54">
        <f t="shared" si="27"/>
        <v>28.016342602654301</v>
      </c>
      <c r="AN200" s="54"/>
    </row>
    <row r="201" spans="1:43" x14ac:dyDescent="0.2">
      <c r="A201">
        <v>0</v>
      </c>
      <c r="B201">
        <v>0</v>
      </c>
      <c r="C201" s="91">
        <f t="shared" si="28"/>
        <v>0</v>
      </c>
      <c r="D201" s="91" t="s">
        <v>4048</v>
      </c>
      <c r="E201" s="91">
        <f t="shared" si="22"/>
        <v>0</v>
      </c>
      <c r="F201" s="91">
        <f t="shared" si="23"/>
        <v>0</v>
      </c>
      <c r="G201" s="143">
        <v>0.22</v>
      </c>
      <c r="H201" s="49">
        <v>1</v>
      </c>
      <c r="I201" s="54" t="s">
        <v>123</v>
      </c>
      <c r="J201" s="54" t="s">
        <v>2766</v>
      </c>
      <c r="K201" s="12" t="s">
        <v>3965</v>
      </c>
      <c r="L201" s="56">
        <v>2017</v>
      </c>
      <c r="M201" s="56">
        <v>5</v>
      </c>
      <c r="N201" s="56">
        <v>171</v>
      </c>
      <c r="O201" s="56">
        <v>23</v>
      </c>
      <c r="P201" s="55" t="s">
        <v>124</v>
      </c>
      <c r="Q201" s="55">
        <v>20</v>
      </c>
      <c r="R201" s="55">
        <v>35</v>
      </c>
      <c r="S201" s="58">
        <v>398</v>
      </c>
      <c r="T201" s="58">
        <v>662</v>
      </c>
      <c r="U201" s="58">
        <f t="shared" si="25"/>
        <v>314683.60000000003</v>
      </c>
      <c r="V201" s="58">
        <v>60.1</v>
      </c>
      <c r="W201" s="58">
        <v>5236</v>
      </c>
      <c r="X201" s="58">
        <v>7.9</v>
      </c>
      <c r="Y201" s="58">
        <v>8.1999999999999993</v>
      </c>
      <c r="Z201" s="58">
        <v>47</v>
      </c>
      <c r="AA201" s="58">
        <v>17</v>
      </c>
      <c r="AB201" s="97">
        <f t="shared" si="26"/>
        <v>48.300000000000004</v>
      </c>
      <c r="AC201" s="97">
        <v>144.9</v>
      </c>
      <c r="AD201" s="118">
        <v>3</v>
      </c>
      <c r="AE201" s="54" t="s">
        <v>2515</v>
      </c>
      <c r="AF201" s="57">
        <v>74.63</v>
      </c>
      <c r="AG201" s="57">
        <v>226</v>
      </c>
      <c r="AH201" s="57">
        <v>33</v>
      </c>
      <c r="AI201" s="57">
        <v>4.82</v>
      </c>
      <c r="AJ201" s="57">
        <v>31</v>
      </c>
      <c r="AK201" s="57">
        <v>110</v>
      </c>
      <c r="AL201" s="57">
        <v>4.3099999999999996</v>
      </c>
      <c r="AM201" s="54">
        <f t="shared" si="27"/>
        <v>28.525737467733311</v>
      </c>
      <c r="AN201" s="54"/>
    </row>
    <row r="202" spans="1:43" x14ac:dyDescent="0.2">
      <c r="C202" s="90">
        <f>SUM(C122:C201)</f>
        <v>9</v>
      </c>
      <c r="E202" s="91">
        <f>SUM(E122:E201)</f>
        <v>8</v>
      </c>
      <c r="H202" s="44"/>
      <c r="L202"/>
      <c r="M202" s="1"/>
      <c r="N202" s="1"/>
      <c r="O202" s="1"/>
      <c r="S202" s="36"/>
      <c r="T202" s="36"/>
      <c r="U202" s="36"/>
      <c r="V202" s="36"/>
      <c r="W202" s="36"/>
      <c r="X202" s="36"/>
      <c r="Y202" s="36"/>
      <c r="Z202" s="36"/>
      <c r="AA202" s="36"/>
      <c r="AB202" s="111"/>
      <c r="AC202" s="111"/>
    </row>
    <row r="203" spans="1:43" ht="18" x14ac:dyDescent="0.2">
      <c r="E203" s="91">
        <f>E202/40</f>
        <v>0.2</v>
      </c>
      <c r="H203" s="44"/>
      <c r="L203"/>
      <c r="M203" s="1"/>
      <c r="N203" s="1"/>
      <c r="O203" s="1"/>
      <c r="AD203" s="122"/>
      <c r="AF203" s="7"/>
      <c r="AG203" s="7"/>
      <c r="AH203" s="7"/>
      <c r="AI203" s="7"/>
      <c r="AJ203" s="7"/>
      <c r="AK203" s="7"/>
      <c r="AL203" s="7"/>
    </row>
    <row r="204" spans="1:43" ht="18" x14ac:dyDescent="0.2">
      <c r="H204" s="44"/>
      <c r="M204" s="1"/>
      <c r="N204" s="1"/>
      <c r="O204" s="1"/>
      <c r="S204" s="36"/>
      <c r="T204" s="36"/>
      <c r="U204" s="36"/>
      <c r="V204" s="36"/>
      <c r="W204" s="36"/>
      <c r="X204" s="36"/>
      <c r="Y204" s="36"/>
      <c r="Z204" s="36"/>
      <c r="AA204" s="36"/>
      <c r="AB204" s="111"/>
      <c r="AC204" s="111"/>
      <c r="AF204" s="7"/>
      <c r="AG204" s="7"/>
      <c r="AH204" s="7"/>
      <c r="AI204" s="7"/>
      <c r="AJ204" s="7"/>
      <c r="AK204" s="7"/>
      <c r="AL204" s="7"/>
    </row>
    <row r="205" spans="1:43" ht="18" x14ac:dyDescent="0.2">
      <c r="H205" s="44"/>
      <c r="M205" s="1"/>
      <c r="N205" s="1"/>
      <c r="O205" s="1"/>
      <c r="S205" s="36"/>
      <c r="T205" s="36"/>
      <c r="U205" s="36"/>
      <c r="V205" s="36"/>
      <c r="W205" s="36"/>
      <c r="X205" s="36"/>
      <c r="Y205" s="36"/>
      <c r="Z205" s="36"/>
      <c r="AA205" s="36"/>
      <c r="AB205" s="111"/>
      <c r="AC205" s="111"/>
      <c r="AF205" s="7"/>
      <c r="AG205" s="7"/>
      <c r="AH205" s="7"/>
      <c r="AI205" s="7"/>
      <c r="AJ205" s="7"/>
      <c r="AK205" s="7"/>
      <c r="AL205" s="7"/>
    </row>
    <row r="206" spans="1:43" ht="18" x14ac:dyDescent="0.2">
      <c r="H206" s="44"/>
      <c r="M206" s="1"/>
      <c r="N206" s="1"/>
      <c r="O206" s="1"/>
      <c r="AD206" s="122"/>
      <c r="AF206" s="7"/>
      <c r="AG206" s="7"/>
      <c r="AH206" s="7"/>
      <c r="AI206" s="7"/>
      <c r="AJ206" s="7"/>
      <c r="AK206" s="7"/>
      <c r="AL206" s="7"/>
    </row>
    <row r="207" spans="1:43" ht="18" x14ac:dyDescent="0.2">
      <c r="H207" s="44"/>
      <c r="M207" s="1"/>
      <c r="N207" s="1"/>
      <c r="O207" s="1"/>
      <c r="S207" s="36"/>
      <c r="T207" s="36"/>
      <c r="U207" s="36"/>
      <c r="V207" s="36"/>
      <c r="W207" s="36"/>
      <c r="X207" s="36"/>
      <c r="Y207" s="36"/>
      <c r="Z207" s="36"/>
      <c r="AA207" s="36"/>
      <c r="AB207" s="111"/>
      <c r="AC207" s="111"/>
      <c r="AF207" s="7"/>
      <c r="AG207" s="7"/>
      <c r="AH207" s="7"/>
      <c r="AI207" s="7"/>
      <c r="AJ207" s="7"/>
      <c r="AK207" s="7"/>
      <c r="AL207" s="7"/>
    </row>
    <row r="208" spans="1:43" ht="18" x14ac:dyDescent="0.2">
      <c r="H208" s="44"/>
      <c r="M208" s="1"/>
      <c r="N208" s="1"/>
      <c r="O208" s="1"/>
      <c r="S208" s="36"/>
      <c r="T208" s="36"/>
      <c r="U208" s="36"/>
      <c r="V208" s="36"/>
      <c r="W208" s="36"/>
      <c r="X208" s="36"/>
      <c r="Y208" s="36"/>
      <c r="Z208" s="36"/>
      <c r="AA208" s="36"/>
      <c r="AB208" s="111"/>
      <c r="AC208" s="111"/>
      <c r="AF208" s="7"/>
      <c r="AG208" s="7"/>
      <c r="AH208" s="7"/>
      <c r="AI208" s="7"/>
      <c r="AJ208" s="7"/>
      <c r="AK208" s="7"/>
      <c r="AL208" s="7"/>
    </row>
    <row r="209" spans="8:38" ht="18" x14ac:dyDescent="0.2">
      <c r="H209" s="44"/>
      <c r="M209" s="1"/>
      <c r="N209" s="1"/>
      <c r="O209" s="1"/>
      <c r="S209" s="36"/>
      <c r="T209" s="36"/>
      <c r="U209" s="36"/>
      <c r="V209" s="36"/>
      <c r="W209" s="36"/>
      <c r="X209" s="36"/>
      <c r="Y209" s="36"/>
      <c r="Z209" s="36"/>
      <c r="AA209" s="36"/>
      <c r="AB209" s="111"/>
      <c r="AC209" s="111"/>
      <c r="AF209" s="7"/>
      <c r="AG209" s="7"/>
      <c r="AH209" s="7"/>
      <c r="AI209" s="7"/>
      <c r="AJ209" s="7"/>
      <c r="AK209" s="7"/>
      <c r="AL209" s="7"/>
    </row>
    <row r="210" spans="8:38" ht="18" x14ac:dyDescent="0.2">
      <c r="H210" s="44"/>
      <c r="M210" s="1"/>
      <c r="N210" s="1"/>
      <c r="O210" s="1"/>
      <c r="S210" s="36"/>
      <c r="T210" s="36"/>
      <c r="U210" s="36"/>
      <c r="V210" s="36"/>
      <c r="W210" s="36"/>
      <c r="X210" s="36"/>
      <c r="Y210" s="36"/>
      <c r="Z210" s="36"/>
      <c r="AA210" s="36"/>
      <c r="AB210" s="111"/>
      <c r="AC210" s="111"/>
      <c r="AF210" s="7"/>
      <c r="AG210" s="7"/>
      <c r="AH210" s="7"/>
      <c r="AI210" s="7"/>
      <c r="AJ210" s="7"/>
      <c r="AK210" s="7"/>
      <c r="AL210" s="7"/>
    </row>
    <row r="211" spans="8:38" ht="18" x14ac:dyDescent="0.2">
      <c r="H211" s="44"/>
      <c r="M211" s="1"/>
      <c r="N211" s="1"/>
      <c r="O211" s="1"/>
      <c r="AD211" s="122"/>
      <c r="AF211" s="7"/>
      <c r="AG211" s="7"/>
      <c r="AH211" s="7"/>
      <c r="AI211" s="7"/>
      <c r="AJ211" s="7"/>
      <c r="AK211" s="7"/>
      <c r="AL211" s="7"/>
    </row>
    <row r="212" spans="8:38" ht="18" x14ac:dyDescent="0.2">
      <c r="H212" s="44"/>
      <c r="M212" s="1"/>
      <c r="N212" s="1"/>
      <c r="O212" s="1"/>
      <c r="S212" s="36"/>
      <c r="T212" s="36"/>
      <c r="U212" s="36"/>
      <c r="V212" s="36"/>
      <c r="W212" s="36"/>
      <c r="X212" s="36"/>
      <c r="Y212" s="36"/>
      <c r="Z212" s="36"/>
      <c r="AA212" s="36"/>
      <c r="AB212" s="111"/>
      <c r="AC212" s="111"/>
      <c r="AF212" s="7"/>
      <c r="AG212" s="7"/>
      <c r="AH212" s="7"/>
      <c r="AI212" s="7"/>
      <c r="AJ212" s="7"/>
      <c r="AK212" s="7"/>
      <c r="AL212" s="7"/>
    </row>
    <row r="213" spans="8:38" ht="18" x14ac:dyDescent="0.2">
      <c r="H213" s="44"/>
      <c r="M213" s="1"/>
      <c r="N213" s="1"/>
      <c r="O213" s="1"/>
      <c r="S213" s="36"/>
      <c r="T213" s="36"/>
      <c r="U213" s="36"/>
      <c r="V213" s="36"/>
      <c r="W213" s="36"/>
      <c r="X213" s="36"/>
      <c r="Y213" s="36"/>
      <c r="Z213" s="36"/>
      <c r="AA213" s="36"/>
      <c r="AB213" s="111"/>
      <c r="AC213" s="111"/>
      <c r="AF213" s="7"/>
      <c r="AG213" s="7"/>
      <c r="AH213" s="7"/>
      <c r="AI213" s="7"/>
      <c r="AJ213" s="7"/>
      <c r="AK213" s="7"/>
      <c r="AL213" s="7"/>
    </row>
    <row r="214" spans="8:38" ht="18" x14ac:dyDescent="0.2">
      <c r="H214" s="44"/>
      <c r="M214" s="1"/>
      <c r="N214" s="1"/>
      <c r="O214" s="1"/>
      <c r="S214" s="36"/>
      <c r="T214" s="36"/>
      <c r="U214" s="36"/>
      <c r="V214" s="36"/>
      <c r="W214" s="36"/>
      <c r="X214" s="36"/>
      <c r="Y214" s="36"/>
      <c r="Z214" s="36"/>
      <c r="AA214" s="36"/>
      <c r="AB214" s="111"/>
      <c r="AC214" s="111"/>
      <c r="AF214" s="7"/>
      <c r="AG214" s="7"/>
      <c r="AH214" s="7"/>
      <c r="AI214" s="7"/>
      <c r="AJ214" s="7"/>
      <c r="AK214" s="7"/>
      <c r="AL214" s="7"/>
    </row>
    <row r="215" spans="8:38" ht="18" x14ac:dyDescent="0.2">
      <c r="H215" s="44"/>
      <c r="M215" s="1"/>
      <c r="N215" s="1"/>
      <c r="O215" s="1"/>
      <c r="S215" s="36"/>
      <c r="T215" s="36"/>
      <c r="U215" s="36"/>
      <c r="V215" s="36"/>
      <c r="W215" s="36"/>
      <c r="X215" s="36"/>
      <c r="Y215" s="36"/>
      <c r="Z215" s="36"/>
      <c r="AA215" s="36"/>
      <c r="AB215" s="111"/>
      <c r="AC215" s="111"/>
      <c r="AF215" s="7"/>
      <c r="AG215" s="7"/>
      <c r="AH215" s="7"/>
      <c r="AI215" s="7"/>
      <c r="AJ215" s="7"/>
      <c r="AK215" s="7"/>
      <c r="AL215" s="7"/>
    </row>
    <row r="216" spans="8:38" ht="18" x14ac:dyDescent="0.2">
      <c r="H216" s="44"/>
      <c r="I216" s="10"/>
      <c r="J216" s="10"/>
      <c r="L216" s="44"/>
      <c r="M216" s="44"/>
      <c r="N216" s="44"/>
      <c r="O216" s="44"/>
      <c r="P216" s="44"/>
      <c r="Q216" s="44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113"/>
      <c r="AC216" s="113"/>
      <c r="AD216" s="123"/>
      <c r="AE216" s="10"/>
      <c r="AF216" s="7"/>
      <c r="AG216" s="7"/>
      <c r="AH216" s="7"/>
      <c r="AI216" s="7"/>
      <c r="AJ216" s="7"/>
      <c r="AK216" s="7"/>
      <c r="AL216" s="7"/>
    </row>
    <row r="217" spans="8:38" ht="18" x14ac:dyDescent="0.2">
      <c r="H217" s="44"/>
      <c r="I217" s="10"/>
      <c r="J217" s="10"/>
      <c r="L217" s="44"/>
      <c r="M217" s="44"/>
      <c r="N217" s="44"/>
      <c r="O217" s="44"/>
      <c r="P217" s="44"/>
      <c r="Q217" s="44"/>
      <c r="R217" s="45"/>
      <c r="S217" s="47"/>
      <c r="T217" s="47"/>
      <c r="U217" s="47"/>
      <c r="V217" s="47"/>
      <c r="W217" s="47"/>
      <c r="X217" s="47"/>
      <c r="Y217" s="47"/>
      <c r="Z217" s="47"/>
      <c r="AA217" s="47"/>
      <c r="AB217" s="114"/>
      <c r="AC217" s="114"/>
      <c r="AD217" s="123"/>
      <c r="AE217" s="10"/>
      <c r="AF217" s="7"/>
      <c r="AG217" s="7"/>
      <c r="AH217" s="7"/>
      <c r="AI217" s="7"/>
      <c r="AJ217" s="7"/>
      <c r="AK217" s="7"/>
      <c r="AL217" s="7"/>
    </row>
    <row r="218" spans="8:38" ht="18" x14ac:dyDescent="0.2">
      <c r="H218" s="44"/>
      <c r="I218" s="10"/>
      <c r="J218" s="10"/>
      <c r="L218" s="44"/>
      <c r="M218" s="44"/>
      <c r="N218" s="44"/>
      <c r="O218" s="44"/>
      <c r="P218" s="44"/>
      <c r="Q218" s="44"/>
      <c r="R218" s="45"/>
      <c r="S218" s="47"/>
      <c r="T218" s="47"/>
      <c r="U218" s="47"/>
      <c r="V218" s="47"/>
      <c r="W218" s="47"/>
      <c r="X218" s="47"/>
      <c r="Y218" s="47"/>
      <c r="Z218" s="47"/>
      <c r="AA218" s="47"/>
      <c r="AB218" s="114"/>
      <c r="AC218" s="114"/>
      <c r="AD218" s="123"/>
      <c r="AE218" s="10"/>
      <c r="AF218" s="7"/>
      <c r="AG218" s="7"/>
      <c r="AH218" s="7"/>
      <c r="AI218" s="7"/>
      <c r="AJ218" s="7"/>
      <c r="AK218" s="7"/>
      <c r="AL218" s="7"/>
    </row>
    <row r="219" spans="8:38" ht="18" x14ac:dyDescent="0.2">
      <c r="H219" s="44"/>
      <c r="I219" s="10"/>
      <c r="J219" s="10"/>
      <c r="L219" s="44"/>
      <c r="M219" s="44"/>
      <c r="N219" s="44"/>
      <c r="O219" s="44"/>
      <c r="P219" s="44"/>
      <c r="Q219" s="44"/>
      <c r="R219" s="45"/>
      <c r="S219" s="47"/>
      <c r="T219" s="47"/>
      <c r="U219" s="47"/>
      <c r="V219" s="47"/>
      <c r="W219" s="47"/>
      <c r="X219" s="47"/>
      <c r="Y219" s="47"/>
      <c r="Z219" s="47"/>
      <c r="AA219" s="47"/>
      <c r="AB219" s="114"/>
      <c r="AC219" s="114"/>
      <c r="AD219" s="123"/>
      <c r="AE219" s="10"/>
      <c r="AF219" s="7"/>
      <c r="AG219" s="7"/>
      <c r="AH219" s="7"/>
      <c r="AI219" s="7"/>
      <c r="AJ219" s="7"/>
      <c r="AK219" s="7"/>
      <c r="AL219" s="7"/>
    </row>
    <row r="220" spans="8:38" ht="18" x14ac:dyDescent="0.2">
      <c r="H220" s="44"/>
      <c r="I220" s="10"/>
      <c r="J220" s="10"/>
      <c r="L220" s="44"/>
      <c r="M220" s="44"/>
      <c r="N220" s="44"/>
      <c r="O220" s="44"/>
      <c r="P220" s="44"/>
      <c r="Q220" s="44"/>
      <c r="R220" s="45"/>
      <c r="S220" s="47"/>
      <c r="T220" s="47"/>
      <c r="U220" s="47"/>
      <c r="V220" s="47"/>
      <c r="W220" s="47"/>
      <c r="X220" s="47"/>
      <c r="Y220" s="47"/>
      <c r="Z220" s="47"/>
      <c r="AA220" s="47"/>
      <c r="AB220" s="114"/>
      <c r="AC220" s="114"/>
      <c r="AD220" s="123"/>
      <c r="AE220" s="10"/>
      <c r="AF220" s="7"/>
      <c r="AG220" s="7"/>
      <c r="AH220" s="7"/>
      <c r="AI220" s="7"/>
      <c r="AJ220" s="7"/>
      <c r="AK220" s="7"/>
      <c r="AL220" s="7"/>
    </row>
    <row r="221" spans="8:38" ht="18" x14ac:dyDescent="0.2">
      <c r="H221" s="44"/>
      <c r="I221" s="10"/>
      <c r="J221" s="10"/>
      <c r="L221" s="44"/>
      <c r="M221" s="44"/>
      <c r="N221" s="44"/>
      <c r="O221" s="44"/>
      <c r="P221" s="44"/>
      <c r="Q221" s="44"/>
      <c r="R221" s="45"/>
      <c r="S221" s="47"/>
      <c r="T221" s="47"/>
      <c r="U221" s="47"/>
      <c r="V221" s="47"/>
      <c r="W221" s="47"/>
      <c r="X221" s="47"/>
      <c r="Y221" s="47"/>
      <c r="Z221" s="47"/>
      <c r="AA221" s="47"/>
      <c r="AB221" s="114"/>
      <c r="AC221" s="114"/>
      <c r="AD221" s="123"/>
      <c r="AE221" s="10"/>
      <c r="AF221" s="7"/>
      <c r="AG221" s="7"/>
      <c r="AH221" s="7"/>
      <c r="AI221" s="7"/>
      <c r="AJ221" s="7"/>
      <c r="AK221" s="7"/>
      <c r="AL221" s="7"/>
    </row>
    <row r="222" spans="8:38" ht="18" x14ac:dyDescent="0.2">
      <c r="H222" s="44"/>
      <c r="I222" s="10"/>
      <c r="J222" s="10"/>
      <c r="L222" s="44"/>
      <c r="M222" s="44"/>
      <c r="N222" s="44"/>
      <c r="O222" s="44"/>
      <c r="P222" s="44"/>
      <c r="Q222" s="44"/>
      <c r="R222" s="45"/>
      <c r="S222" s="47"/>
      <c r="T222" s="47"/>
      <c r="U222" s="47"/>
      <c r="V222" s="47"/>
      <c r="W222" s="47"/>
      <c r="X222" s="47"/>
      <c r="Y222" s="47"/>
      <c r="Z222" s="47"/>
      <c r="AA222" s="47"/>
      <c r="AB222" s="114"/>
      <c r="AC222" s="114"/>
      <c r="AD222" s="123"/>
      <c r="AE222" s="10"/>
      <c r="AF222" s="7"/>
      <c r="AG222" s="7"/>
      <c r="AH222" s="7"/>
      <c r="AI222" s="7"/>
      <c r="AJ222" s="7"/>
      <c r="AK222" s="7"/>
      <c r="AL222" s="7"/>
    </row>
    <row r="223" spans="8:38" ht="18" x14ac:dyDescent="0.2">
      <c r="H223" s="44"/>
      <c r="I223" s="10"/>
      <c r="J223" s="10"/>
      <c r="L223" s="44"/>
      <c r="M223" s="44"/>
      <c r="N223" s="44"/>
      <c r="O223" s="44"/>
      <c r="P223" s="44"/>
      <c r="Q223" s="44"/>
      <c r="R223" s="45"/>
      <c r="S223" s="47"/>
      <c r="T223" s="47"/>
      <c r="U223" s="47"/>
      <c r="V223" s="47"/>
      <c r="W223" s="47"/>
      <c r="X223" s="47"/>
      <c r="Y223" s="47"/>
      <c r="Z223" s="47"/>
      <c r="AA223" s="47"/>
      <c r="AB223" s="114"/>
      <c r="AC223" s="114"/>
      <c r="AD223" s="123"/>
      <c r="AE223" s="10"/>
      <c r="AF223" s="7"/>
      <c r="AG223" s="7"/>
      <c r="AH223" s="7"/>
      <c r="AI223" s="7"/>
      <c r="AJ223" s="7"/>
      <c r="AK223" s="7"/>
      <c r="AL223" s="7"/>
    </row>
    <row r="224" spans="8:38" ht="18" x14ac:dyDescent="0.2">
      <c r="H224" s="44"/>
      <c r="I224" s="10"/>
      <c r="J224" s="10"/>
      <c r="L224" s="44"/>
      <c r="M224" s="44"/>
      <c r="N224" s="44"/>
      <c r="O224" s="44"/>
      <c r="P224" s="44"/>
      <c r="Q224" s="44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113"/>
      <c r="AC224" s="113"/>
      <c r="AD224" s="123"/>
      <c r="AE224" s="10"/>
      <c r="AF224" s="7"/>
      <c r="AG224" s="7"/>
      <c r="AH224" s="7"/>
      <c r="AI224" s="7"/>
      <c r="AJ224" s="7"/>
      <c r="AK224" s="7"/>
      <c r="AL224" s="7"/>
    </row>
    <row r="225" spans="3:38" ht="18" x14ac:dyDescent="0.2">
      <c r="H225" s="44"/>
      <c r="I225" s="10"/>
      <c r="J225" s="10"/>
      <c r="L225" s="44"/>
      <c r="M225" s="44"/>
      <c r="N225" s="44"/>
      <c r="O225" s="44"/>
      <c r="P225" s="44"/>
      <c r="Q225" s="44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113"/>
      <c r="AC225" s="113"/>
      <c r="AD225" s="123"/>
      <c r="AE225" s="10"/>
      <c r="AF225" s="7"/>
      <c r="AG225" s="7"/>
      <c r="AH225" s="7"/>
      <c r="AI225" s="7"/>
      <c r="AJ225" s="7"/>
      <c r="AK225" s="7"/>
      <c r="AL225" s="7"/>
    </row>
    <row r="226" spans="3:38" s="10" customFormat="1" ht="18" x14ac:dyDescent="0.2">
      <c r="C226" s="96"/>
      <c r="D226" s="96"/>
      <c r="E226" s="96"/>
      <c r="F226" s="96"/>
      <c r="G226" s="96"/>
      <c r="H226" s="44"/>
      <c r="K226" s="25"/>
      <c r="L226" s="44"/>
      <c r="M226" s="44"/>
      <c r="N226" s="44"/>
      <c r="O226" s="44"/>
      <c r="P226" s="44"/>
      <c r="Q226" s="44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113"/>
      <c r="AC226" s="113"/>
      <c r="AD226" s="123"/>
      <c r="AF226" s="7"/>
      <c r="AG226" s="7"/>
      <c r="AH226" s="7"/>
      <c r="AI226" s="7"/>
      <c r="AJ226" s="7"/>
      <c r="AK226" s="7"/>
      <c r="AL226" s="7"/>
    </row>
    <row r="227" spans="3:38" s="10" customFormat="1" ht="18" x14ac:dyDescent="0.2">
      <c r="C227" s="96"/>
      <c r="D227" s="96"/>
      <c r="E227" s="96"/>
      <c r="F227" s="96"/>
      <c r="G227" s="96"/>
      <c r="H227" s="44"/>
      <c r="K227" s="25"/>
      <c r="L227" s="44"/>
      <c r="M227" s="44"/>
      <c r="N227" s="44"/>
      <c r="O227" s="44"/>
      <c r="P227" s="44"/>
      <c r="Q227" s="44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113"/>
      <c r="AC227" s="113"/>
      <c r="AD227" s="123"/>
      <c r="AF227" s="7"/>
      <c r="AG227" s="7"/>
      <c r="AH227" s="7"/>
      <c r="AI227" s="7"/>
      <c r="AJ227" s="7"/>
      <c r="AK227" s="7"/>
      <c r="AL227" s="7"/>
    </row>
    <row r="228" spans="3:38" s="10" customFormat="1" ht="19" thickBot="1" x14ac:dyDescent="0.25">
      <c r="C228" s="96"/>
      <c r="D228" s="96"/>
      <c r="E228" s="96"/>
      <c r="F228" s="96"/>
      <c r="G228" s="96"/>
      <c r="H228" s="44"/>
      <c r="K228" s="25"/>
      <c r="L228" s="44"/>
      <c r="M228" s="44"/>
      <c r="N228" s="44"/>
      <c r="O228" s="44"/>
      <c r="P228" s="44"/>
      <c r="Q228" s="44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113"/>
      <c r="AC228" s="113"/>
      <c r="AD228" s="123"/>
      <c r="AF228" s="7"/>
      <c r="AG228" s="7"/>
      <c r="AH228" s="7"/>
      <c r="AI228" s="7"/>
      <c r="AJ228" s="7"/>
      <c r="AK228" s="7"/>
      <c r="AL228" s="7"/>
    </row>
    <row r="229" spans="3:38" s="10" customFormat="1" ht="19" thickBot="1" x14ac:dyDescent="0.25">
      <c r="C229" s="96"/>
      <c r="D229" s="96"/>
      <c r="E229" s="96"/>
      <c r="F229" s="96"/>
      <c r="G229" s="96"/>
      <c r="H229" s="44"/>
      <c r="I229" s="98">
        <v>1.64</v>
      </c>
      <c r="J229" s="99">
        <v>1.6512</v>
      </c>
      <c r="K229" s="103">
        <f>ABS(J229-I229)/J229</f>
        <v>6.7829457364341683E-3</v>
      </c>
      <c r="L229" s="44"/>
      <c r="M229" s="44"/>
      <c r="N229" s="44"/>
      <c r="O229" s="44"/>
      <c r="P229" s="44"/>
      <c r="Q229" s="44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113"/>
      <c r="AC229" s="113"/>
      <c r="AD229" s="123"/>
      <c r="AF229" s="7"/>
      <c r="AG229" s="7"/>
      <c r="AH229" s="7"/>
      <c r="AI229" s="7"/>
      <c r="AJ229" s="7"/>
      <c r="AK229" s="7"/>
      <c r="AL229" s="7"/>
    </row>
    <row r="230" spans="3:38" s="10" customFormat="1" ht="19" thickBot="1" x14ac:dyDescent="0.25">
      <c r="C230" s="96"/>
      <c r="D230" s="96"/>
      <c r="E230" s="96"/>
      <c r="F230" s="96"/>
      <c r="G230" s="96"/>
      <c r="H230" s="44"/>
      <c r="I230" s="100">
        <v>1.125</v>
      </c>
      <c r="J230" s="101">
        <v>1.1327</v>
      </c>
      <c r="K230" s="103">
        <f>ABS(J230-I230)/J230</f>
        <v>6.7979164827403904E-3</v>
      </c>
      <c r="L230" s="44"/>
      <c r="M230" s="44"/>
      <c r="N230" s="44"/>
      <c r="O230" s="44"/>
      <c r="P230" s="44"/>
      <c r="Q230" s="44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113"/>
      <c r="AC230" s="113"/>
      <c r="AD230" s="123"/>
      <c r="AF230" s="7"/>
      <c r="AG230" s="7"/>
      <c r="AH230" s="7"/>
      <c r="AI230" s="7"/>
      <c r="AJ230" s="7"/>
      <c r="AK230" s="7"/>
      <c r="AL230" s="7"/>
    </row>
    <row r="231" spans="3:38" s="10" customFormat="1" ht="19" thickBot="1" x14ac:dyDescent="0.25">
      <c r="C231" s="96"/>
      <c r="D231" s="96"/>
      <c r="E231" s="96"/>
      <c r="F231" s="96"/>
      <c r="G231" s="96"/>
      <c r="H231" s="44"/>
      <c r="I231" s="100">
        <v>1.018</v>
      </c>
      <c r="J231" s="101">
        <v>1.0245</v>
      </c>
      <c r="K231" s="103">
        <f>ABS(J231-I231)/J231</f>
        <v>6.3445583211322112E-3</v>
      </c>
      <c r="L231" s="44"/>
      <c r="M231" s="44"/>
      <c r="N231" s="44"/>
      <c r="O231" s="44"/>
      <c r="P231" s="44"/>
      <c r="Q231" s="44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113"/>
      <c r="AC231" s="113"/>
      <c r="AD231" s="123"/>
      <c r="AF231" s="7"/>
      <c r="AG231" s="7"/>
      <c r="AH231" s="7"/>
      <c r="AI231" s="7"/>
      <c r="AJ231" s="7"/>
      <c r="AK231" s="7"/>
      <c r="AL231" s="7"/>
    </row>
    <row r="232" spans="3:38" s="10" customFormat="1" ht="19" thickBot="1" x14ac:dyDescent="0.25">
      <c r="C232" s="96"/>
      <c r="D232" s="96"/>
      <c r="E232" s="96"/>
      <c r="F232" s="96"/>
      <c r="G232" s="96"/>
      <c r="H232" s="44"/>
      <c r="I232" s="100">
        <v>0.87</v>
      </c>
      <c r="J232" s="101">
        <v>0.876</v>
      </c>
      <c r="K232" s="103">
        <f>ABS(J232-I232)/J232</f>
        <v>6.8493150684931564E-3</v>
      </c>
      <c r="L232" s="44"/>
      <c r="M232" s="44"/>
      <c r="N232" s="44"/>
      <c r="O232" s="44"/>
      <c r="P232" s="44"/>
      <c r="Q232" s="44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113"/>
      <c r="AC232" s="113"/>
      <c r="AD232" s="123"/>
      <c r="AF232" s="7"/>
      <c r="AG232" s="7"/>
      <c r="AH232" s="7"/>
      <c r="AI232" s="7"/>
      <c r="AJ232" s="7"/>
      <c r="AK232" s="7"/>
      <c r="AL232" s="7"/>
    </row>
    <row r="233" spans="3:38" s="10" customFormat="1" ht="18" x14ac:dyDescent="0.2">
      <c r="C233" s="96"/>
      <c r="D233" s="96"/>
      <c r="E233" s="96"/>
      <c r="F233" s="96"/>
      <c r="G233" s="96"/>
      <c r="H233" s="44"/>
      <c r="K233" s="25"/>
      <c r="L233" s="44"/>
      <c r="M233" s="44"/>
      <c r="N233" s="44"/>
      <c r="O233" s="44"/>
      <c r="P233" s="44"/>
      <c r="Q233" s="44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113"/>
      <c r="AC233" s="113"/>
      <c r="AD233" s="123"/>
      <c r="AF233" s="7"/>
      <c r="AG233" s="7"/>
      <c r="AH233" s="7"/>
      <c r="AI233" s="7"/>
      <c r="AJ233" s="7"/>
      <c r="AK233" s="7"/>
      <c r="AL233" s="7"/>
    </row>
    <row r="234" spans="3:38" s="10" customFormat="1" ht="19" thickBot="1" x14ac:dyDescent="0.25">
      <c r="C234" s="96"/>
      <c r="D234" s="96"/>
      <c r="E234" s="96"/>
      <c r="F234" s="96"/>
      <c r="G234" s="96"/>
      <c r="H234" s="44"/>
      <c r="K234" s="25"/>
      <c r="L234" s="44"/>
      <c r="M234" s="44"/>
      <c r="N234" s="44"/>
      <c r="O234" s="44"/>
      <c r="P234" s="44"/>
      <c r="Q234" s="44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113"/>
      <c r="AC234" s="113"/>
      <c r="AD234" s="123"/>
      <c r="AF234" s="7"/>
      <c r="AG234" s="7"/>
      <c r="AH234" s="7"/>
      <c r="AI234" s="7"/>
      <c r="AJ234" s="7"/>
      <c r="AK234" s="7"/>
      <c r="AL234" s="7"/>
    </row>
    <row r="235" spans="3:38" s="10" customFormat="1" ht="19" thickBot="1" x14ac:dyDescent="0.25">
      <c r="C235" s="96"/>
      <c r="D235" s="96"/>
      <c r="E235" s="96"/>
      <c r="F235" s="96"/>
      <c r="G235" s="96"/>
      <c r="H235" s="44"/>
      <c r="I235" s="104">
        <v>48.13</v>
      </c>
      <c r="J235" s="105">
        <v>49.8</v>
      </c>
      <c r="K235" s="102">
        <f>ABS(J235-I235)/J235</f>
        <v>3.3534136546184631E-2</v>
      </c>
      <c r="L235" s="44"/>
      <c r="M235" s="44"/>
      <c r="N235" s="44"/>
      <c r="O235" s="44"/>
      <c r="P235" s="44"/>
      <c r="Q235" s="44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113"/>
      <c r="AC235" s="113"/>
      <c r="AD235" s="123"/>
      <c r="AF235" s="7"/>
      <c r="AG235" s="7"/>
      <c r="AH235" s="7"/>
      <c r="AI235" s="7"/>
      <c r="AJ235" s="7"/>
      <c r="AK235" s="7"/>
      <c r="AL235" s="7"/>
    </row>
    <row r="236" spans="3:38" s="10" customFormat="1" ht="19" thickBot="1" x14ac:dyDescent="0.25">
      <c r="C236" s="96"/>
      <c r="D236" s="96"/>
      <c r="E236" s="96"/>
      <c r="F236" s="96"/>
      <c r="G236" s="96"/>
      <c r="H236" s="44"/>
      <c r="I236" s="106">
        <v>81.739999999999995</v>
      </c>
      <c r="J236" s="107">
        <v>78</v>
      </c>
      <c r="K236" s="102">
        <f>ABS(J236-I236)/J236</f>
        <v>4.7948717948717884E-2</v>
      </c>
      <c r="L236" s="44"/>
      <c r="M236" s="44"/>
      <c r="N236" s="44"/>
      <c r="O236" s="44"/>
      <c r="P236" s="44"/>
      <c r="Q236" s="44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113"/>
      <c r="AC236" s="113"/>
      <c r="AD236" s="123"/>
      <c r="AF236" s="7"/>
      <c r="AG236" s="7"/>
      <c r="AH236" s="7"/>
      <c r="AI236" s="7"/>
      <c r="AJ236" s="7"/>
      <c r="AK236" s="7"/>
      <c r="AL236" s="7"/>
    </row>
    <row r="237" spans="3:38" s="10" customFormat="1" ht="19" thickBot="1" x14ac:dyDescent="0.25">
      <c r="C237" s="96"/>
      <c r="D237" s="96"/>
      <c r="E237" s="96"/>
      <c r="F237" s="96"/>
      <c r="G237" s="96"/>
      <c r="H237" s="44"/>
      <c r="I237" s="106">
        <v>53.48</v>
      </c>
      <c r="J237" s="107">
        <v>57.6</v>
      </c>
      <c r="K237" s="102">
        <f>ABS(J237-I237)/J237</f>
        <v>7.1527777777777857E-2</v>
      </c>
      <c r="L237" s="44"/>
      <c r="M237" s="44"/>
      <c r="N237" s="44"/>
      <c r="O237" s="44"/>
      <c r="P237" s="44"/>
      <c r="Q237" s="44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113"/>
      <c r="AC237" s="113"/>
      <c r="AD237" s="123"/>
      <c r="AF237" s="7"/>
      <c r="AG237" s="7"/>
      <c r="AH237" s="7"/>
      <c r="AI237" s="7"/>
      <c r="AJ237" s="7"/>
      <c r="AK237" s="7"/>
      <c r="AL237" s="7"/>
    </row>
    <row r="238" spans="3:38" s="10" customFormat="1" ht="18" x14ac:dyDescent="0.2">
      <c r="C238" s="96"/>
      <c r="D238" s="96"/>
      <c r="E238" s="96"/>
      <c r="F238" s="96"/>
      <c r="G238" s="96"/>
      <c r="H238" s="44"/>
      <c r="K238" s="103"/>
      <c r="L238" s="44"/>
      <c r="M238" s="44"/>
      <c r="N238" s="44"/>
      <c r="O238" s="44"/>
      <c r="P238" s="44"/>
      <c r="Q238" s="44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113"/>
      <c r="AC238" s="113"/>
      <c r="AD238" s="123"/>
      <c r="AF238" s="7"/>
      <c r="AG238" s="7"/>
      <c r="AH238" s="7"/>
      <c r="AI238" s="7"/>
      <c r="AJ238" s="7"/>
      <c r="AK238" s="7"/>
      <c r="AL238" s="7"/>
    </row>
    <row r="239" spans="3:38" s="10" customFormat="1" ht="18" x14ac:dyDescent="0.2">
      <c r="C239" s="96"/>
      <c r="D239" s="96"/>
      <c r="E239" s="96"/>
      <c r="F239" s="96"/>
      <c r="G239" s="96"/>
      <c r="H239" s="44"/>
      <c r="K239" s="25"/>
      <c r="L239" s="44"/>
      <c r="M239" s="44"/>
      <c r="N239" s="44"/>
      <c r="O239" s="44"/>
      <c r="P239" s="44"/>
      <c r="Q239" s="44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113"/>
      <c r="AC239" s="113"/>
      <c r="AD239" s="123"/>
      <c r="AF239" s="7"/>
      <c r="AG239" s="7"/>
      <c r="AH239" s="7"/>
      <c r="AI239" s="7"/>
      <c r="AJ239" s="7"/>
      <c r="AK239" s="7"/>
      <c r="AL239" s="7"/>
    </row>
    <row r="240" spans="3:38" s="10" customFormat="1" ht="18" x14ac:dyDescent="0.2">
      <c r="C240" s="96"/>
      <c r="D240" s="96"/>
      <c r="E240" s="96"/>
      <c r="F240" s="96"/>
      <c r="G240" s="96"/>
      <c r="H240" s="44"/>
      <c r="K240" s="25"/>
      <c r="L240" s="44"/>
      <c r="M240" s="44"/>
      <c r="N240" s="44"/>
      <c r="O240" s="44"/>
      <c r="P240" s="44"/>
      <c r="Q240" s="44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113"/>
      <c r="AC240" s="113"/>
      <c r="AD240" s="123"/>
      <c r="AF240" s="7"/>
      <c r="AG240" s="7"/>
      <c r="AH240" s="7"/>
      <c r="AI240" s="7"/>
      <c r="AJ240" s="7"/>
      <c r="AK240" s="7"/>
      <c r="AL240" s="7"/>
    </row>
    <row r="241" spans="3:38" s="10" customFormat="1" ht="18" x14ac:dyDescent="0.2">
      <c r="C241" s="96"/>
      <c r="D241" s="96"/>
      <c r="E241" s="96"/>
      <c r="F241" s="96"/>
      <c r="G241" s="96"/>
      <c r="H241" s="44"/>
      <c r="K241" s="25"/>
      <c r="L241" s="44"/>
      <c r="M241" s="44"/>
      <c r="N241" s="44"/>
      <c r="O241" s="44"/>
      <c r="P241" s="44"/>
      <c r="Q241" s="44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113"/>
      <c r="AC241" s="113"/>
      <c r="AD241" s="123"/>
      <c r="AF241" s="7"/>
      <c r="AG241" s="7"/>
      <c r="AH241" s="7"/>
      <c r="AI241" s="7"/>
      <c r="AJ241" s="7"/>
      <c r="AK241" s="7"/>
      <c r="AL241" s="7"/>
    </row>
    <row r="242" spans="3:38" s="10" customFormat="1" ht="18" x14ac:dyDescent="0.2">
      <c r="C242" s="96"/>
      <c r="D242" s="96"/>
      <c r="E242" s="96"/>
      <c r="F242" s="96"/>
      <c r="G242" s="96"/>
      <c r="H242" s="44"/>
      <c r="K242" s="25"/>
      <c r="L242" s="44"/>
      <c r="M242" s="44"/>
      <c r="N242" s="44"/>
      <c r="O242" s="44"/>
      <c r="P242" s="44"/>
      <c r="Q242" s="44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113"/>
      <c r="AC242" s="113"/>
      <c r="AD242" s="123"/>
      <c r="AF242" s="7"/>
      <c r="AG242" s="7"/>
      <c r="AH242" s="7"/>
      <c r="AI242" s="7"/>
      <c r="AJ242" s="7"/>
      <c r="AK242" s="7"/>
      <c r="AL242" s="7"/>
    </row>
    <row r="243" spans="3:38" s="10" customFormat="1" ht="18" x14ac:dyDescent="0.2">
      <c r="C243" s="96"/>
      <c r="D243" s="96"/>
      <c r="E243" s="96"/>
      <c r="F243" s="96"/>
      <c r="G243" s="96"/>
      <c r="H243" s="44"/>
      <c r="K243" s="25"/>
      <c r="L243" s="44"/>
      <c r="M243" s="44"/>
      <c r="N243" s="44"/>
      <c r="O243" s="44"/>
      <c r="P243" s="44"/>
      <c r="Q243" s="44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113"/>
      <c r="AC243" s="113"/>
      <c r="AD243" s="123"/>
      <c r="AF243" s="7"/>
      <c r="AG243" s="7"/>
      <c r="AH243" s="7"/>
      <c r="AI243" s="7"/>
      <c r="AJ243" s="7"/>
      <c r="AK243" s="7"/>
      <c r="AL243" s="7"/>
    </row>
    <row r="244" spans="3:38" s="10" customFormat="1" ht="18" x14ac:dyDescent="0.2">
      <c r="C244" s="96"/>
      <c r="D244" s="96"/>
      <c r="E244" s="96"/>
      <c r="F244" s="96"/>
      <c r="G244" s="96"/>
      <c r="H244" s="44"/>
      <c r="K244" s="25"/>
      <c r="L244" s="44"/>
      <c r="M244" s="44"/>
      <c r="N244" s="44"/>
      <c r="O244" s="44"/>
      <c r="P244" s="44"/>
      <c r="Q244" s="44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113"/>
      <c r="AC244" s="113"/>
      <c r="AD244" s="123"/>
      <c r="AF244" s="7"/>
      <c r="AG244" s="7"/>
      <c r="AH244" s="7"/>
      <c r="AI244" s="7"/>
      <c r="AJ244" s="7"/>
      <c r="AK244" s="7"/>
      <c r="AL244" s="7"/>
    </row>
    <row r="245" spans="3:38" s="10" customFormat="1" ht="18" x14ac:dyDescent="0.2">
      <c r="C245" s="96"/>
      <c r="D245" s="96"/>
      <c r="E245" s="96"/>
      <c r="F245" s="96"/>
      <c r="G245" s="96"/>
      <c r="H245" s="44"/>
      <c r="K245" s="25"/>
      <c r="L245" s="44"/>
      <c r="M245" s="44"/>
      <c r="N245" s="44"/>
      <c r="O245" s="44"/>
      <c r="P245" s="44"/>
      <c r="Q245" s="44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113"/>
      <c r="AC245" s="113"/>
      <c r="AD245" s="123"/>
      <c r="AF245" s="7"/>
      <c r="AG245" s="7"/>
      <c r="AH245" s="7"/>
      <c r="AI245" s="7"/>
      <c r="AJ245" s="7"/>
      <c r="AK245" s="7"/>
      <c r="AL245" s="7"/>
    </row>
    <row r="246" spans="3:38" s="10" customFormat="1" ht="18" x14ac:dyDescent="0.2">
      <c r="C246" s="96"/>
      <c r="D246" s="96"/>
      <c r="E246" s="96"/>
      <c r="F246" s="96"/>
      <c r="G246" s="96"/>
      <c r="H246" s="44"/>
      <c r="K246" s="25"/>
      <c r="L246" s="44"/>
      <c r="M246" s="44"/>
      <c r="N246" s="44"/>
      <c r="O246" s="44"/>
      <c r="P246" s="44"/>
      <c r="Q246" s="44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113"/>
      <c r="AC246" s="113"/>
      <c r="AD246" s="123"/>
      <c r="AF246" s="7"/>
      <c r="AG246" s="7"/>
      <c r="AH246" s="7"/>
      <c r="AI246" s="7"/>
      <c r="AJ246" s="7"/>
      <c r="AK246" s="7"/>
      <c r="AL246" s="7"/>
    </row>
    <row r="247" spans="3:38" s="10" customFormat="1" ht="18" x14ac:dyDescent="0.2">
      <c r="C247" s="96"/>
      <c r="D247" s="96"/>
      <c r="E247" s="96"/>
      <c r="F247" s="96"/>
      <c r="G247" s="96"/>
      <c r="H247" s="44"/>
      <c r="K247" s="25"/>
      <c r="L247" s="44"/>
      <c r="M247" s="44"/>
      <c r="N247" s="44"/>
      <c r="O247" s="44"/>
      <c r="P247" s="44"/>
      <c r="Q247" s="44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113"/>
      <c r="AC247" s="113"/>
      <c r="AD247" s="123"/>
      <c r="AF247" s="7"/>
      <c r="AG247" s="7"/>
      <c r="AH247" s="7"/>
      <c r="AI247" s="7"/>
      <c r="AJ247" s="7"/>
      <c r="AK247" s="7"/>
      <c r="AL247" s="7"/>
    </row>
    <row r="248" spans="3:38" s="10" customFormat="1" ht="18" x14ac:dyDescent="0.2">
      <c r="C248" s="96"/>
      <c r="D248" s="96"/>
      <c r="E248" s="96"/>
      <c r="F248" s="96"/>
      <c r="G248" s="96"/>
      <c r="H248" s="44"/>
      <c r="K248" s="25"/>
      <c r="L248" s="44"/>
      <c r="M248" s="44"/>
      <c r="N248" s="44"/>
      <c r="O248" s="44"/>
      <c r="P248" s="44"/>
      <c r="Q248" s="44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113"/>
      <c r="AC248" s="113"/>
      <c r="AD248" s="123"/>
      <c r="AF248" s="7"/>
      <c r="AG248" s="7"/>
      <c r="AH248" s="7"/>
      <c r="AI248" s="7"/>
      <c r="AJ248" s="7"/>
      <c r="AK248" s="7"/>
      <c r="AL248" s="7"/>
    </row>
    <row r="249" spans="3:38" s="10" customFormat="1" ht="18" x14ac:dyDescent="0.2">
      <c r="C249" s="96"/>
      <c r="D249" s="96"/>
      <c r="E249" s="96"/>
      <c r="F249" s="96"/>
      <c r="G249" s="96"/>
      <c r="H249" s="44"/>
      <c r="K249" s="25"/>
      <c r="L249" s="44"/>
      <c r="M249" s="44"/>
      <c r="N249" s="44"/>
      <c r="O249" s="44"/>
      <c r="P249" s="44"/>
      <c r="Q249" s="44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113"/>
      <c r="AC249" s="113"/>
      <c r="AD249" s="123"/>
      <c r="AF249" s="7"/>
      <c r="AG249" s="7"/>
      <c r="AH249" s="7"/>
      <c r="AI249" s="7"/>
      <c r="AJ249" s="7"/>
      <c r="AK249" s="7"/>
      <c r="AL249" s="7"/>
    </row>
    <row r="250" spans="3:38" s="10" customFormat="1" ht="18" x14ac:dyDescent="0.2">
      <c r="C250" s="96"/>
      <c r="D250" s="96"/>
      <c r="E250" s="96"/>
      <c r="F250" s="96"/>
      <c r="G250" s="96"/>
      <c r="H250" s="44"/>
      <c r="K250" s="25"/>
      <c r="L250" s="44"/>
      <c r="M250" s="44"/>
      <c r="N250" s="44"/>
      <c r="O250" s="44"/>
      <c r="P250" s="44"/>
      <c r="Q250" s="44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113"/>
      <c r="AC250" s="113"/>
      <c r="AD250" s="123"/>
      <c r="AF250" s="7"/>
      <c r="AG250" s="7"/>
      <c r="AH250" s="7"/>
      <c r="AI250" s="7"/>
      <c r="AJ250" s="7"/>
      <c r="AK250" s="7"/>
      <c r="AL250" s="7"/>
    </row>
    <row r="251" spans="3:38" s="10" customFormat="1" ht="18" x14ac:dyDescent="0.2">
      <c r="C251" s="96"/>
      <c r="D251" s="96"/>
      <c r="E251" s="96"/>
      <c r="F251" s="96"/>
      <c r="G251" s="96"/>
      <c r="H251" s="44"/>
      <c r="K251" s="25"/>
      <c r="L251" s="44"/>
      <c r="M251" s="44"/>
      <c r="N251" s="44"/>
      <c r="O251" s="44"/>
      <c r="P251" s="44"/>
      <c r="Q251" s="44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113"/>
      <c r="AC251" s="113"/>
      <c r="AD251" s="123"/>
      <c r="AF251" s="7"/>
      <c r="AG251" s="7"/>
      <c r="AH251" s="7"/>
      <c r="AI251" s="7"/>
      <c r="AJ251" s="7"/>
      <c r="AK251" s="7"/>
      <c r="AL251" s="7"/>
    </row>
    <row r="252" spans="3:38" s="10" customFormat="1" ht="18" x14ac:dyDescent="0.2">
      <c r="C252" s="96"/>
      <c r="D252" s="96"/>
      <c r="E252" s="96"/>
      <c r="F252" s="96"/>
      <c r="G252" s="96"/>
      <c r="H252" s="44"/>
      <c r="K252" s="25"/>
      <c r="L252" s="44"/>
      <c r="M252" s="44"/>
      <c r="N252" s="44"/>
      <c r="O252" s="44"/>
      <c r="P252" s="44"/>
      <c r="Q252" s="44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113"/>
      <c r="AC252" s="113"/>
      <c r="AD252" s="123"/>
      <c r="AF252" s="7"/>
      <c r="AG252" s="7"/>
      <c r="AH252" s="7"/>
      <c r="AI252" s="7"/>
      <c r="AJ252" s="7"/>
      <c r="AK252" s="7"/>
      <c r="AL252" s="7"/>
    </row>
    <row r="253" spans="3:38" s="10" customFormat="1" ht="18" x14ac:dyDescent="0.2">
      <c r="C253" s="96"/>
      <c r="D253" s="96"/>
      <c r="E253" s="96"/>
      <c r="F253" s="96"/>
      <c r="G253" s="96"/>
      <c r="H253" s="44"/>
      <c r="K253" s="25"/>
      <c r="L253" s="44"/>
      <c r="M253" s="44"/>
      <c r="N253" s="44"/>
      <c r="O253" s="44"/>
      <c r="P253" s="44"/>
      <c r="Q253" s="44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113"/>
      <c r="AC253" s="113"/>
      <c r="AD253" s="123"/>
      <c r="AF253" s="7"/>
      <c r="AG253" s="7"/>
      <c r="AH253" s="7"/>
      <c r="AI253" s="7"/>
      <c r="AJ253" s="7"/>
      <c r="AK253" s="7"/>
      <c r="AL253" s="7"/>
    </row>
    <row r="254" spans="3:38" s="10" customFormat="1" ht="18" x14ac:dyDescent="0.2">
      <c r="C254" s="96"/>
      <c r="D254" s="96"/>
      <c r="E254" s="96"/>
      <c r="F254" s="96"/>
      <c r="G254" s="96"/>
      <c r="H254" s="44"/>
      <c r="K254" s="25"/>
      <c r="L254" s="44"/>
      <c r="M254" s="44"/>
      <c r="N254" s="44"/>
      <c r="O254" s="44"/>
      <c r="P254" s="44"/>
      <c r="Q254" s="44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113"/>
      <c r="AC254" s="113"/>
      <c r="AD254" s="123"/>
      <c r="AF254" s="7"/>
      <c r="AG254" s="7"/>
      <c r="AH254" s="7"/>
      <c r="AI254" s="7"/>
      <c r="AJ254" s="7"/>
      <c r="AK254" s="7"/>
      <c r="AL254" s="7"/>
    </row>
    <row r="255" spans="3:38" s="10" customFormat="1" ht="18" x14ac:dyDescent="0.2">
      <c r="C255" s="96"/>
      <c r="D255" s="96"/>
      <c r="E255" s="96"/>
      <c r="F255" s="96"/>
      <c r="G255" s="96"/>
      <c r="H255" s="44"/>
      <c r="K255" s="25"/>
      <c r="L255" s="44"/>
      <c r="M255" s="44"/>
      <c r="N255" s="44"/>
      <c r="O255" s="44"/>
      <c r="P255" s="44"/>
      <c r="Q255" s="44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113"/>
      <c r="AC255" s="113"/>
      <c r="AD255" s="123"/>
      <c r="AF255" s="7"/>
      <c r="AG255" s="7"/>
      <c r="AH255" s="7"/>
      <c r="AI255" s="7"/>
      <c r="AJ255" s="7"/>
      <c r="AK255" s="7"/>
      <c r="AL255" s="7"/>
    </row>
    <row r="256" spans="3:38" s="10" customFormat="1" ht="18" x14ac:dyDescent="0.2">
      <c r="C256" s="96"/>
      <c r="D256" s="96"/>
      <c r="E256" s="96"/>
      <c r="F256" s="96"/>
      <c r="G256" s="96"/>
      <c r="H256" s="44"/>
      <c r="K256" s="25"/>
      <c r="L256" s="44"/>
      <c r="M256" s="44"/>
      <c r="N256" s="44"/>
      <c r="O256" s="44"/>
      <c r="P256" s="44"/>
      <c r="Q256" s="44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113"/>
      <c r="AC256" s="113"/>
      <c r="AD256" s="123"/>
      <c r="AF256" s="7"/>
      <c r="AG256" s="7"/>
      <c r="AH256" s="7"/>
      <c r="AI256" s="7"/>
      <c r="AJ256" s="7"/>
      <c r="AK256" s="7"/>
      <c r="AL256" s="7"/>
    </row>
    <row r="257" spans="3:38" s="10" customFormat="1" ht="18" x14ac:dyDescent="0.2">
      <c r="C257" s="96"/>
      <c r="D257" s="96"/>
      <c r="E257" s="96"/>
      <c r="F257" s="96"/>
      <c r="G257" s="96"/>
      <c r="H257" s="44"/>
      <c r="K257" s="25"/>
      <c r="L257" s="44"/>
      <c r="M257" s="44"/>
      <c r="N257" s="44"/>
      <c r="O257" s="44"/>
      <c r="P257" s="44"/>
      <c r="Q257" s="44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113"/>
      <c r="AC257" s="113"/>
      <c r="AD257" s="123"/>
      <c r="AF257" s="7"/>
      <c r="AG257" s="7"/>
      <c r="AH257" s="7"/>
      <c r="AI257" s="7"/>
      <c r="AJ257" s="7"/>
      <c r="AK257" s="7"/>
      <c r="AL257" s="7"/>
    </row>
    <row r="258" spans="3:38" s="10" customFormat="1" ht="18" x14ac:dyDescent="0.2">
      <c r="C258" s="96"/>
      <c r="D258" s="96"/>
      <c r="E258" s="96"/>
      <c r="F258" s="96"/>
      <c r="G258" s="96"/>
      <c r="H258" s="44"/>
      <c r="K258" s="25"/>
      <c r="L258" s="44"/>
      <c r="M258" s="44"/>
      <c r="N258" s="44"/>
      <c r="O258" s="44"/>
      <c r="P258" s="44"/>
      <c r="Q258" s="44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113"/>
      <c r="AC258" s="113"/>
      <c r="AD258" s="123"/>
      <c r="AF258" s="7"/>
      <c r="AG258" s="7"/>
      <c r="AH258" s="7"/>
      <c r="AI258" s="7"/>
      <c r="AJ258" s="7"/>
      <c r="AK258" s="7"/>
      <c r="AL258" s="7"/>
    </row>
    <row r="259" spans="3:38" s="10" customFormat="1" ht="18" x14ac:dyDescent="0.2">
      <c r="C259" s="96"/>
      <c r="D259" s="96"/>
      <c r="E259" s="96"/>
      <c r="F259" s="96"/>
      <c r="G259" s="96"/>
      <c r="H259" s="44"/>
      <c r="K259" s="25"/>
      <c r="L259" s="44"/>
      <c r="M259" s="44"/>
      <c r="N259" s="44"/>
      <c r="O259" s="44"/>
      <c r="P259" s="44"/>
      <c r="Q259" s="44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113"/>
      <c r="AC259" s="113"/>
      <c r="AD259" s="123"/>
      <c r="AF259" s="7"/>
      <c r="AG259" s="7"/>
      <c r="AH259" s="7"/>
      <c r="AI259" s="7"/>
      <c r="AJ259" s="7"/>
      <c r="AK259" s="7"/>
      <c r="AL259" s="7"/>
    </row>
    <row r="260" spans="3:38" s="10" customFormat="1" ht="18" x14ac:dyDescent="0.2">
      <c r="C260" s="96"/>
      <c r="D260" s="96"/>
      <c r="E260" s="96"/>
      <c r="F260" s="96"/>
      <c r="G260" s="96"/>
      <c r="H260" s="44"/>
      <c r="K260" s="25"/>
      <c r="L260" s="44"/>
      <c r="M260" s="44"/>
      <c r="N260" s="44"/>
      <c r="O260" s="44"/>
      <c r="P260" s="44"/>
      <c r="Q260" s="44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113"/>
      <c r="AC260" s="113"/>
      <c r="AD260" s="123"/>
      <c r="AF260" s="7"/>
      <c r="AG260" s="7"/>
      <c r="AH260" s="7"/>
      <c r="AI260" s="7"/>
      <c r="AJ260" s="7"/>
      <c r="AK260" s="7"/>
      <c r="AL260" s="7"/>
    </row>
    <row r="261" spans="3:38" s="10" customFormat="1" ht="18" x14ac:dyDescent="0.2">
      <c r="C261" s="96"/>
      <c r="D261" s="96"/>
      <c r="E261" s="96"/>
      <c r="F261" s="96"/>
      <c r="G261" s="96"/>
      <c r="H261" s="44"/>
      <c r="K261" s="25"/>
      <c r="L261" s="44"/>
      <c r="M261" s="44"/>
      <c r="N261" s="44"/>
      <c r="O261" s="44"/>
      <c r="P261" s="44"/>
      <c r="Q261" s="44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113"/>
      <c r="AC261" s="113"/>
      <c r="AD261" s="123"/>
      <c r="AF261" s="7"/>
      <c r="AG261" s="7"/>
      <c r="AH261" s="7"/>
      <c r="AI261" s="7"/>
      <c r="AJ261" s="7"/>
      <c r="AK261" s="7"/>
      <c r="AL261" s="7"/>
    </row>
    <row r="262" spans="3:38" s="10" customFormat="1" ht="18" x14ac:dyDescent="0.2">
      <c r="C262" s="96"/>
      <c r="D262" s="96"/>
      <c r="E262" s="96"/>
      <c r="F262" s="96"/>
      <c r="G262" s="96"/>
      <c r="H262" s="44"/>
      <c r="K262" s="25"/>
      <c r="L262" s="44"/>
      <c r="M262" s="44"/>
      <c r="N262" s="44"/>
      <c r="O262" s="44"/>
      <c r="P262" s="44"/>
      <c r="Q262" s="44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113"/>
      <c r="AC262" s="113"/>
      <c r="AD262" s="123"/>
      <c r="AF262" s="7"/>
      <c r="AG262" s="7"/>
      <c r="AH262" s="7"/>
      <c r="AI262" s="7"/>
      <c r="AJ262" s="7"/>
      <c r="AK262" s="7"/>
      <c r="AL262" s="7"/>
    </row>
    <row r="263" spans="3:38" s="10" customFormat="1" ht="18" x14ac:dyDescent="0.2">
      <c r="C263" s="96"/>
      <c r="D263" s="96"/>
      <c r="E263" s="96"/>
      <c r="F263" s="96"/>
      <c r="G263" s="96"/>
      <c r="H263" s="44"/>
      <c r="K263" s="25"/>
      <c r="L263" s="44"/>
      <c r="M263" s="44"/>
      <c r="N263" s="44"/>
      <c r="O263" s="44"/>
      <c r="P263" s="44"/>
      <c r="Q263" s="44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113"/>
      <c r="AC263" s="113"/>
      <c r="AD263" s="123"/>
      <c r="AF263" s="7"/>
      <c r="AG263" s="7"/>
      <c r="AH263" s="7"/>
      <c r="AI263" s="7"/>
      <c r="AJ263" s="7"/>
      <c r="AK263" s="7"/>
      <c r="AL263" s="7"/>
    </row>
    <row r="264" spans="3:38" s="10" customFormat="1" ht="18" x14ac:dyDescent="0.2">
      <c r="C264" s="96"/>
      <c r="D264" s="96"/>
      <c r="E264" s="96"/>
      <c r="F264" s="96"/>
      <c r="G264" s="96"/>
      <c r="H264" s="44"/>
      <c r="K264" s="25"/>
      <c r="L264" s="44"/>
      <c r="M264" s="44"/>
      <c r="N264" s="44"/>
      <c r="O264" s="44"/>
      <c r="P264" s="44"/>
      <c r="Q264" s="44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113"/>
      <c r="AC264" s="113"/>
      <c r="AD264" s="123"/>
      <c r="AF264" s="7"/>
      <c r="AG264" s="7"/>
      <c r="AH264" s="7"/>
      <c r="AI264" s="7"/>
      <c r="AJ264" s="7"/>
      <c r="AK264" s="7"/>
      <c r="AL264" s="7"/>
    </row>
    <row r="265" spans="3:38" s="10" customFormat="1" ht="18" x14ac:dyDescent="0.2">
      <c r="C265" s="96"/>
      <c r="D265" s="96"/>
      <c r="E265" s="96"/>
      <c r="F265" s="96"/>
      <c r="G265" s="96"/>
      <c r="H265" s="44"/>
      <c r="K265" s="25"/>
      <c r="L265" s="44"/>
      <c r="M265" s="44"/>
      <c r="N265" s="44"/>
      <c r="O265" s="44"/>
      <c r="P265" s="44"/>
      <c r="Q265" s="44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113"/>
      <c r="AC265" s="113"/>
      <c r="AD265" s="123"/>
      <c r="AF265" s="7"/>
      <c r="AG265" s="7"/>
      <c r="AH265" s="7"/>
      <c r="AI265" s="7"/>
      <c r="AJ265" s="7"/>
      <c r="AK265" s="7"/>
      <c r="AL265" s="7"/>
    </row>
    <row r="266" spans="3:38" s="10" customFormat="1" ht="18" x14ac:dyDescent="0.2">
      <c r="C266" s="96"/>
      <c r="D266" s="96"/>
      <c r="E266" s="96"/>
      <c r="F266" s="96"/>
      <c r="G266" s="96"/>
      <c r="H266" s="44"/>
      <c r="K266" s="25"/>
      <c r="L266" s="44"/>
      <c r="M266" s="44"/>
      <c r="N266" s="44"/>
      <c r="O266" s="44"/>
      <c r="P266" s="44"/>
      <c r="Q266" s="44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113"/>
      <c r="AC266" s="113"/>
      <c r="AD266" s="123"/>
      <c r="AF266" s="7"/>
      <c r="AG266" s="7"/>
      <c r="AH266" s="7"/>
      <c r="AI266" s="7"/>
      <c r="AJ266" s="7"/>
      <c r="AK266" s="7"/>
      <c r="AL266" s="7"/>
    </row>
    <row r="267" spans="3:38" s="10" customFormat="1" ht="18" x14ac:dyDescent="0.2">
      <c r="C267" s="96"/>
      <c r="D267" s="96"/>
      <c r="E267" s="96"/>
      <c r="F267" s="96"/>
      <c r="G267" s="96"/>
      <c r="H267" s="44"/>
      <c r="K267" s="25"/>
      <c r="L267" s="44"/>
      <c r="M267" s="44"/>
      <c r="N267" s="44"/>
      <c r="O267" s="44"/>
      <c r="P267" s="44"/>
      <c r="Q267" s="44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113"/>
      <c r="AC267" s="113"/>
      <c r="AD267" s="123"/>
      <c r="AF267" s="7"/>
      <c r="AG267" s="7"/>
      <c r="AH267" s="7"/>
      <c r="AI267" s="7"/>
      <c r="AJ267" s="7"/>
      <c r="AK267" s="7"/>
      <c r="AL267" s="7"/>
    </row>
    <row r="268" spans="3:38" s="10" customFormat="1" ht="18" x14ac:dyDescent="0.2">
      <c r="C268" s="96"/>
      <c r="D268" s="96"/>
      <c r="E268" s="96"/>
      <c r="F268" s="96"/>
      <c r="G268" s="96"/>
      <c r="H268" s="44"/>
      <c r="K268" s="25"/>
      <c r="L268" s="44"/>
      <c r="M268" s="44"/>
      <c r="N268" s="44"/>
      <c r="O268" s="44"/>
      <c r="P268" s="44"/>
      <c r="Q268" s="44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113"/>
      <c r="AC268" s="113"/>
      <c r="AD268" s="123"/>
      <c r="AF268" s="7"/>
      <c r="AG268" s="7"/>
      <c r="AH268" s="7"/>
      <c r="AI268" s="7"/>
      <c r="AJ268" s="7"/>
      <c r="AK268" s="7"/>
      <c r="AL268" s="7"/>
    </row>
    <row r="269" spans="3:38" s="10" customFormat="1" x14ac:dyDescent="0.2">
      <c r="C269" s="96"/>
      <c r="D269" s="96"/>
      <c r="E269" s="96"/>
      <c r="F269" s="96"/>
      <c r="G269" s="96"/>
      <c r="H269" s="44"/>
      <c r="K269" s="25"/>
      <c r="L269" s="44"/>
      <c r="M269" s="44"/>
      <c r="N269" s="44"/>
      <c r="O269" s="44"/>
      <c r="P269" s="44"/>
      <c r="Q269" s="44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113"/>
      <c r="AC269" s="113"/>
      <c r="AD269" s="123"/>
      <c r="AF269"/>
      <c r="AG269"/>
      <c r="AH269"/>
      <c r="AI269"/>
      <c r="AJ269"/>
      <c r="AK269"/>
      <c r="AL269"/>
    </row>
    <row r="270" spans="3:38" s="10" customFormat="1" x14ac:dyDescent="0.2">
      <c r="C270" s="96"/>
      <c r="D270" s="96"/>
      <c r="E270" s="96"/>
      <c r="F270" s="96"/>
      <c r="G270" s="96"/>
      <c r="H270" s="44"/>
      <c r="K270" s="25"/>
      <c r="L270" s="44"/>
      <c r="M270" s="44"/>
      <c r="N270" s="44"/>
      <c r="O270" s="44"/>
      <c r="P270" s="44"/>
      <c r="Q270" s="44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113"/>
      <c r="AC270" s="113"/>
      <c r="AD270" s="123"/>
      <c r="AF270"/>
      <c r="AG270"/>
      <c r="AH270"/>
      <c r="AI270"/>
      <c r="AJ270"/>
      <c r="AK270"/>
      <c r="AL270"/>
    </row>
    <row r="271" spans="3:38" s="10" customFormat="1" x14ac:dyDescent="0.2">
      <c r="C271" s="96"/>
      <c r="D271" s="96"/>
      <c r="E271" s="96"/>
      <c r="F271" s="96"/>
      <c r="G271" s="96"/>
      <c r="H271" s="44"/>
      <c r="K271" s="25"/>
      <c r="L271" s="44"/>
      <c r="M271" s="44"/>
      <c r="N271" s="44"/>
      <c r="O271" s="44"/>
      <c r="P271" s="44"/>
      <c r="Q271" s="44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113"/>
      <c r="AC271" s="113"/>
      <c r="AD271" s="123"/>
      <c r="AF271"/>
      <c r="AG271"/>
      <c r="AH271"/>
      <c r="AI271"/>
      <c r="AJ271"/>
      <c r="AK271"/>
      <c r="AL271"/>
    </row>
    <row r="272" spans="3:38" s="10" customFormat="1" x14ac:dyDescent="0.2">
      <c r="C272" s="96"/>
      <c r="D272" s="96"/>
      <c r="E272" s="96"/>
      <c r="F272" s="96"/>
      <c r="G272" s="96"/>
      <c r="H272" s="44"/>
      <c r="K272" s="25"/>
      <c r="L272" s="44"/>
      <c r="M272" s="44"/>
      <c r="N272" s="44"/>
      <c r="O272" s="44"/>
      <c r="P272" s="44"/>
      <c r="Q272" s="44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113"/>
      <c r="AC272" s="113"/>
      <c r="AD272" s="123"/>
      <c r="AF272"/>
      <c r="AG272"/>
      <c r="AH272"/>
      <c r="AI272"/>
      <c r="AJ272"/>
      <c r="AK272"/>
      <c r="AL272"/>
    </row>
    <row r="273" spans="3:38" s="10" customFormat="1" x14ac:dyDescent="0.2">
      <c r="C273" s="96"/>
      <c r="D273" s="96"/>
      <c r="E273" s="96"/>
      <c r="F273" s="96"/>
      <c r="G273" s="96"/>
      <c r="H273" s="44"/>
      <c r="K273" s="25"/>
      <c r="L273" s="44"/>
      <c r="M273" s="44"/>
      <c r="N273" s="44"/>
      <c r="O273" s="44"/>
      <c r="P273" s="44"/>
      <c r="Q273" s="44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113"/>
      <c r="AC273" s="113"/>
      <c r="AD273" s="123"/>
      <c r="AF273"/>
      <c r="AG273"/>
      <c r="AH273"/>
      <c r="AI273"/>
      <c r="AJ273"/>
      <c r="AK273"/>
      <c r="AL273"/>
    </row>
    <row r="274" spans="3:38" s="10" customFormat="1" x14ac:dyDescent="0.2">
      <c r="C274" s="96"/>
      <c r="D274" s="96"/>
      <c r="E274" s="96"/>
      <c r="F274" s="96"/>
      <c r="G274" s="96"/>
      <c r="H274" s="44"/>
      <c r="K274" s="25"/>
      <c r="L274" s="44"/>
      <c r="M274" s="44"/>
      <c r="N274" s="44"/>
      <c r="O274" s="44"/>
      <c r="P274" s="44"/>
      <c r="Q274" s="44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113"/>
      <c r="AC274" s="113"/>
      <c r="AD274" s="123"/>
      <c r="AF274"/>
      <c r="AG274"/>
      <c r="AH274"/>
      <c r="AI274"/>
      <c r="AJ274"/>
      <c r="AK274"/>
      <c r="AL274"/>
    </row>
    <row r="275" spans="3:38" s="10" customFormat="1" x14ac:dyDescent="0.2">
      <c r="C275" s="96"/>
      <c r="D275" s="96"/>
      <c r="E275" s="96"/>
      <c r="F275" s="96"/>
      <c r="G275" s="96"/>
      <c r="H275" s="44"/>
      <c r="K275" s="25"/>
      <c r="L275" s="44"/>
      <c r="M275" s="44"/>
      <c r="N275" s="44"/>
      <c r="O275" s="44"/>
      <c r="P275" s="44"/>
      <c r="Q275" s="44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113"/>
      <c r="AC275" s="113"/>
      <c r="AD275" s="123"/>
      <c r="AF275"/>
      <c r="AG275"/>
      <c r="AH275"/>
      <c r="AI275"/>
      <c r="AJ275"/>
      <c r="AK275"/>
      <c r="AL275"/>
    </row>
    <row r="276" spans="3:38" s="10" customFormat="1" x14ac:dyDescent="0.2">
      <c r="C276" s="96"/>
      <c r="D276" s="96"/>
      <c r="E276" s="96"/>
      <c r="F276" s="96"/>
      <c r="G276" s="96"/>
      <c r="H276" s="44"/>
      <c r="K276" s="25"/>
      <c r="L276" s="44"/>
      <c r="M276" s="44"/>
      <c r="N276" s="44"/>
      <c r="O276" s="44"/>
      <c r="P276" s="44"/>
      <c r="Q276" s="44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113"/>
      <c r="AC276" s="113"/>
      <c r="AD276" s="123"/>
      <c r="AF276"/>
      <c r="AG276"/>
      <c r="AH276"/>
      <c r="AI276"/>
      <c r="AJ276"/>
      <c r="AK276"/>
      <c r="AL276"/>
    </row>
    <row r="277" spans="3:38" s="10" customFormat="1" x14ac:dyDescent="0.2">
      <c r="C277" s="96"/>
      <c r="D277" s="96"/>
      <c r="E277" s="96"/>
      <c r="F277" s="96"/>
      <c r="G277" s="96"/>
      <c r="H277" s="44"/>
      <c r="K277" s="25"/>
      <c r="L277" s="44"/>
      <c r="M277" s="44"/>
      <c r="N277" s="44"/>
      <c r="O277" s="44"/>
      <c r="P277" s="44"/>
      <c r="Q277" s="44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113"/>
      <c r="AC277" s="113"/>
      <c r="AD277" s="123"/>
      <c r="AF277"/>
      <c r="AG277"/>
      <c r="AH277"/>
      <c r="AI277"/>
      <c r="AJ277"/>
      <c r="AK277"/>
      <c r="AL277"/>
    </row>
    <row r="278" spans="3:38" s="10" customFormat="1" x14ac:dyDescent="0.2">
      <c r="C278" s="96"/>
      <c r="D278" s="96"/>
      <c r="E278" s="96"/>
      <c r="F278" s="96"/>
      <c r="G278" s="96"/>
      <c r="H278" s="44"/>
      <c r="K278" s="25"/>
      <c r="L278" s="44"/>
      <c r="M278" s="44"/>
      <c r="N278" s="44"/>
      <c r="O278" s="44"/>
      <c r="P278" s="44"/>
      <c r="Q278" s="44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113"/>
      <c r="AC278" s="113"/>
      <c r="AD278" s="123"/>
      <c r="AF278"/>
      <c r="AG278"/>
      <c r="AH278"/>
      <c r="AI278"/>
      <c r="AJ278"/>
      <c r="AK278"/>
      <c r="AL278"/>
    </row>
    <row r="279" spans="3:38" s="10" customFormat="1" x14ac:dyDescent="0.2">
      <c r="C279" s="96"/>
      <c r="D279" s="96"/>
      <c r="E279" s="96"/>
      <c r="F279" s="96"/>
      <c r="G279" s="96"/>
      <c r="H279" s="44"/>
      <c r="K279" s="25"/>
      <c r="L279" s="44"/>
      <c r="M279" s="44"/>
      <c r="N279" s="44"/>
      <c r="O279" s="44"/>
      <c r="P279" s="44"/>
      <c r="Q279" s="44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113"/>
      <c r="AC279" s="113"/>
      <c r="AD279" s="123"/>
      <c r="AF279"/>
      <c r="AG279"/>
      <c r="AH279"/>
      <c r="AI279"/>
      <c r="AJ279"/>
      <c r="AK279"/>
      <c r="AL279"/>
    </row>
    <row r="280" spans="3:38" s="10" customFormat="1" x14ac:dyDescent="0.2">
      <c r="C280" s="96"/>
      <c r="D280" s="96"/>
      <c r="E280" s="96"/>
      <c r="F280" s="96"/>
      <c r="G280" s="96"/>
      <c r="H280" s="44"/>
      <c r="K280" s="25"/>
      <c r="L280" s="44"/>
      <c r="M280" s="44"/>
      <c r="N280" s="44"/>
      <c r="O280" s="44"/>
      <c r="P280" s="44"/>
      <c r="Q280" s="44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113"/>
      <c r="AC280" s="113"/>
      <c r="AD280" s="123"/>
      <c r="AF280"/>
      <c r="AG280"/>
      <c r="AH280"/>
      <c r="AI280"/>
      <c r="AJ280"/>
      <c r="AK280"/>
      <c r="AL280"/>
    </row>
    <row r="281" spans="3:38" s="10" customFormat="1" x14ac:dyDescent="0.2">
      <c r="C281" s="96"/>
      <c r="D281" s="96"/>
      <c r="E281" s="96"/>
      <c r="F281" s="96"/>
      <c r="G281" s="96"/>
      <c r="H281" s="44"/>
      <c r="K281" s="25"/>
      <c r="L281" s="44"/>
      <c r="M281" s="44"/>
      <c r="N281" s="44"/>
      <c r="O281" s="44"/>
      <c r="P281" s="44"/>
      <c r="Q281" s="44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113"/>
      <c r="AC281" s="113"/>
      <c r="AD281" s="123"/>
      <c r="AF281"/>
      <c r="AG281"/>
      <c r="AH281"/>
      <c r="AI281"/>
      <c r="AJ281"/>
      <c r="AK281"/>
      <c r="AL281"/>
    </row>
    <row r="282" spans="3:38" s="10" customFormat="1" x14ac:dyDescent="0.2">
      <c r="C282" s="96"/>
      <c r="D282" s="96"/>
      <c r="E282" s="96"/>
      <c r="F282" s="96"/>
      <c r="G282" s="96"/>
      <c r="H282" s="44"/>
      <c r="K282" s="25"/>
      <c r="L282" s="44"/>
      <c r="M282" s="44"/>
      <c r="N282" s="44"/>
      <c r="O282" s="44"/>
      <c r="P282" s="44"/>
      <c r="Q282" s="44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113"/>
      <c r="AC282" s="113"/>
      <c r="AD282" s="123"/>
      <c r="AF282"/>
      <c r="AG282"/>
      <c r="AH282"/>
      <c r="AI282"/>
      <c r="AJ282"/>
      <c r="AK282"/>
      <c r="AL282"/>
    </row>
    <row r="283" spans="3:38" s="10" customFormat="1" x14ac:dyDescent="0.2">
      <c r="C283" s="96"/>
      <c r="D283" s="96"/>
      <c r="E283" s="96"/>
      <c r="F283" s="96"/>
      <c r="G283" s="96"/>
      <c r="H283" s="44"/>
      <c r="K283" s="25"/>
      <c r="L283" s="44"/>
      <c r="M283" s="44"/>
      <c r="N283" s="44"/>
      <c r="O283" s="44"/>
      <c r="P283" s="44"/>
      <c r="Q283" s="44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113"/>
      <c r="AC283" s="113"/>
      <c r="AD283" s="123"/>
      <c r="AF283"/>
      <c r="AG283"/>
      <c r="AH283"/>
      <c r="AI283"/>
      <c r="AJ283"/>
      <c r="AK283"/>
      <c r="AL283"/>
    </row>
    <row r="284" spans="3:38" s="10" customFormat="1" x14ac:dyDescent="0.2">
      <c r="C284" s="96"/>
      <c r="D284" s="96"/>
      <c r="E284" s="96"/>
      <c r="F284" s="96"/>
      <c r="G284" s="96"/>
      <c r="H284" s="44"/>
      <c r="K284" s="25"/>
      <c r="L284" s="44"/>
      <c r="M284" s="44"/>
      <c r="N284" s="44"/>
      <c r="O284" s="44"/>
      <c r="P284" s="44"/>
      <c r="Q284" s="44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113"/>
      <c r="AC284" s="113"/>
      <c r="AD284" s="123"/>
      <c r="AF284"/>
      <c r="AG284"/>
      <c r="AH284"/>
      <c r="AI284"/>
      <c r="AJ284"/>
      <c r="AK284"/>
      <c r="AL284"/>
    </row>
    <row r="285" spans="3:38" s="10" customFormat="1" x14ac:dyDescent="0.2">
      <c r="C285" s="96"/>
      <c r="D285" s="96"/>
      <c r="E285" s="96"/>
      <c r="F285" s="96"/>
      <c r="G285" s="96"/>
      <c r="H285" s="44"/>
      <c r="K285" s="25"/>
      <c r="L285" s="44"/>
      <c r="M285" s="44"/>
      <c r="N285" s="44"/>
      <c r="O285" s="44"/>
      <c r="P285" s="44"/>
      <c r="Q285" s="44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113"/>
      <c r="AC285" s="113"/>
      <c r="AD285" s="123"/>
      <c r="AF285"/>
      <c r="AG285"/>
      <c r="AH285"/>
      <c r="AI285"/>
      <c r="AJ285"/>
      <c r="AK285"/>
      <c r="AL285"/>
    </row>
    <row r="286" spans="3:38" s="10" customFormat="1" x14ac:dyDescent="0.2">
      <c r="C286" s="96"/>
      <c r="D286" s="96"/>
      <c r="E286" s="96"/>
      <c r="F286" s="96"/>
      <c r="G286" s="96"/>
      <c r="H286" s="44"/>
      <c r="K286" s="25"/>
      <c r="L286" s="44"/>
      <c r="M286" s="44"/>
      <c r="N286" s="44"/>
      <c r="O286" s="44"/>
      <c r="P286" s="44"/>
      <c r="Q286" s="44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113"/>
      <c r="AC286" s="113"/>
      <c r="AD286" s="123"/>
      <c r="AF286"/>
      <c r="AG286"/>
      <c r="AH286"/>
      <c r="AI286"/>
      <c r="AJ286"/>
      <c r="AK286"/>
      <c r="AL286"/>
    </row>
    <row r="287" spans="3:38" s="10" customFormat="1" x14ac:dyDescent="0.2">
      <c r="C287" s="96"/>
      <c r="D287" s="96"/>
      <c r="E287" s="96"/>
      <c r="F287" s="96"/>
      <c r="G287" s="96"/>
      <c r="H287" s="44"/>
      <c r="K287" s="25"/>
      <c r="L287" s="44"/>
      <c r="M287" s="44"/>
      <c r="N287" s="44"/>
      <c r="O287" s="44"/>
      <c r="P287" s="44"/>
      <c r="Q287" s="44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113"/>
      <c r="AC287" s="113"/>
      <c r="AD287" s="123"/>
      <c r="AF287"/>
      <c r="AG287"/>
      <c r="AH287"/>
      <c r="AI287"/>
      <c r="AJ287"/>
      <c r="AK287"/>
      <c r="AL287"/>
    </row>
    <row r="288" spans="3:38" s="10" customFormat="1" x14ac:dyDescent="0.2">
      <c r="C288" s="96"/>
      <c r="D288" s="96"/>
      <c r="E288" s="96"/>
      <c r="F288" s="96"/>
      <c r="G288" s="96"/>
      <c r="H288" s="44"/>
      <c r="K288" s="25"/>
      <c r="L288" s="44"/>
      <c r="M288" s="44"/>
      <c r="N288" s="44"/>
      <c r="O288" s="44"/>
      <c r="P288" s="44"/>
      <c r="Q288" s="44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113"/>
      <c r="AC288" s="113"/>
      <c r="AD288" s="123"/>
      <c r="AF288"/>
      <c r="AG288"/>
      <c r="AH288"/>
      <c r="AI288"/>
      <c r="AJ288"/>
      <c r="AK288"/>
      <c r="AL288"/>
    </row>
    <row r="289" spans="3:38" s="10" customFormat="1" x14ac:dyDescent="0.2">
      <c r="C289" s="96"/>
      <c r="D289" s="96"/>
      <c r="E289" s="96"/>
      <c r="F289" s="96"/>
      <c r="G289" s="96"/>
      <c r="H289" s="44"/>
      <c r="K289" s="25"/>
      <c r="L289" s="44"/>
      <c r="M289" s="44"/>
      <c r="N289" s="44"/>
      <c r="O289" s="44"/>
      <c r="P289" s="44"/>
      <c r="Q289" s="44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113"/>
      <c r="AC289" s="113"/>
      <c r="AD289" s="123"/>
      <c r="AF289"/>
      <c r="AG289"/>
      <c r="AH289"/>
      <c r="AI289"/>
      <c r="AJ289"/>
      <c r="AK289"/>
      <c r="AL289"/>
    </row>
    <row r="290" spans="3:38" s="10" customFormat="1" x14ac:dyDescent="0.2">
      <c r="C290" s="96"/>
      <c r="D290" s="96"/>
      <c r="E290" s="96"/>
      <c r="F290" s="96"/>
      <c r="G290" s="96"/>
      <c r="H290" s="44"/>
      <c r="K290" s="25"/>
      <c r="L290" s="44"/>
      <c r="M290" s="44"/>
      <c r="N290" s="44"/>
      <c r="O290" s="44"/>
      <c r="P290" s="44"/>
      <c r="Q290" s="44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113"/>
      <c r="AC290" s="113"/>
      <c r="AD290" s="123"/>
      <c r="AF290"/>
      <c r="AG290"/>
      <c r="AH290"/>
      <c r="AI290"/>
      <c r="AJ290"/>
      <c r="AK290"/>
      <c r="AL290"/>
    </row>
    <row r="291" spans="3:38" s="10" customFormat="1" x14ac:dyDescent="0.2">
      <c r="C291" s="96"/>
      <c r="D291" s="96"/>
      <c r="E291" s="96"/>
      <c r="F291" s="96"/>
      <c r="G291" s="96"/>
      <c r="H291" s="44"/>
      <c r="K291" s="25"/>
      <c r="L291" s="44"/>
      <c r="M291" s="44"/>
      <c r="N291" s="44"/>
      <c r="O291" s="44"/>
      <c r="P291" s="44"/>
      <c r="Q291" s="44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113"/>
      <c r="AC291" s="113"/>
      <c r="AD291" s="123"/>
      <c r="AF291"/>
      <c r="AG291"/>
      <c r="AH291"/>
      <c r="AI291"/>
      <c r="AJ291"/>
      <c r="AK291"/>
      <c r="AL291"/>
    </row>
    <row r="292" spans="3:38" s="10" customFormat="1" x14ac:dyDescent="0.2">
      <c r="C292" s="96"/>
      <c r="D292" s="96"/>
      <c r="E292" s="96"/>
      <c r="F292" s="96"/>
      <c r="G292" s="96"/>
      <c r="H292" s="44"/>
      <c r="K292" s="25"/>
      <c r="L292" s="44"/>
      <c r="M292" s="44"/>
      <c r="N292" s="44"/>
      <c r="O292" s="44"/>
      <c r="P292" s="44"/>
      <c r="Q292" s="44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113"/>
      <c r="AC292" s="113"/>
      <c r="AD292" s="123"/>
      <c r="AF292"/>
      <c r="AG292"/>
      <c r="AH292"/>
      <c r="AI292"/>
      <c r="AJ292"/>
      <c r="AK292"/>
      <c r="AL292"/>
    </row>
    <row r="293" spans="3:38" s="10" customFormat="1" x14ac:dyDescent="0.2">
      <c r="C293" s="96"/>
      <c r="D293" s="96"/>
      <c r="E293" s="96"/>
      <c r="F293" s="96"/>
      <c r="G293" s="96"/>
      <c r="H293" s="44"/>
      <c r="K293" s="25"/>
      <c r="L293" s="44"/>
      <c r="M293" s="44"/>
      <c r="N293" s="44"/>
      <c r="O293" s="44"/>
      <c r="P293" s="44"/>
      <c r="Q293" s="44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113"/>
      <c r="AC293" s="113"/>
      <c r="AD293" s="123"/>
      <c r="AF293"/>
      <c r="AG293"/>
      <c r="AH293"/>
      <c r="AI293"/>
      <c r="AJ293"/>
      <c r="AK293"/>
      <c r="AL293"/>
    </row>
    <row r="294" spans="3:38" s="10" customFormat="1" x14ac:dyDescent="0.2">
      <c r="C294" s="96"/>
      <c r="D294" s="96"/>
      <c r="E294" s="96"/>
      <c r="F294" s="96"/>
      <c r="G294" s="96"/>
      <c r="H294" s="44"/>
      <c r="K294" s="25"/>
      <c r="L294" s="44"/>
      <c r="M294" s="44"/>
      <c r="N294" s="44"/>
      <c r="O294" s="44"/>
      <c r="P294" s="44"/>
      <c r="Q294" s="44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113"/>
      <c r="AC294" s="113"/>
      <c r="AD294" s="123"/>
      <c r="AF294"/>
      <c r="AG294"/>
      <c r="AH294"/>
      <c r="AI294"/>
      <c r="AJ294"/>
      <c r="AK294"/>
      <c r="AL294"/>
    </row>
    <row r="295" spans="3:38" s="10" customFormat="1" x14ac:dyDescent="0.2">
      <c r="C295" s="96"/>
      <c r="D295" s="96"/>
      <c r="E295" s="96"/>
      <c r="F295" s="96"/>
      <c r="G295" s="96"/>
      <c r="H295" s="44"/>
      <c r="K295" s="25"/>
      <c r="L295" s="44"/>
      <c r="M295" s="44"/>
      <c r="N295" s="44"/>
      <c r="O295" s="44"/>
      <c r="P295" s="44"/>
      <c r="Q295" s="44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113"/>
      <c r="AC295" s="113"/>
      <c r="AD295" s="123"/>
      <c r="AF295"/>
      <c r="AG295"/>
      <c r="AH295"/>
      <c r="AI295"/>
      <c r="AJ295"/>
      <c r="AK295"/>
      <c r="AL295"/>
    </row>
    <row r="296" spans="3:38" s="10" customFormat="1" x14ac:dyDescent="0.2">
      <c r="C296" s="96"/>
      <c r="D296" s="96"/>
      <c r="E296" s="96"/>
      <c r="F296" s="96"/>
      <c r="G296" s="96"/>
      <c r="H296" s="44"/>
      <c r="K296" s="25"/>
      <c r="L296" s="44"/>
      <c r="M296" s="44"/>
      <c r="N296" s="44"/>
      <c r="O296" s="44"/>
      <c r="P296" s="44"/>
      <c r="Q296" s="44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113"/>
      <c r="AC296" s="113"/>
      <c r="AD296" s="123"/>
      <c r="AF296"/>
      <c r="AG296"/>
      <c r="AH296"/>
      <c r="AI296"/>
      <c r="AJ296"/>
      <c r="AK296"/>
      <c r="AL296"/>
    </row>
    <row r="297" spans="3:38" s="10" customFormat="1" x14ac:dyDescent="0.2">
      <c r="C297" s="96"/>
      <c r="D297" s="96"/>
      <c r="E297" s="96"/>
      <c r="F297" s="96"/>
      <c r="G297" s="96"/>
      <c r="H297" s="44"/>
      <c r="K297" s="25"/>
      <c r="L297" s="44"/>
      <c r="M297" s="44"/>
      <c r="N297" s="44"/>
      <c r="O297" s="44"/>
      <c r="P297" s="44"/>
      <c r="Q297" s="44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113"/>
      <c r="AC297" s="113"/>
      <c r="AD297" s="123"/>
      <c r="AF297"/>
      <c r="AG297"/>
      <c r="AH297"/>
      <c r="AI297"/>
      <c r="AJ297"/>
      <c r="AK297"/>
      <c r="AL297"/>
    </row>
    <row r="298" spans="3:38" s="10" customFormat="1" x14ac:dyDescent="0.2">
      <c r="C298" s="96"/>
      <c r="D298" s="96"/>
      <c r="E298" s="96"/>
      <c r="F298" s="96"/>
      <c r="G298" s="96"/>
      <c r="H298" s="44"/>
      <c r="K298" s="25"/>
      <c r="L298" s="44"/>
      <c r="M298" s="44"/>
      <c r="N298" s="44"/>
      <c r="O298" s="44"/>
      <c r="P298" s="44"/>
      <c r="Q298" s="44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113"/>
      <c r="AC298" s="113"/>
      <c r="AD298" s="123"/>
      <c r="AF298"/>
      <c r="AG298"/>
      <c r="AH298"/>
      <c r="AI298"/>
      <c r="AJ298"/>
      <c r="AK298"/>
      <c r="AL298"/>
    </row>
    <row r="299" spans="3:38" s="10" customFormat="1" x14ac:dyDescent="0.2">
      <c r="C299" s="96"/>
      <c r="D299" s="96"/>
      <c r="E299" s="96"/>
      <c r="F299" s="96"/>
      <c r="G299" s="96"/>
      <c r="H299" s="44"/>
      <c r="K299" s="25"/>
      <c r="L299" s="44"/>
      <c r="M299" s="44"/>
      <c r="N299" s="44"/>
      <c r="O299" s="44"/>
      <c r="P299" s="44"/>
      <c r="Q299" s="44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113"/>
      <c r="AC299" s="113"/>
      <c r="AD299" s="123"/>
      <c r="AF299"/>
      <c r="AG299"/>
      <c r="AH299"/>
      <c r="AI299"/>
      <c r="AJ299"/>
      <c r="AK299"/>
      <c r="AL299"/>
    </row>
    <row r="300" spans="3:38" s="10" customFormat="1" x14ac:dyDescent="0.2">
      <c r="C300" s="96"/>
      <c r="D300" s="96"/>
      <c r="E300" s="96"/>
      <c r="F300" s="96"/>
      <c r="G300" s="96"/>
      <c r="H300" s="44"/>
      <c r="K300" s="25"/>
      <c r="L300" s="44"/>
      <c r="M300" s="44"/>
      <c r="N300" s="44"/>
      <c r="O300" s="44"/>
      <c r="P300" s="44"/>
      <c r="Q300" s="44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113"/>
      <c r="AC300" s="113"/>
      <c r="AD300" s="123"/>
      <c r="AF300"/>
      <c r="AG300"/>
      <c r="AH300"/>
      <c r="AI300"/>
      <c r="AJ300"/>
      <c r="AK300"/>
      <c r="AL300"/>
    </row>
    <row r="301" spans="3:38" s="10" customFormat="1" x14ac:dyDescent="0.2">
      <c r="C301" s="96"/>
      <c r="D301" s="96"/>
      <c r="E301" s="96"/>
      <c r="F301" s="96"/>
      <c r="G301" s="96"/>
      <c r="H301" s="44"/>
      <c r="K301" s="25"/>
      <c r="L301" s="44"/>
      <c r="M301" s="44"/>
      <c r="N301" s="44"/>
      <c r="O301" s="44"/>
      <c r="P301" s="44"/>
      <c r="Q301" s="44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113"/>
      <c r="AC301" s="113"/>
      <c r="AD301" s="123"/>
      <c r="AF301"/>
      <c r="AG301"/>
      <c r="AH301"/>
      <c r="AI301"/>
      <c r="AJ301"/>
      <c r="AK301"/>
      <c r="AL301"/>
    </row>
    <row r="302" spans="3:38" s="10" customFormat="1" x14ac:dyDescent="0.2">
      <c r="C302" s="96"/>
      <c r="D302" s="96"/>
      <c r="E302" s="96"/>
      <c r="F302" s="96"/>
      <c r="G302" s="96"/>
      <c r="H302" s="44"/>
      <c r="K302" s="25"/>
      <c r="L302" s="44"/>
      <c r="M302" s="44"/>
      <c r="N302" s="44"/>
      <c r="O302" s="44"/>
      <c r="P302" s="44"/>
      <c r="Q302" s="44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113"/>
      <c r="AC302" s="113"/>
      <c r="AD302" s="123"/>
      <c r="AF302"/>
      <c r="AG302"/>
      <c r="AH302"/>
      <c r="AI302"/>
      <c r="AJ302"/>
      <c r="AK302"/>
      <c r="AL302"/>
    </row>
    <row r="303" spans="3:38" s="10" customFormat="1" x14ac:dyDescent="0.2">
      <c r="C303" s="96"/>
      <c r="D303" s="96"/>
      <c r="E303" s="96"/>
      <c r="F303" s="96"/>
      <c r="G303" s="96"/>
      <c r="H303" s="44"/>
      <c r="K303" s="25"/>
      <c r="L303" s="44"/>
      <c r="M303" s="44"/>
      <c r="N303" s="44"/>
      <c r="O303" s="44"/>
      <c r="P303" s="44"/>
      <c r="Q303" s="44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113"/>
      <c r="AC303" s="113"/>
      <c r="AD303" s="123"/>
      <c r="AF303"/>
      <c r="AG303"/>
      <c r="AH303"/>
      <c r="AI303"/>
      <c r="AJ303"/>
      <c r="AK303"/>
      <c r="AL303"/>
    </row>
    <row r="304" spans="3:38" s="10" customFormat="1" x14ac:dyDescent="0.2">
      <c r="C304" s="96"/>
      <c r="D304" s="96"/>
      <c r="E304" s="96"/>
      <c r="F304" s="96"/>
      <c r="G304" s="96"/>
      <c r="H304" s="44"/>
      <c r="K304" s="25"/>
      <c r="L304" s="44"/>
      <c r="M304" s="44"/>
      <c r="N304" s="44"/>
      <c r="O304" s="44"/>
      <c r="P304" s="44"/>
      <c r="Q304" s="44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113"/>
      <c r="AC304" s="113"/>
      <c r="AD304" s="123"/>
      <c r="AF304"/>
      <c r="AG304"/>
      <c r="AH304"/>
      <c r="AI304"/>
      <c r="AJ304"/>
      <c r="AK304"/>
      <c r="AL304"/>
    </row>
    <row r="305" spans="3:38" s="10" customFormat="1" x14ac:dyDescent="0.2">
      <c r="C305" s="96"/>
      <c r="D305" s="96"/>
      <c r="E305" s="96"/>
      <c r="F305" s="96"/>
      <c r="G305" s="96"/>
      <c r="H305" s="44"/>
      <c r="K305" s="25"/>
      <c r="L305" s="44"/>
      <c r="M305" s="44"/>
      <c r="N305" s="44"/>
      <c r="O305" s="44"/>
      <c r="P305" s="44"/>
      <c r="Q305" s="44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113"/>
      <c r="AC305" s="113"/>
      <c r="AD305" s="123"/>
      <c r="AF305"/>
      <c r="AG305"/>
      <c r="AH305"/>
      <c r="AI305"/>
      <c r="AJ305"/>
      <c r="AK305"/>
      <c r="AL305"/>
    </row>
    <row r="306" spans="3:38" s="10" customFormat="1" x14ac:dyDescent="0.2">
      <c r="C306" s="96"/>
      <c r="D306" s="96"/>
      <c r="E306" s="96"/>
      <c r="F306" s="96"/>
      <c r="G306" s="96"/>
      <c r="H306" s="44"/>
      <c r="K306" s="25"/>
      <c r="L306" s="44"/>
      <c r="M306" s="44"/>
      <c r="N306" s="44"/>
      <c r="O306" s="44"/>
      <c r="P306" s="44"/>
      <c r="Q306" s="44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113"/>
      <c r="AC306" s="113"/>
      <c r="AD306" s="123"/>
      <c r="AF306"/>
      <c r="AG306"/>
      <c r="AH306"/>
      <c r="AI306"/>
      <c r="AJ306"/>
      <c r="AK306"/>
      <c r="AL306"/>
    </row>
    <row r="307" spans="3:38" s="10" customFormat="1" x14ac:dyDescent="0.2">
      <c r="C307" s="96"/>
      <c r="D307" s="96"/>
      <c r="E307" s="96"/>
      <c r="F307" s="96"/>
      <c r="G307" s="96"/>
      <c r="H307" s="44"/>
      <c r="K307" s="25"/>
      <c r="L307" s="44"/>
      <c r="M307" s="44"/>
      <c r="N307" s="44"/>
      <c r="O307" s="44"/>
      <c r="P307" s="44"/>
      <c r="Q307" s="44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113"/>
      <c r="AC307" s="113"/>
      <c r="AD307" s="123"/>
      <c r="AF307"/>
      <c r="AG307"/>
      <c r="AH307"/>
      <c r="AI307"/>
      <c r="AJ307"/>
      <c r="AK307"/>
      <c r="AL307"/>
    </row>
    <row r="308" spans="3:38" s="10" customFormat="1" x14ac:dyDescent="0.2">
      <c r="C308" s="96"/>
      <c r="D308" s="96"/>
      <c r="E308" s="96"/>
      <c r="F308" s="96"/>
      <c r="G308" s="96"/>
      <c r="H308" s="44"/>
      <c r="K308" s="25"/>
      <c r="L308" s="44"/>
      <c r="M308" s="44"/>
      <c r="N308" s="44"/>
      <c r="O308" s="44"/>
      <c r="P308" s="44"/>
      <c r="Q308" s="44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113"/>
      <c r="AC308" s="113"/>
      <c r="AD308" s="123"/>
      <c r="AF308"/>
      <c r="AG308"/>
      <c r="AH308"/>
      <c r="AI308"/>
      <c r="AJ308"/>
      <c r="AK308"/>
      <c r="AL308"/>
    </row>
    <row r="309" spans="3:38" s="10" customFormat="1" x14ac:dyDescent="0.2">
      <c r="C309" s="96"/>
      <c r="D309" s="96"/>
      <c r="E309" s="96"/>
      <c r="F309" s="96"/>
      <c r="G309" s="96"/>
      <c r="H309" s="44"/>
      <c r="K309" s="25"/>
      <c r="L309" s="44"/>
      <c r="M309" s="44"/>
      <c r="N309" s="44"/>
      <c r="O309" s="44"/>
      <c r="P309" s="44"/>
      <c r="Q309" s="44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113"/>
      <c r="AC309" s="113"/>
      <c r="AD309" s="123"/>
      <c r="AF309"/>
      <c r="AG309"/>
      <c r="AH309"/>
      <c r="AI309"/>
      <c r="AJ309"/>
      <c r="AK309"/>
      <c r="AL309"/>
    </row>
    <row r="310" spans="3:38" s="10" customFormat="1" x14ac:dyDescent="0.2">
      <c r="C310" s="96"/>
      <c r="D310" s="96"/>
      <c r="E310" s="96"/>
      <c r="F310" s="96"/>
      <c r="G310" s="96"/>
      <c r="H310" s="44"/>
      <c r="K310" s="25"/>
      <c r="L310" s="44"/>
      <c r="M310" s="44"/>
      <c r="N310" s="44"/>
      <c r="O310" s="44"/>
      <c r="P310" s="44"/>
      <c r="Q310" s="44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113"/>
      <c r="AC310" s="113"/>
      <c r="AD310" s="123"/>
      <c r="AF310"/>
      <c r="AG310"/>
      <c r="AH310"/>
      <c r="AI310"/>
      <c r="AJ310"/>
      <c r="AK310"/>
      <c r="AL310"/>
    </row>
    <row r="311" spans="3:38" s="10" customFormat="1" x14ac:dyDescent="0.2">
      <c r="C311" s="96"/>
      <c r="D311" s="96"/>
      <c r="E311" s="96"/>
      <c r="F311" s="96"/>
      <c r="G311" s="96"/>
      <c r="H311" s="44"/>
      <c r="K311" s="25"/>
      <c r="L311" s="44"/>
      <c r="M311" s="44"/>
      <c r="N311" s="44"/>
      <c r="O311" s="44"/>
      <c r="P311" s="44"/>
      <c r="Q311" s="44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113"/>
      <c r="AC311" s="113"/>
      <c r="AD311" s="123"/>
      <c r="AF311"/>
      <c r="AG311"/>
      <c r="AH311"/>
      <c r="AI311"/>
      <c r="AJ311"/>
      <c r="AK311"/>
      <c r="AL311"/>
    </row>
    <row r="312" spans="3:38" s="10" customFormat="1" x14ac:dyDescent="0.2">
      <c r="C312" s="96"/>
      <c r="D312" s="96"/>
      <c r="E312" s="96"/>
      <c r="F312" s="96"/>
      <c r="G312" s="96"/>
      <c r="H312" s="44"/>
      <c r="K312" s="25"/>
      <c r="L312" s="44"/>
      <c r="M312" s="44"/>
      <c r="N312" s="44"/>
      <c r="O312" s="44"/>
      <c r="P312" s="44"/>
      <c r="Q312" s="44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113"/>
      <c r="AC312" s="113"/>
      <c r="AD312" s="123"/>
      <c r="AF312"/>
      <c r="AG312"/>
      <c r="AH312"/>
      <c r="AI312"/>
      <c r="AJ312"/>
      <c r="AK312"/>
      <c r="AL312"/>
    </row>
    <row r="313" spans="3:38" s="10" customFormat="1" x14ac:dyDescent="0.2">
      <c r="C313" s="96"/>
      <c r="D313" s="96"/>
      <c r="E313" s="96"/>
      <c r="F313" s="96"/>
      <c r="G313" s="96"/>
      <c r="H313" s="44"/>
      <c r="K313" s="25"/>
      <c r="L313" s="44"/>
      <c r="M313" s="44"/>
      <c r="N313" s="44"/>
      <c r="O313" s="44"/>
      <c r="P313" s="44"/>
      <c r="Q313" s="44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113"/>
      <c r="AC313" s="113"/>
      <c r="AD313" s="123"/>
      <c r="AF313"/>
      <c r="AG313"/>
      <c r="AH313"/>
      <c r="AI313"/>
      <c r="AJ313"/>
      <c r="AK313"/>
      <c r="AL313"/>
    </row>
    <row r="314" spans="3:38" s="10" customFormat="1" x14ac:dyDescent="0.2">
      <c r="C314" s="96"/>
      <c r="D314" s="96"/>
      <c r="E314" s="96"/>
      <c r="F314" s="96"/>
      <c r="G314" s="96"/>
      <c r="H314" s="44"/>
      <c r="K314" s="25"/>
      <c r="L314" s="44"/>
      <c r="M314" s="44"/>
      <c r="N314" s="44"/>
      <c r="O314" s="44"/>
      <c r="P314" s="44"/>
      <c r="Q314" s="44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113"/>
      <c r="AC314" s="113"/>
      <c r="AD314" s="123"/>
      <c r="AF314"/>
      <c r="AG314"/>
      <c r="AH314"/>
      <c r="AI314"/>
      <c r="AJ314"/>
      <c r="AK314"/>
      <c r="AL314"/>
    </row>
    <row r="315" spans="3:38" s="10" customFormat="1" x14ac:dyDescent="0.2">
      <c r="C315" s="96"/>
      <c r="D315" s="96"/>
      <c r="E315" s="96"/>
      <c r="F315" s="96"/>
      <c r="G315" s="96"/>
      <c r="H315" s="44"/>
      <c r="K315" s="25"/>
      <c r="L315" s="44"/>
      <c r="M315" s="44"/>
      <c r="N315" s="44"/>
      <c r="O315" s="44"/>
      <c r="P315" s="44"/>
      <c r="Q315" s="44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113"/>
      <c r="AC315" s="113"/>
      <c r="AD315" s="123"/>
      <c r="AF315"/>
      <c r="AG315"/>
      <c r="AH315"/>
      <c r="AI315"/>
      <c r="AJ315"/>
      <c r="AK315"/>
      <c r="AL315"/>
    </row>
    <row r="316" spans="3:38" s="10" customFormat="1" x14ac:dyDescent="0.2">
      <c r="C316" s="96"/>
      <c r="D316" s="96"/>
      <c r="E316" s="96"/>
      <c r="F316" s="96"/>
      <c r="G316" s="96"/>
      <c r="H316" s="44"/>
      <c r="K316" s="25"/>
      <c r="L316" s="44"/>
      <c r="M316" s="44"/>
      <c r="N316" s="44"/>
      <c r="O316" s="44"/>
      <c r="P316" s="44"/>
      <c r="Q316" s="44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113"/>
      <c r="AC316" s="113"/>
      <c r="AD316" s="123"/>
      <c r="AF316"/>
      <c r="AG316"/>
      <c r="AH316"/>
      <c r="AI316"/>
      <c r="AJ316"/>
      <c r="AK316"/>
      <c r="AL316"/>
    </row>
    <row r="317" spans="3:38" s="10" customFormat="1" x14ac:dyDescent="0.2">
      <c r="C317" s="96"/>
      <c r="D317" s="96"/>
      <c r="E317" s="96"/>
      <c r="F317" s="96"/>
      <c r="G317" s="96"/>
      <c r="H317" s="44"/>
      <c r="K317" s="25"/>
      <c r="L317" s="44"/>
      <c r="M317" s="44"/>
      <c r="N317" s="44"/>
      <c r="O317" s="44"/>
      <c r="P317" s="44"/>
      <c r="Q317" s="44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113"/>
      <c r="AC317" s="113"/>
      <c r="AD317" s="123"/>
      <c r="AF317"/>
      <c r="AG317"/>
      <c r="AH317"/>
      <c r="AI317"/>
      <c r="AJ317"/>
      <c r="AK317"/>
      <c r="AL317"/>
    </row>
    <row r="318" spans="3:38" s="10" customFormat="1" x14ac:dyDescent="0.2">
      <c r="C318" s="96"/>
      <c r="D318" s="96"/>
      <c r="E318" s="96"/>
      <c r="F318" s="96"/>
      <c r="G318" s="96"/>
      <c r="H318" s="44"/>
      <c r="K318" s="25"/>
      <c r="L318" s="44"/>
      <c r="M318" s="44"/>
      <c r="N318" s="44"/>
      <c r="O318" s="44"/>
      <c r="P318" s="44"/>
      <c r="Q318" s="44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113"/>
      <c r="AC318" s="113"/>
      <c r="AD318" s="123"/>
      <c r="AF318"/>
      <c r="AG318"/>
      <c r="AH318"/>
      <c r="AI318"/>
      <c r="AJ318"/>
      <c r="AK318"/>
      <c r="AL318"/>
    </row>
    <row r="319" spans="3:38" s="10" customFormat="1" x14ac:dyDescent="0.2">
      <c r="C319" s="96"/>
      <c r="D319" s="96"/>
      <c r="E319" s="96"/>
      <c r="F319" s="96"/>
      <c r="G319" s="96"/>
      <c r="H319" s="44"/>
      <c r="K319" s="25"/>
      <c r="L319" s="44"/>
      <c r="M319" s="44"/>
      <c r="N319" s="44"/>
      <c r="O319" s="44"/>
      <c r="P319" s="44"/>
      <c r="Q319" s="44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113"/>
      <c r="AC319" s="113"/>
      <c r="AD319" s="123"/>
      <c r="AF319"/>
      <c r="AG319"/>
      <c r="AH319"/>
      <c r="AI319"/>
      <c r="AJ319"/>
      <c r="AK319"/>
      <c r="AL319"/>
    </row>
    <row r="320" spans="3:38" s="10" customFormat="1" x14ac:dyDescent="0.2">
      <c r="C320" s="96"/>
      <c r="D320" s="96"/>
      <c r="E320" s="96"/>
      <c r="F320" s="96"/>
      <c r="G320" s="96"/>
      <c r="H320" s="44"/>
      <c r="K320" s="25"/>
      <c r="L320" s="44"/>
      <c r="M320" s="44"/>
      <c r="N320" s="44"/>
      <c r="O320" s="44"/>
      <c r="P320" s="44"/>
      <c r="Q320" s="44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113"/>
      <c r="AC320" s="113"/>
      <c r="AD320" s="123"/>
      <c r="AF320"/>
      <c r="AG320"/>
      <c r="AH320"/>
      <c r="AI320"/>
      <c r="AJ320"/>
      <c r="AK320"/>
      <c r="AL320"/>
    </row>
    <row r="321" spans="3:38" s="10" customFormat="1" x14ac:dyDescent="0.2">
      <c r="C321" s="96"/>
      <c r="D321" s="96"/>
      <c r="E321" s="96"/>
      <c r="F321" s="96"/>
      <c r="G321" s="96"/>
      <c r="H321" s="44"/>
      <c r="K321" s="25"/>
      <c r="L321" s="44"/>
      <c r="M321" s="44"/>
      <c r="N321" s="44"/>
      <c r="O321" s="44"/>
      <c r="P321" s="44"/>
      <c r="Q321" s="44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113"/>
      <c r="AC321" s="113"/>
      <c r="AD321" s="123"/>
      <c r="AF321"/>
      <c r="AG321"/>
      <c r="AH321"/>
      <c r="AI321"/>
      <c r="AJ321"/>
      <c r="AK321"/>
      <c r="AL321"/>
    </row>
    <row r="322" spans="3:38" s="10" customFormat="1" x14ac:dyDescent="0.2">
      <c r="C322" s="96"/>
      <c r="D322" s="96"/>
      <c r="E322" s="96"/>
      <c r="F322" s="96"/>
      <c r="G322" s="96"/>
      <c r="H322" s="44"/>
      <c r="K322" s="25"/>
      <c r="L322" s="44"/>
      <c r="M322" s="44"/>
      <c r="N322" s="44"/>
      <c r="O322" s="44"/>
      <c r="P322" s="44"/>
      <c r="Q322" s="44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113"/>
      <c r="AC322" s="113"/>
      <c r="AD322" s="123"/>
      <c r="AF322"/>
      <c r="AG322"/>
      <c r="AH322"/>
      <c r="AI322"/>
      <c r="AJ322"/>
      <c r="AK322"/>
      <c r="AL322"/>
    </row>
    <row r="323" spans="3:38" s="10" customFormat="1" x14ac:dyDescent="0.2">
      <c r="C323" s="96"/>
      <c r="D323" s="96"/>
      <c r="E323" s="96"/>
      <c r="F323" s="96"/>
      <c r="G323" s="96"/>
      <c r="H323" s="44"/>
      <c r="K323" s="25"/>
      <c r="L323" s="44"/>
      <c r="M323" s="44"/>
      <c r="N323" s="44"/>
      <c r="O323" s="44"/>
      <c r="P323" s="44"/>
      <c r="Q323" s="44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113"/>
      <c r="AC323" s="113"/>
      <c r="AD323" s="123"/>
      <c r="AF323"/>
      <c r="AG323"/>
      <c r="AH323"/>
      <c r="AI323"/>
      <c r="AJ323"/>
      <c r="AK323"/>
      <c r="AL323"/>
    </row>
    <row r="324" spans="3:38" s="10" customFormat="1" x14ac:dyDescent="0.2">
      <c r="C324" s="96"/>
      <c r="D324" s="96"/>
      <c r="E324" s="96"/>
      <c r="F324" s="96"/>
      <c r="G324" s="96"/>
      <c r="H324" s="44"/>
      <c r="K324" s="25"/>
      <c r="L324" s="44"/>
      <c r="M324" s="44"/>
      <c r="N324" s="44"/>
      <c r="O324" s="44"/>
      <c r="P324" s="44"/>
      <c r="Q324" s="44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113"/>
      <c r="AC324" s="113"/>
      <c r="AD324" s="123"/>
      <c r="AF324"/>
      <c r="AG324"/>
      <c r="AH324"/>
      <c r="AI324"/>
      <c r="AJ324"/>
      <c r="AK324"/>
      <c r="AL324"/>
    </row>
    <row r="325" spans="3:38" s="10" customFormat="1" x14ac:dyDescent="0.2">
      <c r="C325" s="96"/>
      <c r="D325" s="96"/>
      <c r="E325" s="96"/>
      <c r="F325" s="96"/>
      <c r="G325" s="96"/>
      <c r="H325" s="44"/>
      <c r="K325" s="25"/>
      <c r="L325" s="44"/>
      <c r="M325" s="44"/>
      <c r="N325" s="44"/>
      <c r="O325" s="44"/>
      <c r="P325" s="44"/>
      <c r="Q325" s="44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113"/>
      <c r="AC325" s="113"/>
      <c r="AD325" s="123"/>
      <c r="AF325"/>
      <c r="AG325"/>
      <c r="AH325"/>
      <c r="AI325"/>
      <c r="AJ325"/>
      <c r="AK325"/>
      <c r="AL325"/>
    </row>
    <row r="326" spans="3:38" s="10" customFormat="1" x14ac:dyDescent="0.2">
      <c r="C326" s="96"/>
      <c r="D326" s="96"/>
      <c r="E326" s="96"/>
      <c r="F326" s="96"/>
      <c r="G326" s="96"/>
      <c r="H326" s="44"/>
      <c r="K326" s="25"/>
      <c r="L326" s="44"/>
      <c r="M326" s="44"/>
      <c r="N326" s="44"/>
      <c r="O326" s="44"/>
      <c r="P326" s="44"/>
      <c r="Q326" s="44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113"/>
      <c r="AC326" s="113"/>
      <c r="AD326" s="123"/>
      <c r="AF326"/>
      <c r="AG326"/>
      <c r="AH326"/>
      <c r="AI326"/>
      <c r="AJ326"/>
      <c r="AK326"/>
      <c r="AL326"/>
    </row>
    <row r="327" spans="3:38" s="10" customFormat="1" x14ac:dyDescent="0.2">
      <c r="C327" s="96"/>
      <c r="D327" s="96"/>
      <c r="E327" s="96"/>
      <c r="F327" s="96"/>
      <c r="G327" s="96"/>
      <c r="H327" s="44"/>
      <c r="K327" s="25"/>
      <c r="L327" s="44"/>
      <c r="M327" s="44"/>
      <c r="N327" s="44"/>
      <c r="O327" s="44"/>
      <c r="P327" s="44"/>
      <c r="Q327" s="44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113"/>
      <c r="AC327" s="113"/>
      <c r="AD327" s="123"/>
      <c r="AF327"/>
      <c r="AG327"/>
      <c r="AH327"/>
      <c r="AI327"/>
      <c r="AJ327"/>
      <c r="AK327"/>
      <c r="AL327"/>
    </row>
    <row r="328" spans="3:38" s="10" customFormat="1" x14ac:dyDescent="0.2">
      <c r="C328" s="96"/>
      <c r="D328" s="96"/>
      <c r="E328" s="96"/>
      <c r="F328" s="96"/>
      <c r="G328" s="96"/>
      <c r="H328" s="44"/>
      <c r="K328" s="25"/>
      <c r="L328" s="44"/>
      <c r="M328" s="44"/>
      <c r="N328" s="44"/>
      <c r="O328" s="44"/>
      <c r="P328" s="44"/>
      <c r="Q328" s="44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113"/>
      <c r="AC328" s="113"/>
      <c r="AD328" s="123"/>
      <c r="AF328"/>
      <c r="AG328"/>
      <c r="AH328"/>
      <c r="AI328"/>
      <c r="AJ328"/>
      <c r="AK328"/>
      <c r="AL328"/>
    </row>
    <row r="329" spans="3:38" s="10" customFormat="1" x14ac:dyDescent="0.2">
      <c r="C329" s="96"/>
      <c r="D329" s="96"/>
      <c r="E329" s="96"/>
      <c r="F329" s="96"/>
      <c r="G329" s="96"/>
      <c r="H329" s="44"/>
      <c r="K329" s="25"/>
      <c r="L329" s="44"/>
      <c r="M329" s="44"/>
      <c r="N329" s="44"/>
      <c r="O329" s="44"/>
      <c r="P329" s="44"/>
      <c r="Q329" s="44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113"/>
      <c r="AC329" s="113"/>
      <c r="AD329" s="123"/>
      <c r="AF329"/>
      <c r="AG329"/>
      <c r="AH329"/>
      <c r="AI329"/>
      <c r="AJ329"/>
      <c r="AK329"/>
      <c r="AL329"/>
    </row>
    <row r="330" spans="3:38" s="10" customFormat="1" x14ac:dyDescent="0.2">
      <c r="C330" s="96"/>
      <c r="D330" s="96"/>
      <c r="E330" s="96"/>
      <c r="F330" s="96"/>
      <c r="G330" s="96"/>
      <c r="H330" s="44"/>
      <c r="K330" s="25"/>
      <c r="L330" s="44"/>
      <c r="M330" s="44"/>
      <c r="N330" s="44"/>
      <c r="O330" s="44"/>
      <c r="P330" s="44"/>
      <c r="Q330" s="44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113"/>
      <c r="AC330" s="113"/>
      <c r="AD330" s="123"/>
      <c r="AF330"/>
      <c r="AG330"/>
      <c r="AH330"/>
      <c r="AI330"/>
      <c r="AJ330"/>
      <c r="AK330"/>
      <c r="AL330"/>
    </row>
    <row r="331" spans="3:38" s="10" customFormat="1" x14ac:dyDescent="0.2">
      <c r="C331" s="96"/>
      <c r="D331" s="96"/>
      <c r="E331" s="96"/>
      <c r="F331" s="96"/>
      <c r="G331" s="96"/>
      <c r="H331" s="44"/>
      <c r="K331" s="25"/>
      <c r="L331" s="44"/>
      <c r="M331" s="44"/>
      <c r="N331" s="44"/>
      <c r="O331" s="44"/>
      <c r="P331" s="44"/>
      <c r="Q331" s="44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113"/>
      <c r="AC331" s="113"/>
      <c r="AD331" s="123"/>
      <c r="AF331"/>
      <c r="AG331"/>
      <c r="AH331"/>
      <c r="AI331"/>
      <c r="AJ331"/>
      <c r="AK331"/>
      <c r="AL331"/>
    </row>
    <row r="332" spans="3:38" s="10" customFormat="1" x14ac:dyDescent="0.2">
      <c r="C332" s="96"/>
      <c r="D332" s="96"/>
      <c r="E332" s="96"/>
      <c r="F332" s="96"/>
      <c r="G332" s="96"/>
      <c r="H332" s="44"/>
      <c r="K332" s="25"/>
      <c r="L332" s="44"/>
      <c r="M332" s="44"/>
      <c r="N332" s="44"/>
      <c r="O332" s="44"/>
      <c r="P332" s="44"/>
      <c r="Q332" s="44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113"/>
      <c r="AC332" s="113"/>
      <c r="AD332" s="123"/>
      <c r="AF332"/>
      <c r="AG332"/>
      <c r="AH332"/>
      <c r="AI332"/>
      <c r="AJ332"/>
      <c r="AK332"/>
      <c r="AL332"/>
    </row>
    <row r="333" spans="3:38" s="10" customFormat="1" x14ac:dyDescent="0.2">
      <c r="C333" s="96"/>
      <c r="D333" s="96"/>
      <c r="E333" s="96"/>
      <c r="F333" s="96"/>
      <c r="G333" s="96"/>
      <c r="H333" s="44"/>
      <c r="K333" s="25"/>
      <c r="L333" s="44"/>
      <c r="M333" s="44"/>
      <c r="N333" s="44"/>
      <c r="O333" s="44"/>
      <c r="P333" s="44"/>
      <c r="Q333" s="44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113"/>
      <c r="AC333" s="113"/>
      <c r="AD333" s="123"/>
      <c r="AF333"/>
      <c r="AG333"/>
      <c r="AH333"/>
      <c r="AI333"/>
      <c r="AJ333"/>
      <c r="AK333"/>
      <c r="AL333"/>
    </row>
    <row r="334" spans="3:38" s="10" customFormat="1" x14ac:dyDescent="0.2">
      <c r="C334" s="96"/>
      <c r="D334" s="96"/>
      <c r="E334" s="96"/>
      <c r="F334" s="96"/>
      <c r="G334" s="96"/>
      <c r="H334" s="44"/>
      <c r="K334" s="25"/>
      <c r="L334" s="44"/>
      <c r="M334" s="44"/>
      <c r="N334" s="44"/>
      <c r="O334" s="44"/>
      <c r="P334" s="44"/>
      <c r="Q334" s="44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113"/>
      <c r="AC334" s="113"/>
      <c r="AD334" s="123"/>
      <c r="AF334"/>
      <c r="AG334"/>
      <c r="AH334"/>
      <c r="AI334"/>
      <c r="AJ334"/>
      <c r="AK334"/>
      <c r="AL334"/>
    </row>
    <row r="335" spans="3:38" s="10" customFormat="1" x14ac:dyDescent="0.2">
      <c r="C335" s="96"/>
      <c r="D335" s="96"/>
      <c r="E335" s="96"/>
      <c r="F335" s="96"/>
      <c r="G335" s="96"/>
      <c r="H335" s="44"/>
      <c r="K335" s="25"/>
      <c r="L335" s="44"/>
      <c r="M335" s="44"/>
      <c r="N335" s="44"/>
      <c r="O335" s="44"/>
      <c r="P335" s="44"/>
      <c r="Q335" s="44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113"/>
      <c r="AC335" s="113"/>
      <c r="AD335" s="123"/>
      <c r="AF335"/>
      <c r="AG335"/>
      <c r="AH335"/>
      <c r="AI335"/>
      <c r="AJ335"/>
      <c r="AK335"/>
      <c r="AL335"/>
    </row>
    <row r="336" spans="3:38" s="10" customFormat="1" x14ac:dyDescent="0.2">
      <c r="C336" s="96"/>
      <c r="D336" s="96"/>
      <c r="E336" s="96"/>
      <c r="F336" s="96"/>
      <c r="G336" s="96"/>
      <c r="H336" s="44"/>
      <c r="K336" s="25"/>
      <c r="L336" s="44"/>
      <c r="M336" s="44"/>
      <c r="N336" s="44"/>
      <c r="O336" s="44"/>
      <c r="P336" s="44"/>
      <c r="Q336" s="44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113"/>
      <c r="AC336" s="113"/>
      <c r="AD336" s="123"/>
      <c r="AF336"/>
      <c r="AG336"/>
      <c r="AH336"/>
      <c r="AI336"/>
      <c r="AJ336"/>
      <c r="AK336"/>
      <c r="AL336"/>
    </row>
    <row r="337" spans="3:38" s="10" customFormat="1" x14ac:dyDescent="0.2">
      <c r="C337" s="96"/>
      <c r="D337" s="96"/>
      <c r="E337" s="96"/>
      <c r="F337" s="96"/>
      <c r="G337" s="96"/>
      <c r="H337" s="44"/>
      <c r="K337" s="25"/>
      <c r="L337" s="44"/>
      <c r="M337" s="44"/>
      <c r="N337" s="44"/>
      <c r="O337" s="44"/>
      <c r="P337" s="44"/>
      <c r="Q337" s="44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113"/>
      <c r="AC337" s="113"/>
      <c r="AD337" s="123"/>
      <c r="AF337"/>
      <c r="AG337"/>
      <c r="AH337"/>
      <c r="AI337"/>
      <c r="AJ337"/>
      <c r="AK337"/>
      <c r="AL337"/>
    </row>
    <row r="338" spans="3:38" s="10" customFormat="1" x14ac:dyDescent="0.2">
      <c r="C338" s="96"/>
      <c r="D338" s="96"/>
      <c r="E338" s="96"/>
      <c r="F338" s="96"/>
      <c r="G338" s="96"/>
      <c r="H338" s="44"/>
      <c r="K338" s="25"/>
      <c r="L338" s="44"/>
      <c r="M338" s="44"/>
      <c r="N338" s="44"/>
      <c r="O338" s="44"/>
      <c r="P338" s="44"/>
      <c r="Q338" s="44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113"/>
      <c r="AC338" s="113"/>
      <c r="AD338" s="123"/>
      <c r="AF338"/>
      <c r="AG338"/>
      <c r="AH338"/>
      <c r="AI338"/>
      <c r="AJ338"/>
      <c r="AK338"/>
      <c r="AL338"/>
    </row>
    <row r="339" spans="3:38" s="10" customFormat="1" x14ac:dyDescent="0.2">
      <c r="C339" s="96"/>
      <c r="D339" s="96"/>
      <c r="E339" s="96"/>
      <c r="F339" s="96"/>
      <c r="G339" s="96"/>
      <c r="H339" s="44"/>
      <c r="K339" s="25"/>
      <c r="L339" s="44"/>
      <c r="M339" s="44"/>
      <c r="N339" s="44"/>
      <c r="O339" s="44"/>
      <c r="P339" s="44"/>
      <c r="Q339" s="44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113"/>
      <c r="AC339" s="113"/>
      <c r="AD339" s="123"/>
      <c r="AF339"/>
      <c r="AG339"/>
      <c r="AH339"/>
      <c r="AI339"/>
      <c r="AJ339"/>
      <c r="AK339"/>
      <c r="AL339"/>
    </row>
    <row r="340" spans="3:38" s="10" customFormat="1" x14ac:dyDescent="0.2">
      <c r="C340" s="96"/>
      <c r="D340" s="96"/>
      <c r="E340" s="96"/>
      <c r="F340" s="96"/>
      <c r="G340" s="96"/>
      <c r="H340" s="44"/>
      <c r="K340" s="25"/>
      <c r="L340" s="44"/>
      <c r="M340" s="44"/>
      <c r="N340" s="44"/>
      <c r="O340" s="44"/>
      <c r="P340" s="44"/>
      <c r="Q340" s="44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113"/>
      <c r="AC340" s="113"/>
      <c r="AD340" s="123"/>
      <c r="AF340"/>
      <c r="AG340"/>
      <c r="AH340"/>
      <c r="AI340"/>
      <c r="AJ340"/>
      <c r="AK340"/>
      <c r="AL340"/>
    </row>
    <row r="341" spans="3:38" s="10" customFormat="1" x14ac:dyDescent="0.2">
      <c r="C341" s="96"/>
      <c r="D341" s="96"/>
      <c r="E341" s="96"/>
      <c r="F341" s="96"/>
      <c r="G341" s="96"/>
      <c r="H341" s="44"/>
      <c r="K341" s="25"/>
      <c r="L341" s="44"/>
      <c r="M341" s="44"/>
      <c r="N341" s="44"/>
      <c r="O341" s="44"/>
      <c r="P341" s="44"/>
      <c r="Q341" s="44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113"/>
      <c r="AC341" s="113"/>
      <c r="AD341" s="123"/>
      <c r="AF341"/>
      <c r="AG341"/>
      <c r="AH341"/>
      <c r="AI341"/>
      <c r="AJ341"/>
      <c r="AK341"/>
      <c r="AL341"/>
    </row>
    <row r="342" spans="3:38" s="10" customFormat="1" x14ac:dyDescent="0.2">
      <c r="C342" s="96"/>
      <c r="D342" s="96"/>
      <c r="E342" s="96"/>
      <c r="F342" s="96"/>
      <c r="G342" s="96"/>
      <c r="H342" s="44"/>
      <c r="K342" s="25"/>
      <c r="L342" s="44"/>
      <c r="M342" s="44"/>
      <c r="N342" s="44"/>
      <c r="O342" s="44"/>
      <c r="P342" s="44"/>
      <c r="Q342" s="44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113"/>
      <c r="AC342" s="113"/>
      <c r="AD342" s="123"/>
      <c r="AF342"/>
      <c r="AG342"/>
      <c r="AH342"/>
      <c r="AI342"/>
      <c r="AJ342"/>
      <c r="AK342"/>
      <c r="AL342"/>
    </row>
    <row r="343" spans="3:38" s="10" customFormat="1" x14ac:dyDescent="0.2">
      <c r="C343" s="96"/>
      <c r="D343" s="96"/>
      <c r="E343" s="96"/>
      <c r="F343" s="96"/>
      <c r="G343" s="96"/>
      <c r="H343" s="44"/>
      <c r="K343" s="25"/>
      <c r="L343" s="44"/>
      <c r="M343" s="44"/>
      <c r="N343" s="44"/>
      <c r="O343" s="44"/>
      <c r="P343" s="44"/>
      <c r="Q343" s="44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113"/>
      <c r="AC343" s="113"/>
      <c r="AD343" s="123"/>
      <c r="AF343"/>
      <c r="AG343"/>
      <c r="AH343"/>
      <c r="AI343"/>
      <c r="AJ343"/>
      <c r="AK343"/>
      <c r="AL343"/>
    </row>
    <row r="344" spans="3:38" s="10" customFormat="1" x14ac:dyDescent="0.2">
      <c r="C344" s="96"/>
      <c r="D344" s="96"/>
      <c r="E344" s="96"/>
      <c r="F344" s="96"/>
      <c r="G344" s="96"/>
      <c r="H344" s="44"/>
      <c r="K344" s="25"/>
      <c r="L344" s="44"/>
      <c r="M344" s="44"/>
      <c r="N344" s="44"/>
      <c r="O344" s="44"/>
      <c r="P344" s="44"/>
      <c r="Q344" s="44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113"/>
      <c r="AC344" s="113"/>
      <c r="AD344" s="123"/>
      <c r="AF344"/>
      <c r="AG344"/>
      <c r="AH344"/>
      <c r="AI344"/>
      <c r="AJ344"/>
      <c r="AK344"/>
      <c r="AL344"/>
    </row>
    <row r="345" spans="3:38" s="10" customFormat="1" x14ac:dyDescent="0.2">
      <c r="C345" s="96"/>
      <c r="D345" s="96"/>
      <c r="E345" s="96"/>
      <c r="F345" s="96"/>
      <c r="G345" s="96"/>
      <c r="H345" s="44"/>
      <c r="K345" s="25"/>
      <c r="L345" s="44"/>
      <c r="M345" s="44"/>
      <c r="N345" s="44"/>
      <c r="O345" s="44"/>
      <c r="P345" s="44"/>
      <c r="Q345" s="44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113"/>
      <c r="AC345" s="113"/>
      <c r="AD345" s="123"/>
      <c r="AF345"/>
      <c r="AG345"/>
      <c r="AH345"/>
      <c r="AI345"/>
      <c r="AJ345"/>
      <c r="AK345"/>
      <c r="AL345"/>
    </row>
    <row r="346" spans="3:38" s="10" customFormat="1" x14ac:dyDescent="0.2">
      <c r="C346" s="96"/>
      <c r="D346" s="96"/>
      <c r="E346" s="96"/>
      <c r="F346" s="96"/>
      <c r="G346" s="96"/>
      <c r="H346" s="44"/>
      <c r="K346" s="25"/>
      <c r="L346" s="44"/>
      <c r="M346" s="44"/>
      <c r="N346" s="44"/>
      <c r="O346" s="44"/>
      <c r="P346" s="44"/>
      <c r="Q346" s="44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113"/>
      <c r="AC346" s="113"/>
      <c r="AD346" s="123"/>
      <c r="AF346"/>
      <c r="AG346"/>
      <c r="AH346"/>
      <c r="AI346"/>
      <c r="AJ346"/>
      <c r="AK346"/>
      <c r="AL346"/>
    </row>
    <row r="347" spans="3:38" s="10" customFormat="1" x14ac:dyDescent="0.2">
      <c r="C347" s="96"/>
      <c r="D347" s="96"/>
      <c r="E347" s="96"/>
      <c r="F347" s="96"/>
      <c r="G347" s="96"/>
      <c r="H347" s="44"/>
      <c r="K347" s="25"/>
      <c r="L347" s="44"/>
      <c r="M347" s="44"/>
      <c r="N347" s="44"/>
      <c r="O347" s="44"/>
      <c r="P347" s="44"/>
      <c r="Q347" s="44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113"/>
      <c r="AC347" s="113"/>
      <c r="AD347" s="123"/>
      <c r="AF347"/>
      <c r="AG347"/>
      <c r="AH347"/>
      <c r="AI347"/>
      <c r="AJ347"/>
      <c r="AK347"/>
      <c r="AL347"/>
    </row>
    <row r="348" spans="3:38" s="10" customFormat="1" x14ac:dyDescent="0.2">
      <c r="C348" s="96"/>
      <c r="D348" s="96"/>
      <c r="E348" s="96"/>
      <c r="F348" s="96"/>
      <c r="G348" s="96"/>
      <c r="H348" s="44"/>
      <c r="K348" s="25"/>
      <c r="L348" s="44"/>
      <c r="M348" s="44"/>
      <c r="N348" s="44"/>
      <c r="O348" s="44"/>
      <c r="P348" s="44"/>
      <c r="Q348" s="44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113"/>
      <c r="AC348" s="113"/>
      <c r="AD348" s="123"/>
      <c r="AF348"/>
      <c r="AG348"/>
      <c r="AH348"/>
      <c r="AI348"/>
      <c r="AJ348"/>
      <c r="AK348"/>
      <c r="AL348"/>
    </row>
    <row r="349" spans="3:38" s="10" customFormat="1" x14ac:dyDescent="0.2">
      <c r="C349" s="96"/>
      <c r="D349" s="96"/>
      <c r="E349" s="96"/>
      <c r="F349" s="96"/>
      <c r="G349" s="96"/>
      <c r="H349" s="44"/>
      <c r="K349" s="25"/>
      <c r="L349" s="44"/>
      <c r="M349" s="44"/>
      <c r="N349" s="44"/>
      <c r="O349" s="44"/>
      <c r="P349" s="44"/>
      <c r="Q349" s="44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113"/>
      <c r="AC349" s="113"/>
      <c r="AD349" s="123"/>
      <c r="AF349"/>
      <c r="AG349"/>
      <c r="AH349"/>
      <c r="AI349"/>
      <c r="AJ349"/>
      <c r="AK349"/>
      <c r="AL349"/>
    </row>
    <row r="350" spans="3:38" s="10" customFormat="1" x14ac:dyDescent="0.2">
      <c r="C350" s="96"/>
      <c r="D350" s="96"/>
      <c r="E350" s="96"/>
      <c r="F350" s="96"/>
      <c r="G350" s="96"/>
      <c r="H350" s="44"/>
      <c r="K350" s="25"/>
      <c r="L350" s="44"/>
      <c r="M350" s="44"/>
      <c r="N350" s="44"/>
      <c r="O350" s="44"/>
      <c r="P350" s="44"/>
      <c r="Q350" s="44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113"/>
      <c r="AC350" s="113"/>
      <c r="AD350" s="123"/>
      <c r="AF350"/>
      <c r="AG350"/>
      <c r="AH350"/>
      <c r="AI350"/>
      <c r="AJ350"/>
      <c r="AK350"/>
      <c r="AL350"/>
    </row>
    <row r="351" spans="3:38" s="10" customFormat="1" x14ac:dyDescent="0.2">
      <c r="C351" s="96"/>
      <c r="D351" s="96"/>
      <c r="E351" s="96"/>
      <c r="F351" s="96"/>
      <c r="G351" s="96"/>
      <c r="H351" s="44"/>
      <c r="K351" s="25"/>
      <c r="L351" s="44"/>
      <c r="M351" s="44"/>
      <c r="N351" s="44"/>
      <c r="O351" s="44"/>
      <c r="P351" s="44"/>
      <c r="Q351" s="44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113"/>
      <c r="AC351" s="113"/>
      <c r="AD351" s="123"/>
      <c r="AF351"/>
      <c r="AG351"/>
      <c r="AH351"/>
      <c r="AI351"/>
      <c r="AJ351"/>
      <c r="AK351"/>
      <c r="AL351"/>
    </row>
    <row r="352" spans="3:38" s="10" customFormat="1" x14ac:dyDescent="0.2">
      <c r="C352" s="96"/>
      <c r="D352" s="96"/>
      <c r="E352" s="96"/>
      <c r="F352" s="96"/>
      <c r="G352" s="96"/>
      <c r="H352" s="44"/>
      <c r="K352" s="25"/>
      <c r="L352" s="44"/>
      <c r="M352" s="44"/>
      <c r="N352" s="44"/>
      <c r="O352" s="44"/>
      <c r="P352" s="44"/>
      <c r="Q352" s="44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113"/>
      <c r="AC352" s="113"/>
      <c r="AD352" s="123"/>
      <c r="AF352"/>
      <c r="AG352"/>
      <c r="AH352"/>
      <c r="AI352"/>
      <c r="AJ352"/>
      <c r="AK352"/>
      <c r="AL352"/>
    </row>
    <row r="353" spans="3:38" s="10" customFormat="1" x14ac:dyDescent="0.2">
      <c r="C353" s="96"/>
      <c r="D353" s="96"/>
      <c r="E353" s="96"/>
      <c r="F353" s="96"/>
      <c r="G353" s="96"/>
      <c r="H353" s="44"/>
      <c r="K353" s="25"/>
      <c r="L353" s="44"/>
      <c r="M353" s="44"/>
      <c r="N353" s="44"/>
      <c r="O353" s="44"/>
      <c r="P353" s="44"/>
      <c r="Q353" s="44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113"/>
      <c r="AC353" s="113"/>
      <c r="AD353" s="123"/>
      <c r="AF353"/>
      <c r="AG353"/>
      <c r="AH353"/>
      <c r="AI353"/>
      <c r="AJ353"/>
      <c r="AK353"/>
      <c r="AL353"/>
    </row>
    <row r="354" spans="3:38" s="10" customFormat="1" x14ac:dyDescent="0.2">
      <c r="C354" s="96"/>
      <c r="D354" s="96"/>
      <c r="E354" s="96"/>
      <c r="F354" s="96"/>
      <c r="G354" s="96"/>
      <c r="H354" s="44"/>
      <c r="K354" s="25"/>
      <c r="L354" s="44"/>
      <c r="M354" s="44"/>
      <c r="N354" s="44"/>
      <c r="O354" s="44"/>
      <c r="P354" s="44"/>
      <c r="Q354" s="44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113"/>
      <c r="AC354" s="113"/>
      <c r="AD354" s="123"/>
      <c r="AF354"/>
      <c r="AG354"/>
      <c r="AH354"/>
      <c r="AI354"/>
      <c r="AJ354"/>
      <c r="AK354"/>
      <c r="AL354"/>
    </row>
    <row r="355" spans="3:38" s="10" customFormat="1" x14ac:dyDescent="0.2">
      <c r="C355" s="96"/>
      <c r="D355" s="96"/>
      <c r="E355" s="96"/>
      <c r="F355" s="96"/>
      <c r="G355" s="96"/>
      <c r="H355" s="44"/>
      <c r="K355" s="25"/>
      <c r="L355" s="44"/>
      <c r="M355" s="44"/>
      <c r="N355" s="44"/>
      <c r="O355" s="44"/>
      <c r="P355" s="44"/>
      <c r="Q355" s="44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113"/>
      <c r="AC355" s="113"/>
      <c r="AD355" s="123"/>
      <c r="AF355"/>
      <c r="AG355"/>
      <c r="AH355"/>
      <c r="AI355"/>
      <c r="AJ355"/>
      <c r="AK355"/>
      <c r="AL355"/>
    </row>
    <row r="356" spans="3:38" s="10" customFormat="1" x14ac:dyDescent="0.2">
      <c r="C356" s="96"/>
      <c r="D356" s="96"/>
      <c r="E356" s="96"/>
      <c r="F356" s="96"/>
      <c r="G356" s="96"/>
      <c r="H356" s="44"/>
      <c r="K356" s="25"/>
      <c r="L356" s="44"/>
      <c r="M356" s="44"/>
      <c r="N356" s="44"/>
      <c r="O356" s="44"/>
      <c r="P356" s="44"/>
      <c r="Q356" s="44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113"/>
      <c r="AC356" s="113"/>
      <c r="AD356" s="123"/>
      <c r="AF356"/>
      <c r="AG356"/>
      <c r="AH356"/>
      <c r="AI356"/>
      <c r="AJ356"/>
      <c r="AK356"/>
      <c r="AL356"/>
    </row>
    <row r="357" spans="3:38" s="10" customFormat="1" x14ac:dyDescent="0.2">
      <c r="C357" s="96"/>
      <c r="D357" s="96"/>
      <c r="E357" s="96"/>
      <c r="F357" s="96"/>
      <c r="G357" s="96"/>
      <c r="H357" s="44"/>
      <c r="K357" s="25"/>
      <c r="L357" s="44"/>
      <c r="M357" s="44"/>
      <c r="N357" s="44"/>
      <c r="O357" s="44"/>
      <c r="P357" s="44"/>
      <c r="Q357" s="44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113"/>
      <c r="AC357" s="113"/>
      <c r="AD357" s="123"/>
      <c r="AF357"/>
      <c r="AG357"/>
      <c r="AH357"/>
      <c r="AI357"/>
      <c r="AJ357"/>
      <c r="AK357"/>
      <c r="AL357"/>
    </row>
    <row r="358" spans="3:38" s="10" customFormat="1" x14ac:dyDescent="0.2">
      <c r="C358" s="96"/>
      <c r="D358" s="96"/>
      <c r="E358" s="96"/>
      <c r="F358" s="96"/>
      <c r="G358" s="96"/>
      <c r="H358" s="44"/>
      <c r="K358" s="25"/>
      <c r="L358" s="44"/>
      <c r="M358" s="44"/>
      <c r="N358" s="44"/>
      <c r="O358" s="44"/>
      <c r="P358" s="44"/>
      <c r="Q358" s="44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113"/>
      <c r="AC358" s="113"/>
      <c r="AD358" s="123"/>
      <c r="AF358"/>
      <c r="AG358"/>
      <c r="AH358"/>
      <c r="AI358"/>
      <c r="AJ358"/>
      <c r="AK358"/>
      <c r="AL358"/>
    </row>
    <row r="359" spans="3:38" s="10" customFormat="1" x14ac:dyDescent="0.2">
      <c r="C359" s="96"/>
      <c r="D359" s="96"/>
      <c r="E359" s="96"/>
      <c r="F359" s="96"/>
      <c r="G359" s="96"/>
      <c r="H359" s="44"/>
      <c r="K359" s="25"/>
      <c r="L359" s="44"/>
      <c r="M359" s="44"/>
      <c r="N359" s="44"/>
      <c r="O359" s="44"/>
      <c r="P359" s="44"/>
      <c r="Q359" s="44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113"/>
      <c r="AC359" s="113"/>
      <c r="AD359" s="123"/>
      <c r="AF359"/>
      <c r="AG359"/>
      <c r="AH359"/>
      <c r="AI359"/>
      <c r="AJ359"/>
      <c r="AK359"/>
      <c r="AL359"/>
    </row>
    <row r="360" spans="3:38" s="10" customFormat="1" x14ac:dyDescent="0.2">
      <c r="C360" s="96"/>
      <c r="D360" s="96"/>
      <c r="E360" s="96"/>
      <c r="F360" s="96"/>
      <c r="G360" s="96"/>
      <c r="H360" s="44"/>
      <c r="K360" s="25"/>
      <c r="L360" s="44"/>
      <c r="M360" s="44"/>
      <c r="N360" s="44"/>
      <c r="O360" s="44"/>
      <c r="P360" s="44"/>
      <c r="Q360" s="44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113"/>
      <c r="AC360" s="113"/>
      <c r="AD360" s="123"/>
      <c r="AF360"/>
      <c r="AG360"/>
      <c r="AH360"/>
      <c r="AI360"/>
      <c r="AJ360"/>
      <c r="AK360"/>
      <c r="AL360"/>
    </row>
    <row r="361" spans="3:38" s="10" customFormat="1" x14ac:dyDescent="0.2">
      <c r="C361" s="96"/>
      <c r="D361" s="96"/>
      <c r="E361" s="96"/>
      <c r="F361" s="96"/>
      <c r="G361" s="96"/>
      <c r="H361" s="44"/>
      <c r="K361" s="25"/>
      <c r="L361" s="44"/>
      <c r="M361" s="44"/>
      <c r="N361" s="44"/>
      <c r="O361" s="44"/>
      <c r="P361" s="44"/>
      <c r="Q361" s="44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113"/>
      <c r="AC361" s="113"/>
      <c r="AD361" s="123"/>
      <c r="AF361"/>
      <c r="AG361"/>
      <c r="AH361"/>
      <c r="AI361"/>
      <c r="AJ361"/>
      <c r="AK361"/>
      <c r="AL361"/>
    </row>
    <row r="362" spans="3:38" s="10" customFormat="1" x14ac:dyDescent="0.2">
      <c r="C362" s="96"/>
      <c r="D362" s="96"/>
      <c r="E362" s="96"/>
      <c r="F362" s="96"/>
      <c r="G362" s="96"/>
      <c r="H362" s="44"/>
      <c r="K362" s="25"/>
      <c r="L362" s="44"/>
      <c r="M362" s="44"/>
      <c r="N362" s="44"/>
      <c r="O362" s="44"/>
      <c r="P362" s="44"/>
      <c r="Q362" s="44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113"/>
      <c r="AC362" s="113"/>
      <c r="AD362" s="123"/>
      <c r="AF362"/>
      <c r="AG362"/>
      <c r="AH362"/>
      <c r="AI362"/>
      <c r="AJ362"/>
      <c r="AK362"/>
      <c r="AL362"/>
    </row>
    <row r="363" spans="3:38" s="10" customFormat="1" x14ac:dyDescent="0.2">
      <c r="C363" s="96"/>
      <c r="D363" s="96"/>
      <c r="E363" s="96"/>
      <c r="F363" s="96"/>
      <c r="G363" s="96"/>
      <c r="H363" s="44"/>
      <c r="K363" s="25"/>
      <c r="L363" s="44"/>
      <c r="M363" s="44"/>
      <c r="N363" s="44"/>
      <c r="O363" s="44"/>
      <c r="P363" s="44"/>
      <c r="Q363" s="44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113"/>
      <c r="AC363" s="113"/>
      <c r="AD363" s="123"/>
      <c r="AF363"/>
      <c r="AG363"/>
      <c r="AH363"/>
      <c r="AI363"/>
      <c r="AJ363"/>
      <c r="AK363"/>
      <c r="AL363"/>
    </row>
    <row r="364" spans="3:38" s="10" customFormat="1" x14ac:dyDescent="0.2">
      <c r="C364" s="96"/>
      <c r="D364" s="96"/>
      <c r="E364" s="96"/>
      <c r="F364" s="96"/>
      <c r="G364" s="96"/>
      <c r="H364" s="44"/>
      <c r="K364" s="25"/>
      <c r="L364" s="44"/>
      <c r="M364" s="44"/>
      <c r="N364" s="44"/>
      <c r="O364" s="44"/>
      <c r="P364" s="44"/>
      <c r="Q364" s="44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113"/>
      <c r="AC364" s="113"/>
      <c r="AD364" s="123"/>
      <c r="AF364"/>
      <c r="AG364"/>
      <c r="AH364"/>
      <c r="AI364"/>
      <c r="AJ364"/>
      <c r="AK364"/>
      <c r="AL364"/>
    </row>
    <row r="365" spans="3:38" s="10" customFormat="1" x14ac:dyDescent="0.2">
      <c r="C365" s="96"/>
      <c r="D365" s="96"/>
      <c r="E365" s="96"/>
      <c r="F365" s="96"/>
      <c r="G365" s="96"/>
      <c r="H365" s="44"/>
      <c r="K365" s="25"/>
      <c r="L365" s="44"/>
      <c r="M365" s="44"/>
      <c r="N365" s="44"/>
      <c r="O365" s="44"/>
      <c r="P365" s="44"/>
      <c r="Q365" s="44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113"/>
      <c r="AC365" s="113"/>
      <c r="AD365" s="123"/>
      <c r="AF365"/>
      <c r="AG365"/>
      <c r="AH365"/>
      <c r="AI365"/>
      <c r="AJ365"/>
      <c r="AK365"/>
      <c r="AL365"/>
    </row>
    <row r="366" spans="3:38" s="10" customFormat="1" x14ac:dyDescent="0.2">
      <c r="C366" s="96"/>
      <c r="D366" s="96"/>
      <c r="E366" s="96"/>
      <c r="F366" s="96"/>
      <c r="G366" s="96"/>
      <c r="H366" s="44"/>
      <c r="K366" s="25"/>
      <c r="L366" s="44"/>
      <c r="M366" s="44"/>
      <c r="N366" s="44"/>
      <c r="O366" s="44"/>
      <c r="P366" s="44"/>
      <c r="Q366" s="44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113"/>
      <c r="AC366" s="113"/>
      <c r="AD366" s="123"/>
      <c r="AF366"/>
      <c r="AG366"/>
      <c r="AH366"/>
      <c r="AI366"/>
      <c r="AJ366"/>
      <c r="AK366"/>
      <c r="AL366"/>
    </row>
    <row r="367" spans="3:38" s="10" customFormat="1" x14ac:dyDescent="0.2">
      <c r="C367" s="96"/>
      <c r="D367" s="96"/>
      <c r="E367" s="96"/>
      <c r="F367" s="96"/>
      <c r="G367" s="96"/>
      <c r="H367" s="44"/>
      <c r="K367" s="25"/>
      <c r="L367" s="44"/>
      <c r="M367" s="44"/>
      <c r="N367" s="44"/>
      <c r="O367" s="44"/>
      <c r="P367" s="44"/>
      <c r="Q367" s="44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113"/>
      <c r="AC367" s="113"/>
      <c r="AD367" s="123"/>
      <c r="AF367"/>
      <c r="AG367"/>
      <c r="AH367"/>
      <c r="AI367"/>
      <c r="AJ367"/>
      <c r="AK367"/>
      <c r="AL367"/>
    </row>
    <row r="368" spans="3:38" s="10" customFormat="1" x14ac:dyDescent="0.2">
      <c r="C368" s="96"/>
      <c r="D368" s="96"/>
      <c r="E368" s="96"/>
      <c r="F368" s="96"/>
      <c r="G368" s="96"/>
      <c r="H368" s="44"/>
      <c r="K368" s="25"/>
      <c r="L368" s="44"/>
      <c r="M368" s="44"/>
      <c r="N368" s="44"/>
      <c r="O368" s="44"/>
      <c r="P368" s="44"/>
      <c r="Q368" s="44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113"/>
      <c r="AC368" s="113"/>
      <c r="AD368" s="123"/>
      <c r="AF368"/>
      <c r="AG368"/>
      <c r="AH368"/>
      <c r="AI368"/>
      <c r="AJ368"/>
      <c r="AK368"/>
      <c r="AL368"/>
    </row>
    <row r="369" spans="3:38" s="10" customFormat="1" x14ac:dyDescent="0.2">
      <c r="C369" s="96"/>
      <c r="D369" s="96"/>
      <c r="E369" s="96"/>
      <c r="F369" s="96"/>
      <c r="G369" s="96"/>
      <c r="H369" s="44"/>
      <c r="K369" s="25"/>
      <c r="L369" s="44"/>
      <c r="M369" s="44"/>
      <c r="N369" s="44"/>
      <c r="O369" s="44"/>
      <c r="P369" s="44"/>
      <c r="Q369" s="44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113"/>
      <c r="AC369" s="113"/>
      <c r="AD369" s="123"/>
      <c r="AF369"/>
      <c r="AG369"/>
      <c r="AH369"/>
      <c r="AI369"/>
      <c r="AJ369"/>
      <c r="AK369"/>
      <c r="AL369"/>
    </row>
    <row r="370" spans="3:38" s="10" customFormat="1" x14ac:dyDescent="0.2">
      <c r="C370" s="96"/>
      <c r="D370" s="96"/>
      <c r="E370" s="96"/>
      <c r="F370" s="96"/>
      <c r="G370" s="96"/>
      <c r="H370" s="44"/>
      <c r="K370" s="25"/>
      <c r="L370" s="44"/>
      <c r="M370" s="44"/>
      <c r="N370" s="44"/>
      <c r="O370" s="44"/>
      <c r="P370" s="44"/>
      <c r="Q370" s="44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113"/>
      <c r="AC370" s="113"/>
      <c r="AD370" s="123"/>
      <c r="AF370"/>
      <c r="AG370"/>
      <c r="AH370"/>
      <c r="AI370"/>
      <c r="AJ370"/>
      <c r="AK370"/>
      <c r="AL370"/>
    </row>
    <row r="371" spans="3:38" s="10" customFormat="1" x14ac:dyDescent="0.2">
      <c r="C371" s="96"/>
      <c r="D371" s="96"/>
      <c r="E371" s="96"/>
      <c r="F371" s="96"/>
      <c r="G371" s="96"/>
      <c r="H371" s="44"/>
      <c r="K371" s="25"/>
      <c r="L371" s="44"/>
      <c r="M371" s="44"/>
      <c r="N371" s="44"/>
      <c r="O371" s="44"/>
      <c r="P371" s="44"/>
      <c r="Q371" s="44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113"/>
      <c r="AC371" s="113"/>
      <c r="AD371" s="123"/>
      <c r="AF371"/>
      <c r="AG371"/>
      <c r="AH371"/>
      <c r="AI371"/>
      <c r="AJ371"/>
      <c r="AK371"/>
      <c r="AL371"/>
    </row>
    <row r="372" spans="3:38" s="10" customFormat="1" x14ac:dyDescent="0.2">
      <c r="C372" s="96"/>
      <c r="D372" s="96"/>
      <c r="E372" s="96"/>
      <c r="F372" s="96"/>
      <c r="G372" s="96"/>
      <c r="H372" s="44"/>
      <c r="K372" s="25"/>
      <c r="L372" s="44"/>
      <c r="M372" s="44"/>
      <c r="N372" s="44"/>
      <c r="O372" s="44"/>
      <c r="P372" s="44"/>
      <c r="Q372" s="44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113"/>
      <c r="AC372" s="113"/>
      <c r="AD372" s="123"/>
      <c r="AF372"/>
      <c r="AG372"/>
      <c r="AH372"/>
      <c r="AI372"/>
      <c r="AJ372"/>
      <c r="AK372"/>
      <c r="AL372"/>
    </row>
    <row r="373" spans="3:38" s="10" customFormat="1" x14ac:dyDescent="0.2">
      <c r="C373" s="96"/>
      <c r="D373" s="96"/>
      <c r="E373" s="96"/>
      <c r="F373" s="96"/>
      <c r="G373" s="96"/>
      <c r="H373" s="44"/>
      <c r="K373" s="25"/>
      <c r="L373" s="44"/>
      <c r="M373" s="44"/>
      <c r="N373" s="44"/>
      <c r="O373" s="44"/>
      <c r="P373" s="44"/>
      <c r="Q373" s="44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113"/>
      <c r="AC373" s="113"/>
      <c r="AD373" s="123"/>
      <c r="AF373"/>
      <c r="AG373"/>
      <c r="AH373"/>
      <c r="AI373"/>
      <c r="AJ373"/>
      <c r="AK373"/>
      <c r="AL373"/>
    </row>
    <row r="374" spans="3:38" s="10" customFormat="1" x14ac:dyDescent="0.2">
      <c r="C374" s="96"/>
      <c r="D374" s="96"/>
      <c r="E374" s="96"/>
      <c r="F374" s="96"/>
      <c r="G374" s="96"/>
      <c r="H374" s="44"/>
      <c r="K374" s="25"/>
      <c r="L374" s="44"/>
      <c r="M374" s="44"/>
      <c r="N374" s="44"/>
      <c r="O374" s="44"/>
      <c r="P374" s="44"/>
      <c r="Q374" s="44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113"/>
      <c r="AC374" s="113"/>
      <c r="AD374" s="123"/>
      <c r="AF374"/>
      <c r="AG374"/>
      <c r="AH374"/>
      <c r="AI374"/>
      <c r="AJ374"/>
      <c r="AK374"/>
      <c r="AL374"/>
    </row>
    <row r="375" spans="3:38" s="10" customFormat="1" x14ac:dyDescent="0.2">
      <c r="C375" s="96"/>
      <c r="D375" s="96"/>
      <c r="E375" s="96"/>
      <c r="F375" s="96"/>
      <c r="G375" s="96"/>
      <c r="H375" s="44"/>
      <c r="K375" s="25"/>
      <c r="L375" s="44"/>
      <c r="M375" s="44"/>
      <c r="N375" s="44"/>
      <c r="O375" s="44"/>
      <c r="P375" s="44"/>
      <c r="Q375" s="44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113"/>
      <c r="AC375" s="113"/>
      <c r="AD375" s="123"/>
      <c r="AF375"/>
      <c r="AG375"/>
      <c r="AH375"/>
      <c r="AI375"/>
      <c r="AJ375"/>
      <c r="AK375"/>
      <c r="AL375"/>
    </row>
    <row r="376" spans="3:38" s="10" customFormat="1" x14ac:dyDescent="0.2">
      <c r="C376" s="96"/>
      <c r="D376" s="96"/>
      <c r="E376" s="96"/>
      <c r="F376" s="96"/>
      <c r="G376" s="96"/>
      <c r="H376" s="44"/>
      <c r="K376" s="25"/>
      <c r="L376" s="44"/>
      <c r="M376" s="44"/>
      <c r="N376" s="44"/>
      <c r="O376" s="44"/>
      <c r="P376" s="44"/>
      <c r="Q376" s="44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113"/>
      <c r="AC376" s="113"/>
      <c r="AD376" s="123"/>
      <c r="AF376"/>
      <c r="AG376"/>
      <c r="AH376"/>
      <c r="AI376"/>
      <c r="AJ376"/>
      <c r="AK376"/>
      <c r="AL376"/>
    </row>
    <row r="377" spans="3:38" s="10" customFormat="1" x14ac:dyDescent="0.2">
      <c r="C377" s="96"/>
      <c r="D377" s="96"/>
      <c r="E377" s="96"/>
      <c r="F377" s="96"/>
      <c r="G377" s="96"/>
      <c r="H377" s="44"/>
      <c r="K377" s="25"/>
      <c r="L377" s="44"/>
      <c r="M377" s="44"/>
      <c r="N377" s="44"/>
      <c r="O377" s="44"/>
      <c r="P377" s="44"/>
      <c r="Q377" s="44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113"/>
      <c r="AC377" s="113"/>
      <c r="AD377" s="123"/>
      <c r="AF377"/>
      <c r="AG377"/>
      <c r="AH377"/>
      <c r="AI377"/>
      <c r="AJ377"/>
      <c r="AK377"/>
      <c r="AL377"/>
    </row>
    <row r="378" spans="3:38" s="10" customFormat="1" x14ac:dyDescent="0.2">
      <c r="C378" s="96"/>
      <c r="D378" s="96"/>
      <c r="E378" s="96"/>
      <c r="F378" s="96"/>
      <c r="G378" s="96"/>
      <c r="H378" s="44"/>
      <c r="K378" s="25"/>
      <c r="L378" s="44"/>
      <c r="M378" s="44"/>
      <c r="N378" s="44"/>
      <c r="O378" s="44"/>
      <c r="P378" s="44"/>
      <c r="Q378" s="44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113"/>
      <c r="AC378" s="113"/>
      <c r="AD378" s="123"/>
      <c r="AF378"/>
      <c r="AG378"/>
      <c r="AH378"/>
      <c r="AI378"/>
      <c r="AJ378"/>
      <c r="AK378"/>
      <c r="AL378"/>
    </row>
    <row r="379" spans="3:38" s="10" customFormat="1" x14ac:dyDescent="0.2">
      <c r="C379" s="96"/>
      <c r="D379" s="96"/>
      <c r="E379" s="96"/>
      <c r="F379" s="96"/>
      <c r="G379" s="96"/>
      <c r="H379" s="44"/>
      <c r="K379" s="25"/>
      <c r="L379" s="44"/>
      <c r="M379" s="44"/>
      <c r="N379" s="44"/>
      <c r="O379" s="44"/>
      <c r="P379" s="44"/>
      <c r="Q379" s="44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113"/>
      <c r="AC379" s="113"/>
      <c r="AD379" s="123"/>
      <c r="AF379"/>
      <c r="AG379"/>
      <c r="AH379"/>
      <c r="AI379"/>
      <c r="AJ379"/>
      <c r="AK379"/>
      <c r="AL379"/>
    </row>
    <row r="380" spans="3:38" s="10" customFormat="1" x14ac:dyDescent="0.2">
      <c r="C380" s="96"/>
      <c r="D380" s="96"/>
      <c r="E380" s="96"/>
      <c r="F380" s="96"/>
      <c r="G380" s="96"/>
      <c r="H380" s="44"/>
      <c r="K380" s="25"/>
      <c r="L380" s="44"/>
      <c r="M380" s="44"/>
      <c r="N380" s="44"/>
      <c r="O380" s="44"/>
      <c r="P380" s="44"/>
      <c r="Q380" s="44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113"/>
      <c r="AC380" s="113"/>
      <c r="AD380" s="123"/>
      <c r="AF380"/>
      <c r="AG380"/>
      <c r="AH380"/>
      <c r="AI380"/>
      <c r="AJ380"/>
      <c r="AK380"/>
      <c r="AL380"/>
    </row>
    <row r="381" spans="3:38" s="10" customFormat="1" x14ac:dyDescent="0.2">
      <c r="C381" s="96"/>
      <c r="D381" s="96"/>
      <c r="E381" s="96"/>
      <c r="F381" s="96"/>
      <c r="G381" s="96"/>
      <c r="H381" s="44"/>
      <c r="K381" s="25"/>
      <c r="L381" s="44"/>
      <c r="M381" s="44"/>
      <c r="N381" s="44"/>
      <c r="O381" s="44"/>
      <c r="P381" s="44"/>
      <c r="Q381" s="44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113"/>
      <c r="AC381" s="113"/>
      <c r="AD381" s="123"/>
      <c r="AF381"/>
      <c r="AG381"/>
      <c r="AH381"/>
      <c r="AI381"/>
      <c r="AJ381"/>
      <c r="AK381"/>
      <c r="AL381"/>
    </row>
    <row r="382" spans="3:38" s="10" customFormat="1" x14ac:dyDescent="0.2">
      <c r="C382" s="96"/>
      <c r="D382" s="96"/>
      <c r="E382" s="96"/>
      <c r="F382" s="96"/>
      <c r="G382" s="96"/>
      <c r="H382" s="44"/>
      <c r="K382" s="25"/>
      <c r="L382" s="44"/>
      <c r="M382" s="44"/>
      <c r="N382" s="44"/>
      <c r="O382" s="44"/>
      <c r="P382" s="44"/>
      <c r="Q382" s="44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113"/>
      <c r="AC382" s="113"/>
      <c r="AD382" s="123"/>
      <c r="AF382"/>
      <c r="AG382"/>
      <c r="AH382"/>
      <c r="AI382"/>
      <c r="AJ382"/>
      <c r="AK382"/>
      <c r="AL382"/>
    </row>
    <row r="383" spans="3:38" s="10" customFormat="1" x14ac:dyDescent="0.2">
      <c r="C383" s="96"/>
      <c r="D383" s="96"/>
      <c r="E383" s="96"/>
      <c r="F383" s="96"/>
      <c r="G383" s="96"/>
      <c r="H383" s="44"/>
      <c r="K383" s="25"/>
      <c r="L383" s="44"/>
      <c r="M383" s="44"/>
      <c r="N383" s="44"/>
      <c r="O383" s="44"/>
      <c r="P383" s="44"/>
      <c r="Q383" s="44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113"/>
      <c r="AC383" s="113"/>
      <c r="AD383" s="123"/>
      <c r="AF383"/>
      <c r="AG383"/>
      <c r="AH383"/>
      <c r="AI383"/>
      <c r="AJ383"/>
      <c r="AK383"/>
      <c r="AL383"/>
    </row>
    <row r="384" spans="3:38" s="10" customFormat="1" x14ac:dyDescent="0.2">
      <c r="C384" s="96"/>
      <c r="D384" s="96"/>
      <c r="E384" s="96"/>
      <c r="F384" s="96"/>
      <c r="G384" s="96"/>
      <c r="H384" s="44"/>
      <c r="K384" s="25"/>
      <c r="L384" s="44"/>
      <c r="M384" s="44"/>
      <c r="N384" s="44"/>
      <c r="O384" s="44"/>
      <c r="P384" s="44"/>
      <c r="Q384" s="44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113"/>
      <c r="AC384" s="113"/>
      <c r="AD384" s="123"/>
      <c r="AF384"/>
      <c r="AG384"/>
      <c r="AH384"/>
      <c r="AI384"/>
      <c r="AJ384"/>
      <c r="AK384"/>
      <c r="AL384"/>
    </row>
    <row r="385" spans="3:38" s="10" customFormat="1" x14ac:dyDescent="0.2">
      <c r="C385" s="96"/>
      <c r="D385" s="96"/>
      <c r="E385" s="96"/>
      <c r="F385" s="96"/>
      <c r="G385" s="96"/>
      <c r="H385" s="44"/>
      <c r="K385" s="25"/>
      <c r="L385" s="44"/>
      <c r="M385" s="44"/>
      <c r="N385" s="44"/>
      <c r="O385" s="44"/>
      <c r="P385" s="44"/>
      <c r="Q385" s="44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113"/>
      <c r="AC385" s="113"/>
      <c r="AD385" s="123"/>
      <c r="AF385"/>
      <c r="AG385"/>
      <c r="AH385"/>
      <c r="AI385"/>
      <c r="AJ385"/>
      <c r="AK385"/>
      <c r="AL385"/>
    </row>
    <row r="386" spans="3:38" s="10" customFormat="1" x14ac:dyDescent="0.2">
      <c r="C386" s="96"/>
      <c r="D386" s="96"/>
      <c r="E386" s="96"/>
      <c r="F386" s="96"/>
      <c r="G386" s="96"/>
      <c r="H386" s="44"/>
      <c r="K386" s="25"/>
      <c r="L386" s="44"/>
      <c r="M386" s="44"/>
      <c r="N386" s="44"/>
      <c r="O386" s="44"/>
      <c r="P386" s="44"/>
      <c r="Q386" s="44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113"/>
      <c r="AC386" s="113"/>
      <c r="AD386" s="123"/>
      <c r="AF386"/>
      <c r="AG386"/>
      <c r="AH386"/>
      <c r="AI386"/>
      <c r="AJ386"/>
      <c r="AK386"/>
      <c r="AL386"/>
    </row>
    <row r="387" spans="3:38" s="10" customFormat="1" x14ac:dyDescent="0.2">
      <c r="C387" s="96"/>
      <c r="D387" s="96"/>
      <c r="E387" s="96"/>
      <c r="F387" s="96"/>
      <c r="G387" s="96"/>
      <c r="H387" s="44"/>
      <c r="K387" s="25"/>
      <c r="L387" s="44"/>
      <c r="M387" s="44"/>
      <c r="N387" s="44"/>
      <c r="O387" s="44"/>
      <c r="P387" s="44"/>
      <c r="Q387" s="44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113"/>
      <c r="AC387" s="113"/>
      <c r="AD387" s="123"/>
      <c r="AF387"/>
      <c r="AG387"/>
      <c r="AH387"/>
      <c r="AI387"/>
      <c r="AJ387"/>
      <c r="AK387"/>
      <c r="AL387"/>
    </row>
    <row r="388" spans="3:38" s="10" customFormat="1" x14ac:dyDescent="0.2">
      <c r="C388" s="96"/>
      <c r="D388" s="96"/>
      <c r="E388" s="96"/>
      <c r="F388" s="96"/>
      <c r="G388" s="96"/>
      <c r="H388" s="44"/>
      <c r="K388" s="25"/>
      <c r="L388" s="44"/>
      <c r="M388" s="44"/>
      <c r="N388" s="44"/>
      <c r="O388" s="44"/>
      <c r="P388" s="44"/>
      <c r="Q388" s="44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113"/>
      <c r="AC388" s="113"/>
      <c r="AD388" s="123"/>
      <c r="AF388"/>
      <c r="AG388"/>
      <c r="AH388"/>
      <c r="AI388"/>
      <c r="AJ388"/>
      <c r="AK388"/>
      <c r="AL388"/>
    </row>
    <row r="389" spans="3:38" s="10" customFormat="1" x14ac:dyDescent="0.2">
      <c r="C389" s="96"/>
      <c r="D389" s="96"/>
      <c r="E389" s="96"/>
      <c r="F389" s="96"/>
      <c r="G389" s="96"/>
      <c r="H389" s="44"/>
      <c r="K389" s="25"/>
      <c r="L389" s="44"/>
      <c r="M389" s="44"/>
      <c r="N389" s="44"/>
      <c r="O389" s="44"/>
      <c r="P389" s="44"/>
      <c r="Q389" s="44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113"/>
      <c r="AC389" s="113"/>
      <c r="AD389" s="123"/>
      <c r="AF389"/>
      <c r="AG389"/>
      <c r="AH389"/>
      <c r="AI389"/>
      <c r="AJ389"/>
      <c r="AK389"/>
      <c r="AL389"/>
    </row>
    <row r="390" spans="3:38" s="10" customFormat="1" x14ac:dyDescent="0.2">
      <c r="C390" s="96"/>
      <c r="D390" s="96"/>
      <c r="E390" s="96"/>
      <c r="F390" s="96"/>
      <c r="G390" s="96"/>
      <c r="H390" s="44"/>
      <c r="K390" s="25"/>
      <c r="L390" s="44"/>
      <c r="M390" s="44"/>
      <c r="N390" s="44"/>
      <c r="O390" s="44"/>
      <c r="P390" s="44"/>
      <c r="Q390" s="44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113"/>
      <c r="AC390" s="113"/>
      <c r="AD390" s="123"/>
      <c r="AF390"/>
      <c r="AG390"/>
      <c r="AH390"/>
      <c r="AI390"/>
      <c r="AJ390"/>
      <c r="AK390"/>
      <c r="AL390"/>
    </row>
    <row r="391" spans="3:38" s="10" customFormat="1" x14ac:dyDescent="0.2">
      <c r="C391" s="96"/>
      <c r="D391" s="96"/>
      <c r="E391" s="96"/>
      <c r="F391" s="96"/>
      <c r="G391" s="96"/>
      <c r="H391" s="44"/>
      <c r="K391" s="25"/>
      <c r="L391" s="44"/>
      <c r="M391" s="44"/>
      <c r="N391" s="44"/>
      <c r="O391" s="44"/>
      <c r="P391" s="44"/>
      <c r="Q391" s="44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113"/>
      <c r="AC391" s="113"/>
      <c r="AD391" s="123"/>
      <c r="AF391"/>
      <c r="AG391"/>
      <c r="AH391"/>
      <c r="AI391"/>
      <c r="AJ391"/>
      <c r="AK391"/>
      <c r="AL391"/>
    </row>
    <row r="392" spans="3:38" s="10" customFormat="1" x14ac:dyDescent="0.2">
      <c r="C392" s="96"/>
      <c r="D392" s="96"/>
      <c r="E392" s="96"/>
      <c r="F392" s="96"/>
      <c r="G392" s="96"/>
      <c r="H392" s="44"/>
      <c r="K392" s="25"/>
      <c r="L392" s="44"/>
      <c r="M392" s="44"/>
      <c r="N392" s="44"/>
      <c r="O392" s="44"/>
      <c r="P392" s="44"/>
      <c r="Q392" s="44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113"/>
      <c r="AC392" s="113"/>
      <c r="AD392" s="123"/>
      <c r="AF392"/>
      <c r="AG392"/>
      <c r="AH392"/>
      <c r="AI392"/>
      <c r="AJ392"/>
      <c r="AK392"/>
      <c r="AL392"/>
    </row>
    <row r="393" spans="3:38" s="10" customFormat="1" x14ac:dyDescent="0.2">
      <c r="C393" s="96"/>
      <c r="D393" s="96"/>
      <c r="E393" s="96"/>
      <c r="F393" s="96"/>
      <c r="G393" s="96"/>
      <c r="H393" s="44"/>
      <c r="K393" s="25"/>
      <c r="L393" s="44"/>
      <c r="M393" s="44"/>
      <c r="N393" s="44"/>
      <c r="O393" s="44"/>
      <c r="P393" s="44"/>
      <c r="Q393" s="44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113"/>
      <c r="AC393" s="113"/>
      <c r="AD393" s="123"/>
      <c r="AF393"/>
      <c r="AG393"/>
      <c r="AH393"/>
      <c r="AI393"/>
      <c r="AJ393"/>
      <c r="AK393"/>
      <c r="AL393"/>
    </row>
    <row r="394" spans="3:38" s="10" customFormat="1" x14ac:dyDescent="0.2">
      <c r="C394" s="96"/>
      <c r="D394" s="96"/>
      <c r="E394" s="96"/>
      <c r="F394" s="96"/>
      <c r="G394" s="96"/>
      <c r="H394" s="44"/>
      <c r="K394" s="25"/>
      <c r="L394" s="44"/>
      <c r="M394" s="44"/>
      <c r="N394" s="44"/>
      <c r="O394" s="44"/>
      <c r="P394" s="44"/>
      <c r="Q394" s="44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113"/>
      <c r="AC394" s="113"/>
      <c r="AD394" s="123"/>
      <c r="AF394"/>
      <c r="AG394"/>
      <c r="AH394"/>
      <c r="AI394"/>
      <c r="AJ394"/>
      <c r="AK394"/>
      <c r="AL394"/>
    </row>
    <row r="395" spans="3:38" s="10" customFormat="1" x14ac:dyDescent="0.2">
      <c r="C395" s="96"/>
      <c r="D395" s="96"/>
      <c r="E395" s="96"/>
      <c r="F395" s="96"/>
      <c r="G395" s="96"/>
      <c r="H395" s="44"/>
      <c r="K395" s="25"/>
      <c r="L395" s="44"/>
      <c r="M395" s="44"/>
      <c r="N395" s="44"/>
      <c r="O395" s="44"/>
      <c r="P395" s="44"/>
      <c r="Q395" s="44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113"/>
      <c r="AC395" s="113"/>
      <c r="AD395" s="123"/>
      <c r="AF395"/>
      <c r="AG395"/>
      <c r="AH395"/>
      <c r="AI395"/>
      <c r="AJ395"/>
      <c r="AK395"/>
      <c r="AL395"/>
    </row>
    <row r="396" spans="3:38" s="10" customFormat="1" x14ac:dyDescent="0.2">
      <c r="C396" s="96"/>
      <c r="D396" s="96"/>
      <c r="E396" s="96"/>
      <c r="F396" s="96"/>
      <c r="G396" s="96"/>
      <c r="H396" s="44"/>
      <c r="K396" s="25"/>
      <c r="L396" s="44"/>
      <c r="M396" s="44"/>
      <c r="N396" s="44"/>
      <c r="O396" s="44"/>
      <c r="P396" s="44"/>
      <c r="Q396" s="44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113"/>
      <c r="AC396" s="113"/>
      <c r="AD396" s="123"/>
      <c r="AF396"/>
      <c r="AG396"/>
      <c r="AH396"/>
      <c r="AI396"/>
      <c r="AJ396"/>
      <c r="AK396"/>
      <c r="AL396"/>
    </row>
    <row r="397" spans="3:38" s="10" customFormat="1" x14ac:dyDescent="0.2">
      <c r="C397" s="96"/>
      <c r="D397" s="96"/>
      <c r="E397" s="96"/>
      <c r="F397" s="96"/>
      <c r="G397" s="96"/>
      <c r="H397" s="44"/>
      <c r="K397" s="25"/>
      <c r="L397" s="44"/>
      <c r="M397" s="44"/>
      <c r="N397" s="44"/>
      <c r="O397" s="44"/>
      <c r="P397" s="44"/>
      <c r="Q397" s="44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113"/>
      <c r="AC397" s="113"/>
      <c r="AD397" s="123"/>
      <c r="AF397"/>
      <c r="AG397"/>
      <c r="AH397"/>
      <c r="AI397"/>
      <c r="AJ397"/>
      <c r="AK397"/>
      <c r="AL397"/>
    </row>
    <row r="398" spans="3:38" s="10" customFormat="1" x14ac:dyDescent="0.2">
      <c r="C398" s="96"/>
      <c r="D398" s="96"/>
      <c r="E398" s="96"/>
      <c r="F398" s="96"/>
      <c r="G398" s="96"/>
      <c r="H398" s="44"/>
      <c r="K398" s="25"/>
      <c r="L398" s="44"/>
      <c r="M398" s="44"/>
      <c r="N398" s="44"/>
      <c r="O398" s="44"/>
      <c r="P398" s="44"/>
      <c r="Q398" s="44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113"/>
      <c r="AC398" s="113"/>
      <c r="AD398" s="123"/>
      <c r="AF398"/>
      <c r="AG398"/>
      <c r="AH398"/>
      <c r="AI398"/>
      <c r="AJ398"/>
      <c r="AK398"/>
      <c r="AL398"/>
    </row>
    <row r="399" spans="3:38" s="10" customFormat="1" x14ac:dyDescent="0.2">
      <c r="C399" s="96"/>
      <c r="D399" s="96"/>
      <c r="E399" s="96"/>
      <c r="F399" s="96"/>
      <c r="G399" s="96"/>
      <c r="H399" s="44"/>
      <c r="K399" s="25"/>
      <c r="L399" s="44"/>
      <c r="M399" s="44"/>
      <c r="N399" s="44"/>
      <c r="O399" s="44"/>
      <c r="P399" s="44"/>
      <c r="Q399" s="44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113"/>
      <c r="AC399" s="113"/>
      <c r="AD399" s="123"/>
      <c r="AF399"/>
      <c r="AG399"/>
      <c r="AH399"/>
      <c r="AI399"/>
      <c r="AJ399"/>
      <c r="AK399"/>
      <c r="AL399"/>
    </row>
    <row r="400" spans="3:38" s="10" customFormat="1" x14ac:dyDescent="0.2">
      <c r="C400" s="96"/>
      <c r="D400" s="96"/>
      <c r="E400" s="96"/>
      <c r="F400" s="96"/>
      <c r="G400" s="96"/>
      <c r="H400" s="44"/>
      <c r="K400" s="25"/>
      <c r="L400" s="44"/>
      <c r="M400" s="44"/>
      <c r="N400" s="44"/>
      <c r="O400" s="44"/>
      <c r="P400" s="44"/>
      <c r="Q400" s="44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113"/>
      <c r="AC400" s="113"/>
      <c r="AD400" s="123"/>
      <c r="AF400"/>
      <c r="AG400"/>
      <c r="AH400"/>
      <c r="AI400"/>
      <c r="AJ400"/>
      <c r="AK400"/>
      <c r="AL400"/>
    </row>
    <row r="401" spans="3:38" s="10" customFormat="1" x14ac:dyDescent="0.2">
      <c r="C401" s="96"/>
      <c r="D401" s="96"/>
      <c r="E401" s="96"/>
      <c r="F401" s="96"/>
      <c r="G401" s="96"/>
      <c r="H401" s="44"/>
      <c r="K401" s="25"/>
      <c r="L401" s="44"/>
      <c r="M401" s="44"/>
      <c r="N401" s="44"/>
      <c r="O401" s="44"/>
      <c r="P401" s="44"/>
      <c r="Q401" s="44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113"/>
      <c r="AC401" s="113"/>
      <c r="AD401" s="123"/>
      <c r="AF401"/>
      <c r="AG401"/>
      <c r="AH401"/>
      <c r="AI401"/>
      <c r="AJ401"/>
      <c r="AK401"/>
      <c r="AL401"/>
    </row>
    <row r="402" spans="3:38" s="10" customFormat="1" x14ac:dyDescent="0.2">
      <c r="C402" s="96"/>
      <c r="D402" s="96"/>
      <c r="E402" s="96"/>
      <c r="F402" s="96"/>
      <c r="G402" s="96"/>
      <c r="H402" s="44"/>
      <c r="K402" s="25"/>
      <c r="L402" s="44"/>
      <c r="M402" s="44"/>
      <c r="N402" s="44"/>
      <c r="O402" s="44"/>
      <c r="P402" s="44"/>
      <c r="Q402" s="44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113"/>
      <c r="AC402" s="113"/>
      <c r="AD402" s="123"/>
      <c r="AF402"/>
      <c r="AG402"/>
      <c r="AH402"/>
      <c r="AI402"/>
      <c r="AJ402"/>
      <c r="AK402"/>
      <c r="AL402"/>
    </row>
    <row r="403" spans="3:38" s="10" customFormat="1" x14ac:dyDescent="0.2">
      <c r="C403" s="96"/>
      <c r="D403" s="96"/>
      <c r="E403" s="96"/>
      <c r="F403" s="96"/>
      <c r="G403" s="96"/>
      <c r="H403" s="44"/>
      <c r="K403" s="25"/>
      <c r="L403" s="44"/>
      <c r="M403" s="44"/>
      <c r="N403" s="44"/>
      <c r="O403" s="44"/>
      <c r="P403" s="44"/>
      <c r="Q403" s="44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113"/>
      <c r="AC403" s="113"/>
      <c r="AD403" s="123"/>
      <c r="AF403"/>
      <c r="AG403"/>
      <c r="AH403"/>
      <c r="AI403"/>
      <c r="AJ403"/>
      <c r="AK403"/>
      <c r="AL403"/>
    </row>
    <row r="404" spans="3:38" s="10" customFormat="1" x14ac:dyDescent="0.2">
      <c r="C404" s="96"/>
      <c r="D404" s="96"/>
      <c r="E404" s="96"/>
      <c r="F404" s="96"/>
      <c r="G404" s="96"/>
      <c r="H404" s="44"/>
      <c r="K404" s="25"/>
      <c r="L404" s="44"/>
      <c r="M404" s="44"/>
      <c r="N404" s="44"/>
      <c r="O404" s="44"/>
      <c r="P404" s="44"/>
      <c r="Q404" s="44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113"/>
      <c r="AC404" s="113"/>
      <c r="AD404" s="123"/>
      <c r="AF404"/>
      <c r="AG404"/>
      <c r="AH404"/>
      <c r="AI404"/>
      <c r="AJ404"/>
      <c r="AK404"/>
      <c r="AL404"/>
    </row>
    <row r="405" spans="3:38" s="10" customFormat="1" x14ac:dyDescent="0.2">
      <c r="C405" s="96"/>
      <c r="D405" s="96"/>
      <c r="E405" s="96"/>
      <c r="F405" s="96"/>
      <c r="G405" s="96"/>
      <c r="H405" s="44"/>
      <c r="K405" s="25"/>
      <c r="L405" s="44"/>
      <c r="M405" s="44"/>
      <c r="N405" s="44"/>
      <c r="O405" s="44"/>
      <c r="P405" s="44"/>
      <c r="Q405" s="44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113"/>
      <c r="AC405" s="113"/>
      <c r="AD405" s="123"/>
      <c r="AF405"/>
      <c r="AG405"/>
      <c r="AH405"/>
      <c r="AI405"/>
      <c r="AJ405"/>
      <c r="AK405"/>
      <c r="AL405"/>
    </row>
    <row r="406" spans="3:38" s="10" customFormat="1" x14ac:dyDescent="0.2">
      <c r="C406" s="96"/>
      <c r="D406" s="96"/>
      <c r="E406" s="96"/>
      <c r="F406" s="96"/>
      <c r="G406" s="96"/>
      <c r="H406" s="44"/>
      <c r="K406" s="25"/>
      <c r="L406" s="44"/>
      <c r="M406" s="44"/>
      <c r="N406" s="44"/>
      <c r="O406" s="44"/>
      <c r="P406" s="44"/>
      <c r="Q406" s="44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113"/>
      <c r="AC406" s="113"/>
      <c r="AD406" s="123"/>
      <c r="AF406"/>
      <c r="AG406"/>
      <c r="AH406"/>
      <c r="AI406"/>
      <c r="AJ406"/>
      <c r="AK406"/>
      <c r="AL406"/>
    </row>
    <row r="407" spans="3:38" s="10" customFormat="1" x14ac:dyDescent="0.2">
      <c r="C407" s="96"/>
      <c r="D407" s="96"/>
      <c r="E407" s="96"/>
      <c r="F407" s="96"/>
      <c r="G407" s="96"/>
      <c r="H407" s="44"/>
      <c r="K407" s="25"/>
      <c r="L407" s="44"/>
      <c r="M407" s="44"/>
      <c r="N407" s="44"/>
      <c r="O407" s="44"/>
      <c r="P407" s="44"/>
      <c r="Q407" s="44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113"/>
      <c r="AC407" s="113"/>
      <c r="AD407" s="123"/>
      <c r="AF407"/>
      <c r="AG407"/>
      <c r="AH407"/>
      <c r="AI407"/>
      <c r="AJ407"/>
      <c r="AK407"/>
      <c r="AL407"/>
    </row>
    <row r="408" spans="3:38" s="10" customFormat="1" x14ac:dyDescent="0.2">
      <c r="C408" s="96"/>
      <c r="D408" s="96"/>
      <c r="E408" s="96"/>
      <c r="F408" s="96"/>
      <c r="G408" s="96"/>
      <c r="H408" s="44"/>
      <c r="K408" s="25"/>
      <c r="L408" s="44"/>
      <c r="M408" s="44"/>
      <c r="N408" s="44"/>
      <c r="O408" s="44"/>
      <c r="P408" s="44"/>
      <c r="Q408" s="44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113"/>
      <c r="AC408" s="113"/>
      <c r="AD408" s="123"/>
      <c r="AF408"/>
      <c r="AG408"/>
      <c r="AH408"/>
      <c r="AI408"/>
      <c r="AJ408"/>
      <c r="AK408"/>
      <c r="AL408"/>
    </row>
    <row r="409" spans="3:38" s="10" customFormat="1" x14ac:dyDescent="0.2">
      <c r="C409" s="96"/>
      <c r="D409" s="96"/>
      <c r="E409" s="96"/>
      <c r="F409" s="96"/>
      <c r="G409" s="96"/>
      <c r="H409" s="44"/>
      <c r="K409" s="25"/>
      <c r="L409" s="44"/>
      <c r="M409" s="44"/>
      <c r="N409" s="44"/>
      <c r="O409" s="44"/>
      <c r="P409" s="44"/>
      <c r="Q409" s="44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113"/>
      <c r="AC409" s="113"/>
      <c r="AD409" s="123"/>
      <c r="AF409"/>
      <c r="AG409"/>
      <c r="AH409"/>
      <c r="AI409"/>
      <c r="AJ409"/>
      <c r="AK409"/>
      <c r="AL409"/>
    </row>
    <row r="410" spans="3:38" s="10" customFormat="1" x14ac:dyDescent="0.2">
      <c r="C410" s="96"/>
      <c r="D410" s="96"/>
      <c r="E410" s="96"/>
      <c r="F410" s="96"/>
      <c r="G410" s="96"/>
      <c r="H410" s="44"/>
      <c r="K410" s="25"/>
      <c r="L410" s="44"/>
      <c r="M410" s="44"/>
      <c r="N410" s="44"/>
      <c r="O410" s="44"/>
      <c r="P410" s="44"/>
      <c r="Q410" s="44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113"/>
      <c r="AC410" s="113"/>
      <c r="AD410" s="123"/>
      <c r="AF410"/>
      <c r="AG410"/>
      <c r="AH410"/>
      <c r="AI410"/>
      <c r="AJ410"/>
      <c r="AK410"/>
      <c r="AL410"/>
    </row>
    <row r="411" spans="3:38" s="10" customFormat="1" x14ac:dyDescent="0.2">
      <c r="C411" s="96"/>
      <c r="D411" s="96"/>
      <c r="E411" s="96"/>
      <c r="F411" s="96"/>
      <c r="G411" s="96"/>
      <c r="H411" s="44"/>
      <c r="K411" s="25"/>
      <c r="L411" s="44"/>
      <c r="M411" s="44"/>
      <c r="N411" s="44"/>
      <c r="O411" s="44"/>
      <c r="P411" s="44"/>
      <c r="Q411" s="44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113"/>
      <c r="AC411" s="113"/>
      <c r="AD411" s="123"/>
      <c r="AF411"/>
      <c r="AG411"/>
      <c r="AH411"/>
      <c r="AI411"/>
      <c r="AJ411"/>
      <c r="AK411"/>
      <c r="AL411"/>
    </row>
    <row r="412" spans="3:38" s="10" customFormat="1" x14ac:dyDescent="0.2">
      <c r="C412" s="96"/>
      <c r="D412" s="96"/>
      <c r="E412" s="96"/>
      <c r="F412" s="96"/>
      <c r="G412" s="96"/>
      <c r="H412" s="44"/>
      <c r="K412" s="25"/>
      <c r="L412" s="44"/>
      <c r="M412" s="44"/>
      <c r="N412" s="44"/>
      <c r="O412" s="44"/>
      <c r="P412" s="44"/>
      <c r="Q412" s="44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113"/>
      <c r="AC412" s="113"/>
      <c r="AD412" s="123"/>
      <c r="AF412"/>
      <c r="AG412"/>
      <c r="AH412"/>
      <c r="AI412"/>
      <c r="AJ412"/>
      <c r="AK412"/>
      <c r="AL412"/>
    </row>
    <row r="413" spans="3:38" s="10" customFormat="1" x14ac:dyDescent="0.2">
      <c r="C413" s="96"/>
      <c r="D413" s="96"/>
      <c r="E413" s="96"/>
      <c r="F413" s="96"/>
      <c r="G413" s="96"/>
      <c r="H413" s="44"/>
      <c r="K413" s="25"/>
      <c r="L413" s="44"/>
      <c r="M413" s="44"/>
      <c r="N413" s="44"/>
      <c r="O413" s="44"/>
      <c r="P413" s="44"/>
      <c r="Q413" s="44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113"/>
      <c r="AC413" s="113"/>
      <c r="AD413" s="123"/>
      <c r="AF413"/>
      <c r="AG413"/>
      <c r="AH413"/>
      <c r="AI413"/>
      <c r="AJ413"/>
      <c r="AK413"/>
      <c r="AL413"/>
    </row>
    <row r="414" spans="3:38" s="10" customFormat="1" x14ac:dyDescent="0.2">
      <c r="C414" s="96"/>
      <c r="D414" s="96"/>
      <c r="E414" s="96"/>
      <c r="F414" s="96"/>
      <c r="G414" s="96"/>
      <c r="H414" s="44"/>
      <c r="K414" s="25"/>
      <c r="L414" s="44"/>
      <c r="M414" s="44"/>
      <c r="N414" s="44"/>
      <c r="O414" s="44"/>
      <c r="P414" s="44"/>
      <c r="Q414" s="44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113"/>
      <c r="AC414" s="113"/>
      <c r="AD414" s="123"/>
      <c r="AF414"/>
      <c r="AG414"/>
      <c r="AH414"/>
      <c r="AI414"/>
      <c r="AJ414"/>
      <c r="AK414"/>
      <c r="AL414"/>
    </row>
    <row r="415" spans="3:38" s="10" customFormat="1" x14ac:dyDescent="0.2">
      <c r="C415" s="96"/>
      <c r="D415" s="96"/>
      <c r="E415" s="96"/>
      <c r="F415" s="96"/>
      <c r="G415" s="96"/>
      <c r="H415" s="44"/>
      <c r="K415" s="25"/>
      <c r="L415" s="44"/>
      <c r="M415" s="44"/>
      <c r="N415" s="44"/>
      <c r="O415" s="44"/>
      <c r="P415" s="44"/>
      <c r="Q415" s="44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113"/>
      <c r="AC415" s="113"/>
      <c r="AD415" s="123"/>
      <c r="AF415"/>
      <c r="AG415"/>
      <c r="AH415"/>
      <c r="AI415"/>
      <c r="AJ415"/>
      <c r="AK415"/>
      <c r="AL415"/>
    </row>
    <row r="416" spans="3:38" s="10" customFormat="1" x14ac:dyDescent="0.2">
      <c r="C416" s="96"/>
      <c r="D416" s="96"/>
      <c r="E416" s="96"/>
      <c r="F416" s="96"/>
      <c r="G416" s="96"/>
      <c r="H416" s="44"/>
      <c r="K416" s="25"/>
      <c r="L416" s="44"/>
      <c r="M416" s="44"/>
      <c r="N416" s="44"/>
      <c r="O416" s="44"/>
      <c r="P416" s="44"/>
      <c r="Q416" s="44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113"/>
      <c r="AC416" s="113"/>
      <c r="AD416" s="123"/>
      <c r="AF416"/>
      <c r="AG416"/>
      <c r="AH416"/>
      <c r="AI416"/>
      <c r="AJ416"/>
      <c r="AK416"/>
      <c r="AL416"/>
    </row>
    <row r="417" spans="3:38" s="10" customFormat="1" x14ac:dyDescent="0.2">
      <c r="C417" s="96"/>
      <c r="D417" s="96"/>
      <c r="E417" s="96"/>
      <c r="F417" s="96"/>
      <c r="G417" s="96"/>
      <c r="H417" s="44"/>
      <c r="K417" s="25"/>
      <c r="L417" s="44"/>
      <c r="M417" s="44"/>
      <c r="N417" s="44"/>
      <c r="O417" s="44"/>
      <c r="P417" s="44"/>
      <c r="Q417" s="44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113"/>
      <c r="AC417" s="113"/>
      <c r="AD417" s="123"/>
      <c r="AF417"/>
      <c r="AG417"/>
      <c r="AH417"/>
      <c r="AI417"/>
      <c r="AJ417"/>
      <c r="AK417"/>
      <c r="AL417"/>
    </row>
    <row r="418" spans="3:38" s="10" customFormat="1" x14ac:dyDescent="0.2">
      <c r="C418" s="96"/>
      <c r="D418" s="96"/>
      <c r="E418" s="96"/>
      <c r="F418" s="96"/>
      <c r="G418" s="96"/>
      <c r="H418" s="44"/>
      <c r="K418" s="25"/>
      <c r="L418" s="44"/>
      <c r="M418" s="44"/>
      <c r="N418" s="44"/>
      <c r="O418" s="44"/>
      <c r="P418" s="44"/>
      <c r="Q418" s="44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113"/>
      <c r="AC418" s="113"/>
      <c r="AD418" s="123"/>
      <c r="AF418"/>
      <c r="AG418"/>
      <c r="AH418"/>
      <c r="AI418"/>
      <c r="AJ418"/>
      <c r="AK418"/>
      <c r="AL418"/>
    </row>
    <row r="419" spans="3:38" s="10" customFormat="1" x14ac:dyDescent="0.2">
      <c r="C419" s="96"/>
      <c r="D419" s="96"/>
      <c r="E419" s="96"/>
      <c r="F419" s="96"/>
      <c r="G419" s="96"/>
      <c r="H419" s="44"/>
      <c r="K419" s="25"/>
      <c r="L419" s="44"/>
      <c r="M419" s="44"/>
      <c r="N419" s="44"/>
      <c r="O419" s="44"/>
      <c r="P419" s="44"/>
      <c r="Q419" s="44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113"/>
      <c r="AC419" s="113"/>
      <c r="AD419" s="123"/>
      <c r="AF419"/>
      <c r="AG419"/>
      <c r="AH419"/>
      <c r="AI419"/>
      <c r="AJ419"/>
      <c r="AK419"/>
      <c r="AL419"/>
    </row>
    <row r="420" spans="3:38" s="10" customFormat="1" x14ac:dyDescent="0.2">
      <c r="C420" s="96"/>
      <c r="D420" s="96"/>
      <c r="E420" s="96"/>
      <c r="F420" s="96"/>
      <c r="G420" s="96"/>
      <c r="H420" s="44"/>
      <c r="K420" s="25"/>
      <c r="L420" s="44"/>
      <c r="M420" s="44"/>
      <c r="N420" s="44"/>
      <c r="O420" s="44"/>
      <c r="P420" s="44"/>
      <c r="Q420" s="44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113"/>
      <c r="AC420" s="113"/>
      <c r="AD420" s="123"/>
      <c r="AF420"/>
      <c r="AG420"/>
      <c r="AH420"/>
      <c r="AI420"/>
      <c r="AJ420"/>
      <c r="AK420"/>
      <c r="AL420"/>
    </row>
    <row r="421" spans="3:38" s="10" customFormat="1" x14ac:dyDescent="0.2">
      <c r="C421" s="96"/>
      <c r="D421" s="96"/>
      <c r="E421" s="96"/>
      <c r="F421" s="96"/>
      <c r="G421" s="96"/>
      <c r="H421" s="44"/>
      <c r="K421" s="25"/>
      <c r="L421" s="44"/>
      <c r="M421" s="44"/>
      <c r="N421" s="44"/>
      <c r="O421" s="44"/>
      <c r="P421" s="44"/>
      <c r="Q421" s="44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113"/>
      <c r="AC421" s="113"/>
      <c r="AD421" s="123"/>
      <c r="AF421"/>
      <c r="AG421"/>
      <c r="AH421"/>
      <c r="AI421"/>
      <c r="AJ421"/>
      <c r="AK421"/>
      <c r="AL421"/>
    </row>
    <row r="422" spans="3:38" s="10" customFormat="1" x14ac:dyDescent="0.2">
      <c r="C422" s="96"/>
      <c r="D422" s="96"/>
      <c r="E422" s="96"/>
      <c r="F422" s="96"/>
      <c r="G422" s="96"/>
      <c r="H422" s="44"/>
      <c r="K422" s="25"/>
      <c r="L422" s="44"/>
      <c r="M422" s="44"/>
      <c r="N422" s="44"/>
      <c r="O422" s="44"/>
      <c r="P422" s="44"/>
      <c r="Q422" s="44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113"/>
      <c r="AC422" s="113"/>
      <c r="AD422" s="123"/>
      <c r="AF422"/>
      <c r="AG422"/>
      <c r="AH422"/>
      <c r="AI422"/>
      <c r="AJ422"/>
      <c r="AK422"/>
      <c r="AL422"/>
    </row>
    <row r="423" spans="3:38" s="10" customFormat="1" x14ac:dyDescent="0.2">
      <c r="C423" s="96"/>
      <c r="D423" s="96"/>
      <c r="E423" s="96"/>
      <c r="F423" s="96"/>
      <c r="G423" s="96"/>
      <c r="H423" s="44"/>
      <c r="K423" s="25"/>
      <c r="L423" s="44"/>
      <c r="M423" s="44"/>
      <c r="N423" s="44"/>
      <c r="O423" s="44"/>
      <c r="P423" s="44"/>
      <c r="Q423" s="44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113"/>
      <c r="AC423" s="113"/>
      <c r="AD423" s="123"/>
      <c r="AF423"/>
      <c r="AG423"/>
      <c r="AH423"/>
      <c r="AI423"/>
      <c r="AJ423"/>
      <c r="AK423"/>
      <c r="AL423"/>
    </row>
    <row r="424" spans="3:38" s="10" customFormat="1" x14ac:dyDescent="0.2">
      <c r="C424" s="96"/>
      <c r="D424" s="96"/>
      <c r="E424" s="96"/>
      <c r="F424" s="96"/>
      <c r="G424" s="96"/>
      <c r="H424" s="44"/>
      <c r="K424" s="25"/>
      <c r="L424" s="44"/>
      <c r="M424" s="44"/>
      <c r="N424" s="44"/>
      <c r="O424" s="44"/>
      <c r="P424" s="44"/>
      <c r="Q424" s="44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113"/>
      <c r="AC424" s="113"/>
      <c r="AD424" s="123"/>
      <c r="AF424"/>
      <c r="AG424"/>
      <c r="AH424"/>
      <c r="AI424"/>
      <c r="AJ424"/>
      <c r="AK424"/>
      <c r="AL424"/>
    </row>
    <row r="425" spans="3:38" s="10" customFormat="1" x14ac:dyDescent="0.2">
      <c r="C425" s="96"/>
      <c r="D425" s="96"/>
      <c r="E425" s="96"/>
      <c r="F425" s="96"/>
      <c r="G425" s="96"/>
      <c r="H425" s="44"/>
      <c r="K425" s="25"/>
      <c r="L425" s="44"/>
      <c r="M425" s="44"/>
      <c r="N425" s="44"/>
      <c r="O425" s="44"/>
      <c r="P425" s="44"/>
      <c r="Q425" s="44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113"/>
      <c r="AC425" s="113"/>
      <c r="AD425" s="123"/>
      <c r="AF425"/>
      <c r="AG425"/>
      <c r="AH425"/>
      <c r="AI425"/>
      <c r="AJ425"/>
      <c r="AK425"/>
      <c r="AL425"/>
    </row>
    <row r="426" spans="3:38" s="10" customFormat="1" x14ac:dyDescent="0.2">
      <c r="C426" s="96"/>
      <c r="D426" s="96"/>
      <c r="E426" s="96"/>
      <c r="F426" s="96"/>
      <c r="G426" s="96"/>
      <c r="H426" s="44"/>
      <c r="K426" s="25"/>
      <c r="L426" s="44"/>
      <c r="M426" s="44"/>
      <c r="N426" s="44"/>
      <c r="O426" s="44"/>
      <c r="P426" s="44"/>
      <c r="Q426" s="44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113"/>
      <c r="AC426" s="113"/>
      <c r="AD426" s="123"/>
      <c r="AF426"/>
      <c r="AG426"/>
      <c r="AH426"/>
      <c r="AI426"/>
      <c r="AJ426"/>
      <c r="AK426"/>
      <c r="AL426"/>
    </row>
    <row r="427" spans="3:38" s="10" customFormat="1" x14ac:dyDescent="0.2">
      <c r="C427" s="96"/>
      <c r="D427" s="96"/>
      <c r="E427" s="96"/>
      <c r="F427" s="96"/>
      <c r="G427" s="96"/>
      <c r="H427" s="44"/>
      <c r="K427" s="25"/>
      <c r="L427" s="44"/>
      <c r="M427" s="44"/>
      <c r="N427" s="44"/>
      <c r="O427" s="44"/>
      <c r="P427" s="44"/>
      <c r="Q427" s="44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113"/>
      <c r="AC427" s="113"/>
      <c r="AD427" s="123"/>
      <c r="AF427"/>
      <c r="AG427"/>
      <c r="AH427"/>
      <c r="AI427"/>
      <c r="AJ427"/>
      <c r="AK427"/>
      <c r="AL427"/>
    </row>
    <row r="428" spans="3:38" s="10" customFormat="1" x14ac:dyDescent="0.2">
      <c r="C428" s="96"/>
      <c r="D428" s="96"/>
      <c r="E428" s="96"/>
      <c r="F428" s="96"/>
      <c r="G428" s="96"/>
      <c r="H428" s="44"/>
      <c r="K428" s="25"/>
      <c r="L428" s="44"/>
      <c r="M428" s="44"/>
      <c r="N428" s="44"/>
      <c r="O428" s="44"/>
      <c r="P428" s="44"/>
      <c r="Q428" s="44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113"/>
      <c r="AC428" s="113"/>
      <c r="AD428" s="123"/>
      <c r="AF428"/>
      <c r="AG428"/>
      <c r="AH428"/>
      <c r="AI428"/>
      <c r="AJ428"/>
      <c r="AK428"/>
      <c r="AL428"/>
    </row>
    <row r="429" spans="3:38" s="10" customFormat="1" x14ac:dyDescent="0.2">
      <c r="C429" s="96"/>
      <c r="D429" s="96"/>
      <c r="E429" s="96"/>
      <c r="F429" s="96"/>
      <c r="G429" s="96"/>
      <c r="H429" s="44"/>
      <c r="K429" s="25"/>
      <c r="L429" s="44"/>
      <c r="M429" s="44"/>
      <c r="N429" s="44"/>
      <c r="O429" s="44"/>
      <c r="P429" s="44"/>
      <c r="Q429" s="44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113"/>
      <c r="AC429" s="113"/>
      <c r="AD429" s="123"/>
      <c r="AF429"/>
      <c r="AG429"/>
      <c r="AH429"/>
      <c r="AI429"/>
      <c r="AJ429"/>
      <c r="AK429"/>
      <c r="AL429"/>
    </row>
    <row r="430" spans="3:38" s="10" customFormat="1" x14ac:dyDescent="0.2">
      <c r="C430" s="96"/>
      <c r="D430" s="96"/>
      <c r="E430" s="96"/>
      <c r="F430" s="96"/>
      <c r="G430" s="96"/>
      <c r="H430" s="44"/>
      <c r="K430" s="25"/>
      <c r="L430" s="44"/>
      <c r="M430" s="44"/>
      <c r="N430" s="44"/>
      <c r="O430" s="44"/>
      <c r="P430" s="44"/>
      <c r="Q430" s="44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113"/>
      <c r="AC430" s="113"/>
      <c r="AD430" s="123"/>
      <c r="AF430"/>
      <c r="AG430"/>
      <c r="AH430"/>
      <c r="AI430"/>
      <c r="AJ430"/>
      <c r="AK430"/>
      <c r="AL430"/>
    </row>
    <row r="431" spans="3:38" s="10" customFormat="1" x14ac:dyDescent="0.2">
      <c r="C431" s="96"/>
      <c r="D431" s="96"/>
      <c r="E431" s="96"/>
      <c r="F431" s="96"/>
      <c r="G431" s="96"/>
      <c r="H431" s="44"/>
      <c r="K431" s="25"/>
      <c r="L431" s="44"/>
      <c r="M431" s="44"/>
      <c r="N431" s="44"/>
      <c r="O431" s="44"/>
      <c r="P431" s="44"/>
      <c r="Q431" s="44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113"/>
      <c r="AC431" s="113"/>
      <c r="AD431" s="123"/>
      <c r="AF431"/>
      <c r="AG431"/>
      <c r="AH431"/>
      <c r="AI431"/>
      <c r="AJ431"/>
      <c r="AK431"/>
      <c r="AL431"/>
    </row>
    <row r="432" spans="3:38" s="10" customFormat="1" x14ac:dyDescent="0.2">
      <c r="C432" s="96"/>
      <c r="D432" s="96"/>
      <c r="E432" s="96"/>
      <c r="F432" s="96"/>
      <c r="G432" s="96"/>
      <c r="H432" s="44"/>
      <c r="K432" s="25"/>
      <c r="L432" s="44"/>
      <c r="M432" s="44"/>
      <c r="N432" s="44"/>
      <c r="O432" s="44"/>
      <c r="P432" s="44"/>
      <c r="Q432" s="44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113"/>
      <c r="AC432" s="113"/>
      <c r="AD432" s="123"/>
      <c r="AF432"/>
      <c r="AG432"/>
      <c r="AH432"/>
      <c r="AI432"/>
      <c r="AJ432"/>
      <c r="AK432"/>
      <c r="AL432"/>
    </row>
    <row r="433" spans="3:38" s="10" customFormat="1" x14ac:dyDescent="0.2">
      <c r="C433" s="96"/>
      <c r="D433" s="96"/>
      <c r="E433" s="96"/>
      <c r="F433" s="96"/>
      <c r="G433" s="96"/>
      <c r="H433" s="44"/>
      <c r="K433" s="25"/>
      <c r="L433" s="44"/>
      <c r="M433" s="44"/>
      <c r="N433" s="44"/>
      <c r="O433" s="44"/>
      <c r="P433" s="44"/>
      <c r="Q433" s="44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113"/>
      <c r="AC433" s="113"/>
      <c r="AD433" s="123"/>
      <c r="AF433"/>
      <c r="AG433"/>
      <c r="AH433"/>
      <c r="AI433"/>
      <c r="AJ433"/>
      <c r="AK433"/>
      <c r="AL433"/>
    </row>
    <row r="434" spans="3:38" s="10" customFormat="1" x14ac:dyDescent="0.2">
      <c r="C434" s="96"/>
      <c r="D434" s="96"/>
      <c r="E434" s="96"/>
      <c r="F434" s="96"/>
      <c r="G434" s="96"/>
      <c r="H434" s="44"/>
      <c r="K434" s="25"/>
      <c r="L434" s="44"/>
      <c r="M434" s="44"/>
      <c r="N434" s="44"/>
      <c r="O434" s="44"/>
      <c r="P434" s="44"/>
      <c r="Q434" s="44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113"/>
      <c r="AC434" s="113"/>
      <c r="AD434" s="123"/>
      <c r="AF434"/>
      <c r="AG434"/>
      <c r="AH434"/>
      <c r="AI434"/>
      <c r="AJ434"/>
      <c r="AK434"/>
      <c r="AL434"/>
    </row>
    <row r="435" spans="3:38" s="10" customFormat="1" x14ac:dyDescent="0.2">
      <c r="C435" s="96"/>
      <c r="D435" s="96"/>
      <c r="E435" s="96"/>
      <c r="F435" s="96"/>
      <c r="G435" s="96"/>
      <c r="H435" s="44"/>
      <c r="K435" s="25"/>
      <c r="L435" s="44"/>
      <c r="M435" s="44"/>
      <c r="N435" s="44"/>
      <c r="O435" s="44"/>
      <c r="P435" s="44"/>
      <c r="Q435" s="44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113"/>
      <c r="AC435" s="113"/>
      <c r="AD435" s="123"/>
      <c r="AF435"/>
      <c r="AG435"/>
      <c r="AH435"/>
      <c r="AI435"/>
      <c r="AJ435"/>
      <c r="AK435"/>
      <c r="AL435"/>
    </row>
    <row r="436" spans="3:38" s="10" customFormat="1" x14ac:dyDescent="0.2">
      <c r="C436" s="96"/>
      <c r="D436" s="96"/>
      <c r="E436" s="96"/>
      <c r="F436" s="96"/>
      <c r="G436" s="96"/>
      <c r="H436" s="44"/>
      <c r="K436" s="25"/>
      <c r="L436" s="44"/>
      <c r="M436" s="44"/>
      <c r="N436" s="44"/>
      <c r="O436" s="44"/>
      <c r="P436" s="44"/>
      <c r="Q436" s="44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113"/>
      <c r="AC436" s="113"/>
      <c r="AD436" s="123"/>
      <c r="AF436"/>
      <c r="AG436"/>
      <c r="AH436"/>
      <c r="AI436"/>
      <c r="AJ436"/>
      <c r="AK436"/>
      <c r="AL436"/>
    </row>
    <row r="437" spans="3:38" s="10" customFormat="1" x14ac:dyDescent="0.2">
      <c r="C437" s="96"/>
      <c r="D437" s="96"/>
      <c r="E437" s="96"/>
      <c r="F437" s="96"/>
      <c r="G437" s="96"/>
      <c r="H437" s="44"/>
      <c r="K437" s="25"/>
      <c r="L437" s="44"/>
      <c r="M437" s="44"/>
      <c r="N437" s="44"/>
      <c r="O437" s="44"/>
      <c r="P437" s="44"/>
      <c r="Q437" s="44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113"/>
      <c r="AC437" s="113"/>
      <c r="AD437" s="123"/>
      <c r="AF437"/>
      <c r="AG437"/>
      <c r="AH437"/>
      <c r="AI437"/>
      <c r="AJ437"/>
      <c r="AK437"/>
      <c r="AL437"/>
    </row>
    <row r="438" spans="3:38" s="10" customFormat="1" x14ac:dyDescent="0.2">
      <c r="C438" s="96"/>
      <c r="D438" s="96"/>
      <c r="E438" s="96"/>
      <c r="F438" s="96"/>
      <c r="G438" s="96"/>
      <c r="H438" s="44"/>
      <c r="K438" s="25"/>
      <c r="L438" s="44"/>
      <c r="M438" s="44"/>
      <c r="N438" s="44"/>
      <c r="O438" s="44"/>
      <c r="P438" s="44"/>
      <c r="Q438" s="44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113"/>
      <c r="AC438" s="113"/>
      <c r="AD438" s="123"/>
      <c r="AF438"/>
      <c r="AG438"/>
      <c r="AH438"/>
      <c r="AI438"/>
      <c r="AJ438"/>
      <c r="AK438"/>
      <c r="AL438"/>
    </row>
    <row r="439" spans="3:38" s="10" customFormat="1" x14ac:dyDescent="0.2">
      <c r="C439" s="96"/>
      <c r="D439" s="96"/>
      <c r="E439" s="96"/>
      <c r="F439" s="96"/>
      <c r="G439" s="96"/>
      <c r="H439" s="44"/>
      <c r="K439" s="25"/>
      <c r="L439" s="44"/>
      <c r="M439" s="44"/>
      <c r="N439" s="44"/>
      <c r="O439" s="44"/>
      <c r="P439" s="44"/>
      <c r="Q439" s="44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113"/>
      <c r="AC439" s="113"/>
      <c r="AD439" s="123"/>
      <c r="AF439"/>
      <c r="AG439"/>
      <c r="AH439"/>
      <c r="AI439"/>
      <c r="AJ439"/>
      <c r="AK439"/>
      <c r="AL439"/>
    </row>
    <row r="440" spans="3:38" s="10" customFormat="1" x14ac:dyDescent="0.2">
      <c r="C440" s="96"/>
      <c r="D440" s="96"/>
      <c r="E440" s="96"/>
      <c r="F440" s="96"/>
      <c r="G440" s="96"/>
      <c r="H440" s="44"/>
      <c r="K440" s="25"/>
      <c r="L440" s="44"/>
      <c r="M440" s="44"/>
      <c r="N440" s="44"/>
      <c r="O440" s="44"/>
      <c r="P440" s="44"/>
      <c r="Q440" s="44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113"/>
      <c r="AC440" s="113"/>
      <c r="AD440" s="123"/>
      <c r="AF440"/>
      <c r="AG440"/>
      <c r="AH440"/>
      <c r="AI440"/>
      <c r="AJ440"/>
      <c r="AK440"/>
      <c r="AL440"/>
    </row>
    <row r="441" spans="3:38" s="10" customFormat="1" x14ac:dyDescent="0.2">
      <c r="C441" s="96"/>
      <c r="D441" s="96"/>
      <c r="E441" s="96"/>
      <c r="F441" s="96"/>
      <c r="G441" s="96"/>
      <c r="H441" s="44"/>
      <c r="K441" s="25"/>
      <c r="L441" s="44"/>
      <c r="M441" s="44"/>
      <c r="N441" s="44"/>
      <c r="O441" s="44"/>
      <c r="P441" s="44"/>
      <c r="Q441" s="44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113"/>
      <c r="AC441" s="113"/>
      <c r="AD441" s="123"/>
      <c r="AF441"/>
      <c r="AG441"/>
      <c r="AH441"/>
      <c r="AI441"/>
      <c r="AJ441"/>
      <c r="AK441"/>
      <c r="AL441"/>
    </row>
    <row r="442" spans="3:38" s="10" customFormat="1" x14ac:dyDescent="0.2">
      <c r="C442" s="96"/>
      <c r="D442" s="96"/>
      <c r="E442" s="96"/>
      <c r="F442" s="96"/>
      <c r="G442" s="96"/>
      <c r="H442" s="44"/>
      <c r="K442" s="25"/>
      <c r="L442" s="44"/>
      <c r="M442" s="44"/>
      <c r="N442" s="44"/>
      <c r="O442" s="44"/>
      <c r="P442" s="44"/>
      <c r="Q442" s="44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113"/>
      <c r="AC442" s="113"/>
      <c r="AD442" s="123"/>
      <c r="AF442"/>
      <c r="AG442"/>
      <c r="AH442"/>
      <c r="AI442"/>
      <c r="AJ442"/>
      <c r="AK442"/>
      <c r="AL442"/>
    </row>
    <row r="443" spans="3:38" s="10" customFormat="1" x14ac:dyDescent="0.2">
      <c r="C443" s="96"/>
      <c r="D443" s="96"/>
      <c r="E443" s="96"/>
      <c r="F443" s="96"/>
      <c r="G443" s="96"/>
      <c r="H443" s="44"/>
      <c r="K443" s="25"/>
      <c r="L443" s="44"/>
      <c r="M443" s="44"/>
      <c r="N443" s="44"/>
      <c r="O443" s="44"/>
      <c r="P443" s="44"/>
      <c r="Q443" s="44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113"/>
      <c r="AC443" s="113"/>
      <c r="AD443" s="123"/>
      <c r="AF443"/>
      <c r="AG443"/>
      <c r="AH443"/>
      <c r="AI443"/>
      <c r="AJ443"/>
      <c r="AK443"/>
      <c r="AL443"/>
    </row>
    <row r="444" spans="3:38" s="10" customFormat="1" x14ac:dyDescent="0.2">
      <c r="C444" s="96"/>
      <c r="D444" s="96"/>
      <c r="E444" s="96"/>
      <c r="F444" s="96"/>
      <c r="G444" s="96"/>
      <c r="H444" s="44"/>
      <c r="K444" s="25"/>
      <c r="L444" s="44"/>
      <c r="M444" s="44"/>
      <c r="N444" s="44"/>
      <c r="O444" s="44"/>
      <c r="P444" s="44"/>
      <c r="Q444" s="44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113"/>
      <c r="AC444" s="113"/>
      <c r="AD444" s="123"/>
      <c r="AF444"/>
      <c r="AG444"/>
      <c r="AH444"/>
      <c r="AI444"/>
      <c r="AJ444"/>
      <c r="AK444"/>
      <c r="AL444"/>
    </row>
    <row r="445" spans="3:38" s="10" customFormat="1" x14ac:dyDescent="0.2">
      <c r="C445" s="96"/>
      <c r="D445" s="96"/>
      <c r="E445" s="96"/>
      <c r="F445" s="96"/>
      <c r="G445" s="96"/>
      <c r="H445" s="44"/>
      <c r="K445" s="25"/>
      <c r="L445" s="44"/>
      <c r="M445" s="44"/>
      <c r="N445" s="44"/>
      <c r="O445" s="44"/>
      <c r="P445" s="44"/>
      <c r="Q445" s="44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113"/>
      <c r="AC445" s="113"/>
      <c r="AD445" s="123"/>
      <c r="AF445"/>
      <c r="AG445"/>
      <c r="AH445"/>
      <c r="AI445"/>
      <c r="AJ445"/>
      <c r="AK445"/>
      <c r="AL445"/>
    </row>
    <row r="446" spans="3:38" s="10" customFormat="1" x14ac:dyDescent="0.2">
      <c r="C446" s="96"/>
      <c r="D446" s="96"/>
      <c r="E446" s="96"/>
      <c r="F446" s="96"/>
      <c r="G446" s="96"/>
      <c r="H446" s="44"/>
      <c r="K446" s="25"/>
      <c r="L446" s="44"/>
      <c r="M446" s="44"/>
      <c r="N446" s="44"/>
      <c r="O446" s="44"/>
      <c r="P446" s="44"/>
      <c r="Q446" s="44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113"/>
      <c r="AC446" s="113"/>
      <c r="AD446" s="123"/>
      <c r="AF446"/>
      <c r="AG446"/>
      <c r="AH446"/>
      <c r="AI446"/>
      <c r="AJ446"/>
      <c r="AK446"/>
      <c r="AL446"/>
    </row>
    <row r="447" spans="3:38" s="10" customFormat="1" x14ac:dyDescent="0.2">
      <c r="C447" s="96"/>
      <c r="D447" s="96"/>
      <c r="E447" s="96"/>
      <c r="F447" s="96"/>
      <c r="G447" s="96"/>
      <c r="H447" s="44"/>
      <c r="K447" s="25"/>
      <c r="L447" s="44"/>
      <c r="M447" s="44"/>
      <c r="N447" s="44"/>
      <c r="O447" s="44"/>
      <c r="P447" s="44"/>
      <c r="Q447" s="44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113"/>
      <c r="AC447" s="113"/>
      <c r="AD447" s="123"/>
      <c r="AF447"/>
      <c r="AG447"/>
      <c r="AH447"/>
      <c r="AI447"/>
      <c r="AJ447"/>
      <c r="AK447"/>
      <c r="AL447"/>
    </row>
    <row r="448" spans="3:38" s="10" customFormat="1" x14ac:dyDescent="0.2">
      <c r="C448" s="96"/>
      <c r="D448" s="96"/>
      <c r="E448" s="96"/>
      <c r="F448" s="96"/>
      <c r="G448" s="96"/>
      <c r="H448" s="44"/>
      <c r="K448" s="25"/>
      <c r="L448" s="44"/>
      <c r="M448" s="44"/>
      <c r="N448" s="44"/>
      <c r="O448" s="44"/>
      <c r="P448" s="44"/>
      <c r="Q448" s="44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113"/>
      <c r="AC448" s="113"/>
      <c r="AD448" s="123"/>
      <c r="AF448"/>
      <c r="AG448"/>
      <c r="AH448"/>
      <c r="AI448"/>
      <c r="AJ448"/>
      <c r="AK448"/>
      <c r="AL448"/>
    </row>
    <row r="449" spans="3:38" s="10" customFormat="1" x14ac:dyDescent="0.2">
      <c r="C449" s="96"/>
      <c r="D449" s="96"/>
      <c r="E449" s="96"/>
      <c r="F449" s="96"/>
      <c r="G449" s="96"/>
      <c r="H449" s="44"/>
      <c r="K449" s="25"/>
      <c r="L449" s="44"/>
      <c r="M449" s="44"/>
      <c r="N449" s="44"/>
      <c r="O449" s="44"/>
      <c r="P449" s="44"/>
      <c r="Q449" s="44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113"/>
      <c r="AC449" s="113"/>
      <c r="AD449" s="123"/>
      <c r="AF449"/>
      <c r="AG449"/>
      <c r="AH449"/>
      <c r="AI449"/>
      <c r="AJ449"/>
      <c r="AK449"/>
      <c r="AL449"/>
    </row>
    <row r="450" spans="3:38" s="10" customFormat="1" x14ac:dyDescent="0.2">
      <c r="C450" s="96"/>
      <c r="D450" s="96"/>
      <c r="E450" s="96"/>
      <c r="F450" s="96"/>
      <c r="G450" s="96"/>
      <c r="H450" s="44"/>
      <c r="K450" s="25"/>
      <c r="L450" s="44"/>
      <c r="M450" s="44"/>
      <c r="N450" s="44"/>
      <c r="O450" s="44"/>
      <c r="P450" s="44"/>
      <c r="Q450" s="44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113"/>
      <c r="AC450" s="113"/>
      <c r="AD450" s="123"/>
      <c r="AF450"/>
      <c r="AG450"/>
      <c r="AH450"/>
      <c r="AI450"/>
      <c r="AJ450"/>
      <c r="AK450"/>
      <c r="AL450"/>
    </row>
    <row r="451" spans="3:38" s="10" customFormat="1" x14ac:dyDescent="0.2">
      <c r="C451" s="96"/>
      <c r="D451" s="96"/>
      <c r="E451" s="96"/>
      <c r="F451" s="96"/>
      <c r="G451" s="96"/>
      <c r="H451" s="44"/>
      <c r="K451" s="25"/>
      <c r="L451" s="44"/>
      <c r="M451" s="44"/>
      <c r="N451" s="44"/>
      <c r="O451" s="44"/>
      <c r="P451" s="44"/>
      <c r="Q451" s="44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113"/>
      <c r="AC451" s="113"/>
      <c r="AD451" s="123"/>
      <c r="AF451"/>
      <c r="AG451"/>
      <c r="AH451"/>
      <c r="AI451"/>
      <c r="AJ451"/>
      <c r="AK451"/>
      <c r="AL451"/>
    </row>
    <row r="452" spans="3:38" s="10" customFormat="1" x14ac:dyDescent="0.2">
      <c r="C452" s="96"/>
      <c r="D452" s="96"/>
      <c r="E452" s="96"/>
      <c r="F452" s="96"/>
      <c r="G452" s="96"/>
      <c r="H452" s="44"/>
      <c r="K452" s="25"/>
      <c r="L452" s="44"/>
      <c r="M452" s="44"/>
      <c r="N452" s="44"/>
      <c r="O452" s="44"/>
      <c r="P452" s="44"/>
      <c r="Q452" s="44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113"/>
      <c r="AC452" s="113"/>
      <c r="AD452" s="123"/>
      <c r="AF452"/>
      <c r="AG452"/>
      <c r="AH452"/>
      <c r="AI452"/>
      <c r="AJ452"/>
      <c r="AK452"/>
      <c r="AL452"/>
    </row>
    <row r="453" spans="3:38" s="10" customFormat="1" x14ac:dyDescent="0.2">
      <c r="C453" s="96"/>
      <c r="D453" s="96"/>
      <c r="E453" s="96"/>
      <c r="F453" s="96"/>
      <c r="G453" s="96"/>
      <c r="H453" s="44"/>
      <c r="K453" s="25"/>
      <c r="L453" s="44"/>
      <c r="M453" s="44"/>
      <c r="N453" s="44"/>
      <c r="O453" s="44"/>
      <c r="P453" s="44"/>
      <c r="Q453" s="44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113"/>
      <c r="AC453" s="113"/>
      <c r="AD453" s="123"/>
      <c r="AF453"/>
      <c r="AG453"/>
      <c r="AH453"/>
      <c r="AI453"/>
      <c r="AJ453"/>
      <c r="AK453"/>
      <c r="AL453"/>
    </row>
    <row r="454" spans="3:38" s="10" customFormat="1" x14ac:dyDescent="0.2">
      <c r="C454" s="96"/>
      <c r="D454" s="96"/>
      <c r="E454" s="96"/>
      <c r="F454" s="96"/>
      <c r="G454" s="96"/>
      <c r="H454" s="44"/>
      <c r="K454" s="25"/>
      <c r="L454" s="44"/>
      <c r="M454" s="44"/>
      <c r="N454" s="44"/>
      <c r="O454" s="44"/>
      <c r="P454" s="44"/>
      <c r="Q454" s="44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113"/>
      <c r="AC454" s="113"/>
      <c r="AD454" s="123"/>
      <c r="AF454"/>
      <c r="AG454"/>
      <c r="AH454"/>
      <c r="AI454"/>
      <c r="AJ454"/>
      <c r="AK454"/>
      <c r="AL454"/>
    </row>
    <row r="455" spans="3:38" s="10" customFormat="1" x14ac:dyDescent="0.2">
      <c r="C455" s="96"/>
      <c r="D455" s="96"/>
      <c r="E455" s="96"/>
      <c r="F455" s="96"/>
      <c r="G455" s="96"/>
      <c r="H455" s="44"/>
      <c r="K455" s="25"/>
      <c r="L455" s="44"/>
      <c r="M455" s="44"/>
      <c r="N455" s="44"/>
      <c r="O455" s="44"/>
      <c r="P455" s="44"/>
      <c r="Q455" s="44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113"/>
      <c r="AC455" s="113"/>
      <c r="AD455" s="123"/>
      <c r="AF455"/>
      <c r="AG455"/>
      <c r="AH455"/>
      <c r="AI455"/>
      <c r="AJ455"/>
      <c r="AK455"/>
      <c r="AL455"/>
    </row>
    <row r="456" spans="3:38" s="10" customFormat="1" x14ac:dyDescent="0.2">
      <c r="C456" s="96"/>
      <c r="D456" s="96"/>
      <c r="E456" s="96"/>
      <c r="F456" s="96"/>
      <c r="G456" s="96"/>
      <c r="H456" s="44"/>
      <c r="K456" s="25"/>
      <c r="L456" s="44"/>
      <c r="M456" s="44"/>
      <c r="N456" s="44"/>
      <c r="O456" s="44"/>
      <c r="P456" s="44"/>
      <c r="Q456" s="44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113"/>
      <c r="AC456" s="113"/>
      <c r="AD456" s="123"/>
      <c r="AF456"/>
      <c r="AG456"/>
      <c r="AH456"/>
      <c r="AI456"/>
      <c r="AJ456"/>
      <c r="AK456"/>
      <c r="AL456"/>
    </row>
    <row r="457" spans="3:38" s="10" customFormat="1" x14ac:dyDescent="0.2">
      <c r="C457" s="96"/>
      <c r="D457" s="96"/>
      <c r="E457" s="96"/>
      <c r="F457" s="96"/>
      <c r="G457" s="96"/>
      <c r="H457" s="44"/>
      <c r="K457" s="25"/>
      <c r="L457" s="44"/>
      <c r="M457" s="44"/>
      <c r="N457" s="44"/>
      <c r="O457" s="44"/>
      <c r="P457" s="44"/>
      <c r="Q457" s="44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113"/>
      <c r="AC457" s="113"/>
      <c r="AD457" s="123"/>
      <c r="AF457"/>
      <c r="AG457"/>
      <c r="AH457"/>
      <c r="AI457"/>
      <c r="AJ457"/>
      <c r="AK457"/>
      <c r="AL457"/>
    </row>
    <row r="458" spans="3:38" s="10" customFormat="1" x14ac:dyDescent="0.2">
      <c r="C458" s="96"/>
      <c r="D458" s="96"/>
      <c r="E458" s="96"/>
      <c r="F458" s="96"/>
      <c r="G458" s="96"/>
      <c r="H458" s="44"/>
      <c r="K458" s="25"/>
      <c r="L458" s="44"/>
      <c r="M458" s="44"/>
      <c r="N458" s="44"/>
      <c r="O458" s="44"/>
      <c r="P458" s="44"/>
      <c r="Q458" s="44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113"/>
      <c r="AC458" s="113"/>
      <c r="AD458" s="123"/>
      <c r="AF458"/>
      <c r="AG458"/>
      <c r="AH458"/>
      <c r="AI458"/>
      <c r="AJ458"/>
      <c r="AK458"/>
      <c r="AL458"/>
    </row>
    <row r="459" spans="3:38" s="10" customFormat="1" x14ac:dyDescent="0.2">
      <c r="C459" s="96"/>
      <c r="D459" s="96"/>
      <c r="E459" s="96"/>
      <c r="F459" s="96"/>
      <c r="G459" s="96"/>
      <c r="H459" s="44"/>
      <c r="K459" s="25"/>
      <c r="L459" s="44"/>
      <c r="M459" s="44"/>
      <c r="N459" s="44"/>
      <c r="O459" s="44"/>
      <c r="P459" s="44"/>
      <c r="Q459" s="44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113"/>
      <c r="AC459" s="113"/>
      <c r="AD459" s="123"/>
      <c r="AF459"/>
      <c r="AG459"/>
      <c r="AH459"/>
      <c r="AI459"/>
      <c r="AJ459"/>
      <c r="AK459"/>
      <c r="AL459"/>
    </row>
    <row r="460" spans="3:38" s="10" customFormat="1" x14ac:dyDescent="0.2">
      <c r="C460" s="96"/>
      <c r="D460" s="96"/>
      <c r="E460" s="96"/>
      <c r="F460" s="96"/>
      <c r="G460" s="96"/>
      <c r="H460" s="44"/>
      <c r="K460" s="25"/>
      <c r="L460" s="44"/>
      <c r="M460" s="44"/>
      <c r="N460" s="44"/>
      <c r="O460" s="44"/>
      <c r="P460" s="44"/>
      <c r="Q460" s="44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113"/>
      <c r="AC460" s="113"/>
      <c r="AD460" s="123"/>
      <c r="AF460"/>
      <c r="AG460"/>
      <c r="AH460"/>
      <c r="AI460"/>
      <c r="AJ460"/>
      <c r="AK460"/>
      <c r="AL460"/>
    </row>
    <row r="461" spans="3:38" s="10" customFormat="1" x14ac:dyDescent="0.2">
      <c r="C461" s="96"/>
      <c r="D461" s="96"/>
      <c r="E461" s="96"/>
      <c r="F461" s="96"/>
      <c r="G461" s="96"/>
      <c r="H461" s="44"/>
      <c r="K461" s="25"/>
      <c r="L461" s="44"/>
      <c r="M461" s="44"/>
      <c r="N461" s="44"/>
      <c r="O461" s="44"/>
      <c r="P461" s="44"/>
      <c r="Q461" s="44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113"/>
      <c r="AC461" s="113"/>
      <c r="AD461" s="123"/>
      <c r="AF461"/>
      <c r="AG461"/>
      <c r="AH461"/>
      <c r="AI461"/>
      <c r="AJ461"/>
      <c r="AK461"/>
      <c r="AL461"/>
    </row>
    <row r="462" spans="3:38" s="10" customFormat="1" x14ac:dyDescent="0.2">
      <c r="C462" s="96"/>
      <c r="D462" s="96"/>
      <c r="E462" s="96"/>
      <c r="F462" s="96"/>
      <c r="G462" s="96"/>
      <c r="H462" s="44"/>
      <c r="K462" s="25"/>
      <c r="L462" s="44"/>
      <c r="M462" s="44"/>
      <c r="N462" s="44"/>
      <c r="O462" s="44"/>
      <c r="P462" s="44"/>
      <c r="Q462" s="44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113"/>
      <c r="AC462" s="113"/>
      <c r="AD462" s="123"/>
      <c r="AF462"/>
      <c r="AG462"/>
      <c r="AH462"/>
      <c r="AI462"/>
      <c r="AJ462"/>
      <c r="AK462"/>
      <c r="AL462"/>
    </row>
    <row r="463" spans="3:38" s="10" customFormat="1" x14ac:dyDescent="0.2">
      <c r="C463" s="96"/>
      <c r="D463" s="96"/>
      <c r="E463" s="96"/>
      <c r="F463" s="96"/>
      <c r="G463" s="96"/>
      <c r="H463" s="44"/>
      <c r="K463" s="25"/>
      <c r="L463" s="44"/>
      <c r="M463" s="44"/>
      <c r="N463" s="44"/>
      <c r="O463" s="44"/>
      <c r="P463" s="44"/>
      <c r="Q463" s="44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113"/>
      <c r="AC463" s="113"/>
      <c r="AD463" s="123"/>
      <c r="AF463"/>
      <c r="AG463"/>
      <c r="AH463"/>
      <c r="AI463"/>
      <c r="AJ463"/>
      <c r="AK463"/>
      <c r="AL463"/>
    </row>
    <row r="464" spans="3:38" s="10" customFormat="1" x14ac:dyDescent="0.2">
      <c r="C464" s="96"/>
      <c r="D464" s="96"/>
      <c r="E464" s="96"/>
      <c r="F464" s="96"/>
      <c r="G464" s="96"/>
      <c r="H464" s="44"/>
      <c r="K464" s="25"/>
      <c r="L464" s="44"/>
      <c r="M464" s="44"/>
      <c r="N464" s="44"/>
      <c r="O464" s="44"/>
      <c r="P464" s="44"/>
      <c r="Q464" s="44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113"/>
      <c r="AC464" s="113"/>
      <c r="AD464" s="123"/>
      <c r="AF464"/>
      <c r="AG464"/>
      <c r="AH464"/>
      <c r="AI464"/>
      <c r="AJ464"/>
      <c r="AK464"/>
      <c r="AL464"/>
    </row>
    <row r="465" spans="3:38" s="10" customFormat="1" x14ac:dyDescent="0.2">
      <c r="C465" s="96"/>
      <c r="D465" s="96"/>
      <c r="E465" s="96"/>
      <c r="F465" s="96"/>
      <c r="G465" s="96"/>
      <c r="H465" s="44"/>
      <c r="K465" s="25"/>
      <c r="L465" s="44"/>
      <c r="M465" s="44"/>
      <c r="N465" s="44"/>
      <c r="O465" s="44"/>
      <c r="P465" s="44"/>
      <c r="Q465" s="44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113"/>
      <c r="AC465" s="113"/>
      <c r="AD465" s="123"/>
      <c r="AF465"/>
      <c r="AG465"/>
      <c r="AH465"/>
      <c r="AI465"/>
      <c r="AJ465"/>
      <c r="AK465"/>
      <c r="AL465"/>
    </row>
    <row r="466" spans="3:38" s="10" customFormat="1" x14ac:dyDescent="0.2">
      <c r="C466" s="96"/>
      <c r="D466" s="96"/>
      <c r="E466" s="96"/>
      <c r="F466" s="96"/>
      <c r="G466" s="96"/>
      <c r="H466" s="44"/>
      <c r="K466" s="25"/>
      <c r="L466" s="44"/>
      <c r="M466" s="44"/>
      <c r="N466" s="44"/>
      <c r="O466" s="44"/>
      <c r="P466" s="44"/>
      <c r="Q466" s="44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113"/>
      <c r="AC466" s="113"/>
      <c r="AD466" s="123"/>
      <c r="AF466"/>
      <c r="AG466"/>
      <c r="AH466"/>
      <c r="AI466"/>
      <c r="AJ466"/>
      <c r="AK466"/>
      <c r="AL466"/>
    </row>
    <row r="467" spans="3:38" s="10" customFormat="1" x14ac:dyDescent="0.2">
      <c r="C467" s="96"/>
      <c r="D467" s="96"/>
      <c r="E467" s="96"/>
      <c r="F467" s="96"/>
      <c r="G467" s="96"/>
      <c r="H467" s="44"/>
      <c r="K467" s="25"/>
      <c r="L467" s="44"/>
      <c r="M467" s="44"/>
      <c r="N467" s="44"/>
      <c r="O467" s="44"/>
      <c r="P467" s="44"/>
      <c r="Q467" s="44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113"/>
      <c r="AC467" s="113"/>
      <c r="AD467" s="123"/>
      <c r="AF467"/>
      <c r="AG467"/>
      <c r="AH467"/>
      <c r="AI467"/>
      <c r="AJ467"/>
      <c r="AK467"/>
      <c r="AL467"/>
    </row>
    <row r="468" spans="3:38" s="10" customFormat="1" x14ac:dyDescent="0.2">
      <c r="C468" s="96"/>
      <c r="D468" s="96"/>
      <c r="E468" s="96"/>
      <c r="F468" s="96"/>
      <c r="G468" s="96"/>
      <c r="H468" s="44"/>
      <c r="K468" s="25"/>
      <c r="L468" s="44"/>
      <c r="M468" s="44"/>
      <c r="N468" s="44"/>
      <c r="O468" s="44"/>
      <c r="P468" s="44"/>
      <c r="Q468" s="44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113"/>
      <c r="AC468" s="113"/>
      <c r="AD468" s="123"/>
      <c r="AF468"/>
      <c r="AG468"/>
      <c r="AH468"/>
      <c r="AI468"/>
      <c r="AJ468"/>
      <c r="AK468"/>
      <c r="AL468"/>
    </row>
    <row r="469" spans="3:38" s="10" customFormat="1" x14ac:dyDescent="0.2">
      <c r="C469" s="96"/>
      <c r="D469" s="96"/>
      <c r="E469" s="96"/>
      <c r="F469" s="96"/>
      <c r="G469" s="96"/>
      <c r="H469" s="44"/>
      <c r="K469" s="25"/>
      <c r="L469" s="44"/>
      <c r="M469" s="44"/>
      <c r="N469" s="44"/>
      <c r="O469" s="44"/>
      <c r="P469" s="44"/>
      <c r="Q469" s="44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113"/>
      <c r="AC469" s="113"/>
      <c r="AD469" s="123"/>
      <c r="AF469"/>
      <c r="AG469"/>
      <c r="AH469"/>
      <c r="AI469"/>
      <c r="AJ469"/>
      <c r="AK469"/>
      <c r="AL469"/>
    </row>
    <row r="470" spans="3:38" s="10" customFormat="1" x14ac:dyDescent="0.2">
      <c r="C470" s="96"/>
      <c r="D470" s="96"/>
      <c r="E470" s="96"/>
      <c r="F470" s="96"/>
      <c r="G470" s="96"/>
      <c r="H470" s="44"/>
      <c r="K470" s="25"/>
      <c r="L470" s="44"/>
      <c r="M470" s="44"/>
      <c r="N470" s="44"/>
      <c r="O470" s="44"/>
      <c r="P470" s="44"/>
      <c r="Q470" s="44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113"/>
      <c r="AC470" s="113"/>
      <c r="AD470" s="123"/>
      <c r="AF470"/>
      <c r="AG470"/>
      <c r="AH470"/>
      <c r="AI470"/>
      <c r="AJ470"/>
      <c r="AK470"/>
      <c r="AL470"/>
    </row>
    <row r="471" spans="3:38" s="10" customFormat="1" x14ac:dyDescent="0.2">
      <c r="C471" s="96"/>
      <c r="D471" s="96"/>
      <c r="E471" s="96"/>
      <c r="F471" s="96"/>
      <c r="G471" s="96"/>
      <c r="H471" s="44"/>
      <c r="K471" s="25"/>
      <c r="L471" s="44"/>
      <c r="M471" s="44"/>
      <c r="N471" s="44"/>
      <c r="O471" s="44"/>
      <c r="P471" s="44"/>
      <c r="Q471" s="44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113"/>
      <c r="AC471" s="113"/>
      <c r="AD471" s="123"/>
      <c r="AF471"/>
      <c r="AG471"/>
      <c r="AH471"/>
      <c r="AI471"/>
      <c r="AJ471"/>
      <c r="AK471"/>
      <c r="AL471"/>
    </row>
    <row r="472" spans="3:38" s="10" customFormat="1" x14ac:dyDescent="0.2">
      <c r="C472" s="96"/>
      <c r="D472" s="96"/>
      <c r="E472" s="96"/>
      <c r="F472" s="96"/>
      <c r="G472" s="96"/>
      <c r="H472" s="44"/>
      <c r="K472" s="25"/>
      <c r="L472" s="44"/>
      <c r="M472" s="44"/>
      <c r="N472" s="44"/>
      <c r="O472" s="44"/>
      <c r="P472" s="44"/>
      <c r="Q472" s="44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113"/>
      <c r="AC472" s="113"/>
      <c r="AD472" s="123"/>
      <c r="AF472"/>
      <c r="AG472"/>
      <c r="AH472"/>
      <c r="AI472"/>
      <c r="AJ472"/>
      <c r="AK472"/>
      <c r="AL472"/>
    </row>
    <row r="473" spans="3:38" s="10" customFormat="1" x14ac:dyDescent="0.2">
      <c r="C473" s="96"/>
      <c r="D473" s="96"/>
      <c r="E473" s="96"/>
      <c r="F473" s="96"/>
      <c r="G473" s="96"/>
      <c r="H473" s="44"/>
      <c r="K473" s="25"/>
      <c r="L473" s="44"/>
      <c r="M473" s="44"/>
      <c r="N473" s="44"/>
      <c r="O473" s="44"/>
      <c r="P473" s="44"/>
      <c r="Q473" s="44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113"/>
      <c r="AC473" s="113"/>
      <c r="AD473" s="123"/>
      <c r="AF473"/>
      <c r="AG473"/>
      <c r="AH473"/>
      <c r="AI473"/>
      <c r="AJ473"/>
      <c r="AK473"/>
      <c r="AL473"/>
    </row>
    <row r="474" spans="3:38" s="10" customFormat="1" x14ac:dyDescent="0.2">
      <c r="C474" s="96"/>
      <c r="D474" s="96"/>
      <c r="E474" s="96"/>
      <c r="F474" s="96"/>
      <c r="G474" s="96"/>
      <c r="H474" s="44"/>
      <c r="K474" s="25"/>
      <c r="L474" s="44"/>
      <c r="M474" s="44"/>
      <c r="N474" s="44"/>
      <c r="O474" s="44"/>
      <c r="P474" s="44"/>
      <c r="Q474" s="44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113"/>
      <c r="AC474" s="113"/>
      <c r="AD474" s="123"/>
      <c r="AF474"/>
      <c r="AG474"/>
      <c r="AH474"/>
      <c r="AI474"/>
      <c r="AJ474"/>
      <c r="AK474"/>
      <c r="AL474"/>
    </row>
    <row r="475" spans="3:38" s="10" customFormat="1" x14ac:dyDescent="0.2">
      <c r="C475" s="96"/>
      <c r="D475" s="96"/>
      <c r="E475" s="96"/>
      <c r="F475" s="96"/>
      <c r="G475" s="96"/>
      <c r="H475" s="44"/>
      <c r="K475" s="25"/>
      <c r="L475" s="44"/>
      <c r="M475" s="44"/>
      <c r="N475" s="44"/>
      <c r="O475" s="44"/>
      <c r="P475" s="44"/>
      <c r="Q475" s="44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113"/>
      <c r="AC475" s="113"/>
      <c r="AD475" s="123"/>
      <c r="AF475"/>
      <c r="AG475"/>
      <c r="AH475"/>
      <c r="AI475"/>
      <c r="AJ475"/>
      <c r="AK475"/>
      <c r="AL475"/>
    </row>
    <row r="476" spans="3:38" s="10" customFormat="1" x14ac:dyDescent="0.2">
      <c r="C476" s="96"/>
      <c r="D476" s="96"/>
      <c r="E476" s="96"/>
      <c r="F476" s="96"/>
      <c r="G476" s="96"/>
      <c r="H476" s="44"/>
      <c r="K476" s="25"/>
      <c r="L476" s="44"/>
      <c r="M476" s="44"/>
      <c r="N476" s="44"/>
      <c r="O476" s="44"/>
      <c r="P476" s="44"/>
      <c r="Q476" s="44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113"/>
      <c r="AC476" s="113"/>
      <c r="AD476" s="123"/>
      <c r="AF476"/>
      <c r="AG476"/>
      <c r="AH476"/>
      <c r="AI476"/>
      <c r="AJ476"/>
      <c r="AK476"/>
      <c r="AL476"/>
    </row>
    <row r="477" spans="3:38" s="10" customFormat="1" x14ac:dyDescent="0.2">
      <c r="C477" s="96"/>
      <c r="D477" s="96"/>
      <c r="E477" s="96"/>
      <c r="F477" s="96"/>
      <c r="G477" s="96"/>
      <c r="H477" s="44"/>
      <c r="K477" s="25"/>
      <c r="L477" s="44"/>
      <c r="M477" s="44"/>
      <c r="N477" s="44"/>
      <c r="O477" s="44"/>
      <c r="P477" s="44"/>
      <c r="Q477" s="44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113"/>
      <c r="AC477" s="113"/>
      <c r="AD477" s="123"/>
      <c r="AF477"/>
      <c r="AG477"/>
      <c r="AH477"/>
      <c r="AI477"/>
      <c r="AJ477"/>
      <c r="AK477"/>
      <c r="AL477"/>
    </row>
    <row r="478" spans="3:38" s="10" customFormat="1" x14ac:dyDescent="0.2">
      <c r="C478" s="96"/>
      <c r="D478" s="96"/>
      <c r="E478" s="96"/>
      <c r="F478" s="96"/>
      <c r="G478" s="96"/>
      <c r="H478" s="44"/>
      <c r="K478" s="25"/>
      <c r="L478" s="44"/>
      <c r="M478" s="44"/>
      <c r="N478" s="44"/>
      <c r="O478" s="44"/>
      <c r="P478" s="44"/>
      <c r="Q478" s="44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113"/>
      <c r="AC478" s="113"/>
      <c r="AD478" s="123"/>
      <c r="AF478"/>
      <c r="AG478"/>
      <c r="AH478"/>
      <c r="AI478"/>
      <c r="AJ478"/>
      <c r="AK478"/>
      <c r="AL478"/>
    </row>
    <row r="479" spans="3:38" s="10" customFormat="1" x14ac:dyDescent="0.2">
      <c r="C479" s="96"/>
      <c r="D479" s="96"/>
      <c r="E479" s="96"/>
      <c r="F479" s="96"/>
      <c r="G479" s="96"/>
      <c r="H479" s="44"/>
      <c r="K479" s="25"/>
      <c r="L479" s="44"/>
      <c r="M479" s="44"/>
      <c r="N479" s="44"/>
      <c r="O479" s="44"/>
      <c r="P479" s="44"/>
      <c r="Q479" s="44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113"/>
      <c r="AC479" s="113"/>
      <c r="AD479" s="123"/>
      <c r="AF479"/>
      <c r="AG479"/>
      <c r="AH479"/>
      <c r="AI479"/>
      <c r="AJ479"/>
      <c r="AK479"/>
      <c r="AL479"/>
    </row>
    <row r="480" spans="3:38" s="10" customFormat="1" x14ac:dyDescent="0.2">
      <c r="C480" s="96"/>
      <c r="D480" s="96"/>
      <c r="E480" s="96"/>
      <c r="F480" s="96"/>
      <c r="G480" s="96"/>
      <c r="H480" s="44"/>
      <c r="K480" s="25"/>
      <c r="L480" s="44"/>
      <c r="M480" s="44"/>
      <c r="N480" s="44"/>
      <c r="O480" s="44"/>
      <c r="P480" s="44"/>
      <c r="Q480" s="44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113"/>
      <c r="AC480" s="113"/>
      <c r="AD480" s="123"/>
      <c r="AF480"/>
      <c r="AG480"/>
      <c r="AH480"/>
      <c r="AI480"/>
      <c r="AJ480"/>
      <c r="AK480"/>
      <c r="AL480"/>
    </row>
    <row r="481" spans="3:38" s="10" customFormat="1" x14ac:dyDescent="0.2">
      <c r="C481" s="96"/>
      <c r="D481" s="96"/>
      <c r="E481" s="96"/>
      <c r="F481" s="96"/>
      <c r="G481" s="96"/>
      <c r="H481" s="44"/>
      <c r="K481" s="25"/>
      <c r="L481" s="44"/>
      <c r="M481" s="44"/>
      <c r="N481" s="44"/>
      <c r="O481" s="44"/>
      <c r="P481" s="44"/>
      <c r="Q481" s="44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113"/>
      <c r="AC481" s="113"/>
      <c r="AD481" s="123"/>
      <c r="AF481"/>
      <c r="AG481"/>
      <c r="AH481"/>
      <c r="AI481"/>
      <c r="AJ481"/>
      <c r="AK481"/>
      <c r="AL481"/>
    </row>
    <row r="482" spans="3:38" s="10" customFormat="1" x14ac:dyDescent="0.2">
      <c r="C482" s="96"/>
      <c r="D482" s="96"/>
      <c r="E482" s="96"/>
      <c r="F482" s="96"/>
      <c r="G482" s="96"/>
      <c r="H482" s="44"/>
      <c r="K482" s="25"/>
      <c r="L482" s="44"/>
      <c r="M482" s="44"/>
      <c r="N482" s="44"/>
      <c r="O482" s="44"/>
      <c r="P482" s="44"/>
      <c r="Q482" s="44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113"/>
      <c r="AC482" s="113"/>
      <c r="AD482" s="123"/>
      <c r="AF482"/>
      <c r="AG482"/>
      <c r="AH482"/>
      <c r="AI482"/>
      <c r="AJ482"/>
      <c r="AK482"/>
      <c r="AL482"/>
    </row>
    <row r="483" spans="3:38" s="10" customFormat="1" x14ac:dyDescent="0.2">
      <c r="C483" s="96"/>
      <c r="D483" s="96"/>
      <c r="E483" s="96"/>
      <c r="F483" s="96"/>
      <c r="G483" s="96"/>
      <c r="H483" s="44"/>
      <c r="K483" s="25"/>
      <c r="L483" s="44"/>
      <c r="M483" s="44"/>
      <c r="N483" s="44"/>
      <c r="O483" s="44"/>
      <c r="P483" s="44"/>
      <c r="Q483" s="44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113"/>
      <c r="AC483" s="113"/>
      <c r="AD483" s="123"/>
      <c r="AF483"/>
      <c r="AG483"/>
      <c r="AH483"/>
      <c r="AI483"/>
      <c r="AJ483"/>
      <c r="AK483"/>
      <c r="AL483"/>
    </row>
    <row r="484" spans="3:38" s="10" customFormat="1" x14ac:dyDescent="0.2">
      <c r="C484" s="96"/>
      <c r="D484" s="96"/>
      <c r="E484" s="96"/>
      <c r="F484" s="96"/>
      <c r="G484" s="96"/>
      <c r="H484" s="44"/>
      <c r="K484" s="25"/>
      <c r="L484" s="44"/>
      <c r="M484" s="44"/>
      <c r="N484" s="44"/>
      <c r="O484" s="44"/>
      <c r="P484" s="44"/>
      <c r="Q484" s="44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113"/>
      <c r="AC484" s="113"/>
      <c r="AD484" s="123"/>
      <c r="AF484"/>
      <c r="AG484"/>
      <c r="AH484"/>
      <c r="AI484"/>
      <c r="AJ484"/>
      <c r="AK484"/>
      <c r="AL484"/>
    </row>
    <row r="485" spans="3:38" s="10" customFormat="1" x14ac:dyDescent="0.2">
      <c r="C485" s="96"/>
      <c r="D485" s="96"/>
      <c r="E485" s="96"/>
      <c r="F485" s="96"/>
      <c r="G485" s="96"/>
      <c r="H485" s="44"/>
      <c r="K485" s="25"/>
      <c r="L485" s="44"/>
      <c r="M485" s="44"/>
      <c r="N485" s="44"/>
      <c r="O485" s="44"/>
      <c r="P485" s="44"/>
      <c r="Q485" s="44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113"/>
      <c r="AC485" s="113"/>
      <c r="AD485" s="123"/>
      <c r="AF485"/>
      <c r="AG485"/>
      <c r="AH485"/>
      <c r="AI485"/>
      <c r="AJ485"/>
      <c r="AK485"/>
      <c r="AL485"/>
    </row>
    <row r="486" spans="3:38" s="10" customFormat="1" x14ac:dyDescent="0.2">
      <c r="C486" s="96"/>
      <c r="D486" s="96"/>
      <c r="E486" s="96"/>
      <c r="F486" s="96"/>
      <c r="G486" s="96"/>
      <c r="H486" s="44"/>
      <c r="K486" s="25"/>
      <c r="L486" s="44"/>
      <c r="M486" s="44"/>
      <c r="N486" s="44"/>
      <c r="O486" s="44"/>
      <c r="P486" s="44"/>
      <c r="Q486" s="44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113"/>
      <c r="AC486" s="113"/>
      <c r="AD486" s="123"/>
      <c r="AF486"/>
      <c r="AG486"/>
      <c r="AH486"/>
      <c r="AI486"/>
      <c r="AJ486"/>
      <c r="AK486"/>
      <c r="AL486"/>
    </row>
    <row r="487" spans="3:38" s="10" customFormat="1" x14ac:dyDescent="0.2">
      <c r="C487" s="96"/>
      <c r="D487" s="96"/>
      <c r="E487" s="96"/>
      <c r="F487" s="96"/>
      <c r="G487" s="96"/>
      <c r="H487" s="44"/>
      <c r="K487" s="25"/>
      <c r="L487" s="44"/>
      <c r="M487" s="44"/>
      <c r="N487" s="44"/>
      <c r="O487" s="44"/>
      <c r="P487" s="44"/>
      <c r="Q487" s="44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113"/>
      <c r="AC487" s="113"/>
      <c r="AD487" s="123"/>
      <c r="AF487"/>
      <c r="AG487"/>
      <c r="AH487"/>
      <c r="AI487"/>
      <c r="AJ487"/>
      <c r="AK487"/>
      <c r="AL487"/>
    </row>
    <row r="488" spans="3:38" s="10" customFormat="1" x14ac:dyDescent="0.2">
      <c r="C488" s="96"/>
      <c r="D488" s="96"/>
      <c r="E488" s="96"/>
      <c r="F488" s="96"/>
      <c r="G488" s="96"/>
      <c r="H488" s="44"/>
      <c r="K488" s="25"/>
      <c r="L488" s="44"/>
      <c r="M488" s="44"/>
      <c r="N488" s="44"/>
      <c r="O488" s="44"/>
      <c r="P488" s="44"/>
      <c r="Q488" s="44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113"/>
      <c r="AC488" s="113"/>
      <c r="AD488" s="123"/>
      <c r="AF488"/>
      <c r="AG488"/>
      <c r="AH488"/>
      <c r="AI488"/>
      <c r="AJ488"/>
      <c r="AK488"/>
      <c r="AL488"/>
    </row>
    <row r="489" spans="3:38" s="10" customFormat="1" x14ac:dyDescent="0.2">
      <c r="C489" s="96"/>
      <c r="D489" s="96"/>
      <c r="E489" s="96"/>
      <c r="F489" s="96"/>
      <c r="G489" s="96"/>
      <c r="H489" s="44"/>
      <c r="K489" s="25"/>
      <c r="L489" s="44"/>
      <c r="M489" s="44"/>
      <c r="N489" s="44"/>
      <c r="O489" s="44"/>
      <c r="P489" s="44"/>
      <c r="Q489" s="44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113"/>
      <c r="AC489" s="113"/>
      <c r="AD489" s="123"/>
      <c r="AF489"/>
      <c r="AG489"/>
      <c r="AH489"/>
      <c r="AI489"/>
      <c r="AJ489"/>
      <c r="AK489"/>
      <c r="AL489"/>
    </row>
    <row r="490" spans="3:38" s="10" customFormat="1" x14ac:dyDescent="0.2">
      <c r="C490" s="96"/>
      <c r="D490" s="96"/>
      <c r="E490" s="96"/>
      <c r="F490" s="96"/>
      <c r="G490" s="96"/>
      <c r="H490" s="44"/>
      <c r="K490" s="25"/>
      <c r="L490" s="44"/>
      <c r="M490" s="44"/>
      <c r="N490" s="44"/>
      <c r="O490" s="44"/>
      <c r="P490" s="44"/>
      <c r="Q490" s="44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113"/>
      <c r="AC490" s="113"/>
      <c r="AD490" s="123"/>
      <c r="AF490"/>
      <c r="AG490"/>
      <c r="AH490"/>
      <c r="AI490"/>
      <c r="AJ490"/>
      <c r="AK490"/>
      <c r="AL490"/>
    </row>
    <row r="491" spans="3:38" s="10" customFormat="1" x14ac:dyDescent="0.2">
      <c r="C491" s="96"/>
      <c r="D491" s="96"/>
      <c r="E491" s="96"/>
      <c r="F491" s="96"/>
      <c r="G491" s="96"/>
      <c r="H491" s="44"/>
      <c r="K491" s="25"/>
      <c r="L491" s="44"/>
      <c r="M491" s="44"/>
      <c r="N491" s="44"/>
      <c r="O491" s="44"/>
      <c r="P491" s="44"/>
      <c r="Q491" s="44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113"/>
      <c r="AC491" s="113"/>
      <c r="AD491" s="123"/>
      <c r="AF491"/>
      <c r="AG491"/>
      <c r="AH491"/>
      <c r="AI491"/>
      <c r="AJ491"/>
      <c r="AK491"/>
      <c r="AL491"/>
    </row>
    <row r="492" spans="3:38" s="10" customFormat="1" x14ac:dyDescent="0.2">
      <c r="C492" s="96"/>
      <c r="D492" s="96"/>
      <c r="E492" s="96"/>
      <c r="F492" s="96"/>
      <c r="G492" s="96"/>
      <c r="H492" s="44"/>
      <c r="K492" s="25"/>
      <c r="L492" s="44"/>
      <c r="M492" s="44"/>
      <c r="N492" s="44"/>
      <c r="O492" s="44"/>
      <c r="P492" s="44"/>
      <c r="Q492" s="44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113"/>
      <c r="AC492" s="113"/>
      <c r="AD492" s="123"/>
      <c r="AF492"/>
      <c r="AG492"/>
      <c r="AH492"/>
      <c r="AI492"/>
      <c r="AJ492"/>
      <c r="AK492"/>
      <c r="AL492"/>
    </row>
    <row r="493" spans="3:38" s="10" customFormat="1" x14ac:dyDescent="0.2">
      <c r="C493" s="96"/>
      <c r="D493" s="96"/>
      <c r="E493" s="96"/>
      <c r="F493" s="96"/>
      <c r="G493" s="96"/>
      <c r="H493" s="44"/>
      <c r="K493" s="25"/>
      <c r="L493" s="44"/>
      <c r="M493" s="44"/>
      <c r="N493" s="44"/>
      <c r="O493" s="44"/>
      <c r="P493" s="44"/>
      <c r="Q493" s="44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113"/>
      <c r="AC493" s="113"/>
      <c r="AD493" s="123"/>
      <c r="AF493"/>
      <c r="AG493"/>
      <c r="AH493"/>
      <c r="AI493"/>
      <c r="AJ493"/>
      <c r="AK493"/>
      <c r="AL493"/>
    </row>
    <row r="494" spans="3:38" s="10" customFormat="1" x14ac:dyDescent="0.2">
      <c r="C494" s="96"/>
      <c r="D494" s="96"/>
      <c r="E494" s="96"/>
      <c r="F494" s="96"/>
      <c r="G494" s="96"/>
      <c r="H494" s="44"/>
      <c r="K494" s="25"/>
      <c r="L494" s="44"/>
      <c r="M494" s="44"/>
      <c r="N494" s="44"/>
      <c r="O494" s="44"/>
      <c r="P494" s="44"/>
      <c r="Q494" s="44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113"/>
      <c r="AC494" s="113"/>
      <c r="AD494" s="123"/>
      <c r="AF494"/>
      <c r="AG494"/>
      <c r="AH494"/>
      <c r="AI494"/>
      <c r="AJ494"/>
      <c r="AK494"/>
      <c r="AL494"/>
    </row>
    <row r="495" spans="3:38" s="10" customFormat="1" x14ac:dyDescent="0.2">
      <c r="C495" s="96"/>
      <c r="D495" s="96"/>
      <c r="E495" s="96"/>
      <c r="F495" s="96"/>
      <c r="G495" s="96"/>
      <c r="H495" s="44"/>
      <c r="K495" s="25"/>
      <c r="L495" s="44"/>
      <c r="M495" s="44"/>
      <c r="N495" s="44"/>
      <c r="O495" s="44"/>
      <c r="P495" s="44"/>
      <c r="Q495" s="44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113"/>
      <c r="AC495" s="113"/>
      <c r="AD495" s="123"/>
      <c r="AF495"/>
      <c r="AG495"/>
      <c r="AH495"/>
      <c r="AI495"/>
      <c r="AJ495"/>
      <c r="AK495"/>
      <c r="AL495"/>
    </row>
    <row r="496" spans="3:38" s="10" customFormat="1" x14ac:dyDescent="0.2">
      <c r="C496" s="96"/>
      <c r="D496" s="96"/>
      <c r="E496" s="96"/>
      <c r="F496" s="96"/>
      <c r="G496" s="96"/>
      <c r="H496" s="44"/>
      <c r="K496" s="25"/>
      <c r="L496" s="44"/>
      <c r="M496" s="44"/>
      <c r="N496" s="44"/>
      <c r="O496" s="44"/>
      <c r="P496" s="44"/>
      <c r="Q496" s="44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113"/>
      <c r="AC496" s="113"/>
      <c r="AD496" s="123"/>
      <c r="AF496"/>
      <c r="AG496"/>
      <c r="AH496"/>
      <c r="AI496"/>
      <c r="AJ496"/>
      <c r="AK496"/>
      <c r="AL496"/>
    </row>
    <row r="497" spans="3:38" s="10" customFormat="1" x14ac:dyDescent="0.2">
      <c r="C497" s="96"/>
      <c r="D497" s="96"/>
      <c r="E497" s="96"/>
      <c r="F497" s="96"/>
      <c r="G497" s="96"/>
      <c r="H497" s="44"/>
      <c r="K497" s="25"/>
      <c r="L497" s="44"/>
      <c r="M497" s="44"/>
      <c r="N497" s="44"/>
      <c r="O497" s="44"/>
      <c r="P497" s="44"/>
      <c r="Q497" s="44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113"/>
      <c r="AC497" s="113"/>
      <c r="AD497" s="123"/>
      <c r="AF497"/>
      <c r="AG497"/>
      <c r="AH497"/>
      <c r="AI497"/>
      <c r="AJ497"/>
      <c r="AK497"/>
      <c r="AL497"/>
    </row>
    <row r="498" spans="3:38" s="10" customFormat="1" x14ac:dyDescent="0.2">
      <c r="C498" s="96"/>
      <c r="D498" s="96"/>
      <c r="E498" s="96"/>
      <c r="F498" s="96"/>
      <c r="G498" s="96"/>
      <c r="H498" s="34"/>
      <c r="K498" s="25"/>
      <c r="L498" s="44"/>
      <c r="M498" s="44"/>
      <c r="N498" s="44"/>
      <c r="O498" s="44"/>
      <c r="P498" s="44"/>
      <c r="Q498" s="44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113"/>
      <c r="AC498" s="113"/>
      <c r="AD498" s="123"/>
      <c r="AF498"/>
      <c r="AG498"/>
      <c r="AH498"/>
      <c r="AI498"/>
      <c r="AJ498"/>
      <c r="AK498"/>
      <c r="AL498"/>
    </row>
    <row r="499" spans="3:38" s="10" customFormat="1" x14ac:dyDescent="0.2">
      <c r="C499" s="96"/>
      <c r="D499" s="96"/>
      <c r="E499" s="96"/>
      <c r="F499" s="96"/>
      <c r="G499" s="96"/>
      <c r="H499" s="34"/>
      <c r="K499" s="25"/>
      <c r="L499" s="44"/>
      <c r="M499" s="44"/>
      <c r="N499" s="44"/>
      <c r="O499" s="44"/>
      <c r="P499" s="44"/>
      <c r="Q499" s="44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113"/>
      <c r="AC499" s="113"/>
      <c r="AD499" s="123"/>
      <c r="AF499"/>
      <c r="AG499"/>
      <c r="AH499"/>
      <c r="AI499"/>
      <c r="AJ499"/>
      <c r="AK499"/>
      <c r="AL499"/>
    </row>
    <row r="500" spans="3:38" s="10" customFormat="1" x14ac:dyDescent="0.2">
      <c r="C500" s="96"/>
      <c r="D500" s="96"/>
      <c r="E500" s="96"/>
      <c r="F500" s="96"/>
      <c r="G500" s="96"/>
      <c r="H500" s="34"/>
      <c r="K500" s="25"/>
      <c r="L500" s="44"/>
      <c r="M500" s="44"/>
      <c r="N500" s="44"/>
      <c r="O500" s="44"/>
      <c r="P500" s="44"/>
      <c r="Q500" s="44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113"/>
      <c r="AC500" s="113"/>
      <c r="AD500" s="123"/>
      <c r="AF500"/>
      <c r="AG500"/>
      <c r="AH500"/>
      <c r="AI500"/>
      <c r="AJ500"/>
      <c r="AK500"/>
      <c r="AL500"/>
    </row>
    <row r="501" spans="3:38" s="10" customFormat="1" x14ac:dyDescent="0.2">
      <c r="C501" s="96"/>
      <c r="D501" s="96"/>
      <c r="E501" s="96"/>
      <c r="F501" s="96"/>
      <c r="G501" s="96"/>
      <c r="H501" s="34"/>
      <c r="K501" s="25"/>
      <c r="L501" s="44"/>
      <c r="M501" s="44"/>
      <c r="N501" s="44"/>
      <c r="O501" s="44"/>
      <c r="P501" s="44"/>
      <c r="Q501" s="44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113"/>
      <c r="AC501" s="113"/>
      <c r="AD501" s="123"/>
      <c r="AF501"/>
      <c r="AG501"/>
      <c r="AH501"/>
      <c r="AI501"/>
      <c r="AJ501"/>
      <c r="AK501"/>
      <c r="AL501"/>
    </row>
    <row r="502" spans="3:38" s="10" customFormat="1" x14ac:dyDescent="0.2">
      <c r="C502" s="96"/>
      <c r="D502" s="96"/>
      <c r="E502" s="96"/>
      <c r="F502" s="96"/>
      <c r="G502" s="96"/>
      <c r="H502" s="34"/>
      <c r="K502" s="25"/>
      <c r="L502" s="44"/>
      <c r="M502" s="44"/>
      <c r="N502" s="44"/>
      <c r="O502" s="44"/>
      <c r="P502" s="44"/>
      <c r="Q502" s="44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113"/>
      <c r="AC502" s="113"/>
      <c r="AD502" s="123"/>
      <c r="AF502"/>
      <c r="AG502"/>
      <c r="AH502"/>
      <c r="AI502"/>
      <c r="AJ502"/>
      <c r="AK502"/>
      <c r="AL502"/>
    </row>
    <row r="503" spans="3:38" s="10" customFormat="1" x14ac:dyDescent="0.2">
      <c r="C503" s="96"/>
      <c r="D503" s="96"/>
      <c r="E503" s="96"/>
      <c r="F503" s="96"/>
      <c r="G503" s="96"/>
      <c r="H503" s="34"/>
      <c r="K503" s="25"/>
      <c r="L503" s="44"/>
      <c r="M503" s="44"/>
      <c r="N503" s="44"/>
      <c r="O503" s="44"/>
      <c r="P503" s="44"/>
      <c r="Q503" s="44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113"/>
      <c r="AC503" s="113"/>
      <c r="AD503" s="123"/>
      <c r="AF503"/>
      <c r="AG503"/>
      <c r="AH503"/>
      <c r="AI503"/>
      <c r="AJ503"/>
      <c r="AK503"/>
      <c r="AL503"/>
    </row>
    <row r="504" spans="3:38" s="10" customFormat="1" x14ac:dyDescent="0.2">
      <c r="C504" s="96"/>
      <c r="D504" s="96"/>
      <c r="E504" s="96"/>
      <c r="F504" s="96"/>
      <c r="G504" s="96"/>
      <c r="H504" s="34"/>
      <c r="K504" s="25"/>
      <c r="L504" s="44"/>
      <c r="M504" s="44"/>
      <c r="N504" s="44"/>
      <c r="O504" s="44"/>
      <c r="P504" s="44"/>
      <c r="Q504" s="44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113"/>
      <c r="AC504" s="113"/>
      <c r="AD504" s="123"/>
      <c r="AF504"/>
      <c r="AG504"/>
      <c r="AH504"/>
      <c r="AI504"/>
      <c r="AJ504"/>
      <c r="AK504"/>
      <c r="AL504"/>
    </row>
    <row r="505" spans="3:38" s="10" customFormat="1" x14ac:dyDescent="0.2">
      <c r="C505" s="96"/>
      <c r="D505" s="96"/>
      <c r="E505" s="96"/>
      <c r="F505" s="96"/>
      <c r="G505" s="96"/>
      <c r="H505" s="34"/>
      <c r="K505" s="25"/>
      <c r="L505" s="44"/>
      <c r="M505" s="44"/>
      <c r="N505" s="44"/>
      <c r="O505" s="44"/>
      <c r="P505" s="44"/>
      <c r="Q505" s="44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113"/>
      <c r="AC505" s="113"/>
      <c r="AD505" s="123"/>
      <c r="AF505"/>
      <c r="AG505"/>
      <c r="AH505"/>
      <c r="AI505"/>
      <c r="AJ505"/>
      <c r="AK505"/>
      <c r="AL505"/>
    </row>
    <row r="506" spans="3:38" s="10" customFormat="1" x14ac:dyDescent="0.2">
      <c r="C506" s="96"/>
      <c r="D506" s="96"/>
      <c r="E506" s="96"/>
      <c r="F506" s="96"/>
      <c r="G506" s="96"/>
      <c r="H506" s="34"/>
      <c r="K506" s="25"/>
      <c r="L506" s="44"/>
      <c r="M506" s="44"/>
      <c r="N506" s="44"/>
      <c r="O506" s="44"/>
      <c r="P506" s="44"/>
      <c r="Q506" s="44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113"/>
      <c r="AC506" s="113"/>
      <c r="AD506" s="123"/>
      <c r="AF506"/>
      <c r="AG506"/>
      <c r="AH506"/>
      <c r="AI506"/>
      <c r="AJ506"/>
      <c r="AK506"/>
      <c r="AL506"/>
    </row>
    <row r="507" spans="3:38" s="10" customFormat="1" x14ac:dyDescent="0.2">
      <c r="C507" s="96"/>
      <c r="D507" s="96"/>
      <c r="E507" s="96"/>
      <c r="F507" s="96"/>
      <c r="G507" s="96"/>
      <c r="H507" s="34"/>
      <c r="K507" s="25"/>
      <c r="L507" s="44"/>
      <c r="M507" s="44"/>
      <c r="N507" s="44"/>
      <c r="O507" s="44"/>
      <c r="P507" s="44"/>
      <c r="Q507" s="44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113"/>
      <c r="AC507" s="113"/>
      <c r="AD507" s="123"/>
      <c r="AF507"/>
      <c r="AG507"/>
      <c r="AH507"/>
      <c r="AI507"/>
      <c r="AJ507"/>
      <c r="AK507"/>
      <c r="AL507"/>
    </row>
    <row r="508" spans="3:38" s="10" customFormat="1" x14ac:dyDescent="0.2">
      <c r="C508" s="96"/>
      <c r="D508" s="96"/>
      <c r="E508" s="96"/>
      <c r="F508" s="96"/>
      <c r="G508" s="96"/>
      <c r="H508" s="34"/>
      <c r="K508" s="25"/>
      <c r="L508" s="44"/>
      <c r="M508" s="44"/>
      <c r="N508" s="44"/>
      <c r="O508" s="44"/>
      <c r="P508" s="44"/>
      <c r="Q508" s="44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113"/>
      <c r="AC508" s="113"/>
      <c r="AD508" s="123"/>
      <c r="AF508"/>
      <c r="AG508"/>
      <c r="AH508"/>
      <c r="AI508"/>
      <c r="AJ508"/>
      <c r="AK508"/>
      <c r="AL508"/>
    </row>
    <row r="509" spans="3:38" s="10" customFormat="1" x14ac:dyDescent="0.2">
      <c r="C509" s="96"/>
      <c r="D509" s="96"/>
      <c r="E509" s="96"/>
      <c r="F509" s="96"/>
      <c r="G509" s="96"/>
      <c r="H509" s="34"/>
      <c r="K509" s="25"/>
      <c r="L509" s="44"/>
      <c r="M509" s="44"/>
      <c r="N509" s="44"/>
      <c r="O509" s="44"/>
      <c r="P509" s="44"/>
      <c r="Q509" s="44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113"/>
      <c r="AC509" s="113"/>
      <c r="AD509" s="123"/>
      <c r="AF509"/>
      <c r="AG509"/>
      <c r="AH509"/>
      <c r="AI509"/>
      <c r="AJ509"/>
      <c r="AK509"/>
      <c r="AL509"/>
    </row>
    <row r="510" spans="3:38" s="10" customFormat="1" x14ac:dyDescent="0.2">
      <c r="C510" s="96"/>
      <c r="D510" s="96"/>
      <c r="E510" s="96"/>
      <c r="F510" s="96"/>
      <c r="G510" s="96"/>
      <c r="H510" s="34"/>
      <c r="K510" s="25"/>
      <c r="L510" s="44"/>
      <c r="M510" s="44"/>
      <c r="N510" s="44"/>
      <c r="O510" s="44"/>
      <c r="P510" s="44"/>
      <c r="Q510" s="44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113"/>
      <c r="AC510" s="113"/>
      <c r="AD510" s="123"/>
      <c r="AF510"/>
      <c r="AG510"/>
      <c r="AH510"/>
      <c r="AI510"/>
      <c r="AJ510"/>
      <c r="AK510"/>
      <c r="AL510"/>
    </row>
    <row r="511" spans="3:38" s="10" customFormat="1" x14ac:dyDescent="0.2">
      <c r="C511" s="96"/>
      <c r="D511" s="96"/>
      <c r="E511" s="96"/>
      <c r="F511" s="96"/>
      <c r="G511" s="96"/>
      <c r="H511" s="34"/>
      <c r="K511" s="25"/>
      <c r="L511" s="44"/>
      <c r="M511" s="44"/>
      <c r="N511" s="44"/>
      <c r="O511" s="44"/>
      <c r="P511" s="44"/>
      <c r="Q511" s="44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113"/>
      <c r="AC511" s="113"/>
      <c r="AD511" s="123"/>
      <c r="AF511"/>
      <c r="AG511"/>
      <c r="AH511"/>
      <c r="AI511"/>
      <c r="AJ511"/>
      <c r="AK511"/>
      <c r="AL511"/>
    </row>
    <row r="512" spans="3:38" s="10" customFormat="1" x14ac:dyDescent="0.2">
      <c r="C512" s="96"/>
      <c r="D512" s="96"/>
      <c r="E512" s="96"/>
      <c r="F512" s="96"/>
      <c r="G512" s="96"/>
      <c r="H512" s="34"/>
      <c r="K512" s="25"/>
      <c r="L512" s="44"/>
      <c r="M512" s="44"/>
      <c r="N512" s="44"/>
      <c r="O512" s="44"/>
      <c r="P512" s="44"/>
      <c r="Q512" s="44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113"/>
      <c r="AC512" s="113"/>
      <c r="AD512" s="123"/>
      <c r="AF512"/>
      <c r="AG512"/>
      <c r="AH512"/>
      <c r="AI512"/>
      <c r="AJ512"/>
      <c r="AK512"/>
      <c r="AL512"/>
    </row>
    <row r="513" spans="3:38" s="10" customFormat="1" x14ac:dyDescent="0.2">
      <c r="C513" s="96"/>
      <c r="D513" s="96"/>
      <c r="E513" s="96"/>
      <c r="F513" s="96"/>
      <c r="G513" s="96"/>
      <c r="H513" s="34"/>
      <c r="K513" s="25"/>
      <c r="L513" s="44"/>
      <c r="M513" s="44"/>
      <c r="N513" s="44"/>
      <c r="O513" s="44"/>
      <c r="P513" s="44"/>
      <c r="Q513" s="44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113"/>
      <c r="AC513" s="113"/>
      <c r="AD513" s="123"/>
      <c r="AF513"/>
      <c r="AG513"/>
      <c r="AH513"/>
      <c r="AI513"/>
      <c r="AJ513"/>
      <c r="AK513"/>
      <c r="AL513"/>
    </row>
    <row r="514" spans="3:38" s="10" customFormat="1" x14ac:dyDescent="0.2">
      <c r="C514" s="96"/>
      <c r="D514" s="96"/>
      <c r="E514" s="96"/>
      <c r="F514" s="96"/>
      <c r="G514" s="96"/>
      <c r="H514" s="34"/>
      <c r="K514" s="25"/>
      <c r="L514" s="44"/>
      <c r="M514" s="44"/>
      <c r="N514" s="44"/>
      <c r="O514" s="44"/>
      <c r="P514" s="44"/>
      <c r="Q514" s="44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113"/>
      <c r="AC514" s="113"/>
      <c r="AD514" s="123"/>
      <c r="AF514"/>
      <c r="AG514"/>
      <c r="AH514"/>
      <c r="AI514"/>
      <c r="AJ514"/>
      <c r="AK514"/>
      <c r="AL514"/>
    </row>
    <row r="515" spans="3:38" s="10" customFormat="1" x14ac:dyDescent="0.2">
      <c r="C515" s="96"/>
      <c r="D515" s="96"/>
      <c r="E515" s="96"/>
      <c r="F515" s="96"/>
      <c r="G515" s="96"/>
      <c r="H515" s="34"/>
      <c r="K515" s="25"/>
      <c r="L515" s="44"/>
      <c r="M515" s="44"/>
      <c r="N515" s="44"/>
      <c r="O515" s="44"/>
      <c r="P515" s="44"/>
      <c r="Q515" s="44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113"/>
      <c r="AC515" s="113"/>
      <c r="AD515" s="123"/>
      <c r="AF515"/>
      <c r="AG515"/>
      <c r="AH515"/>
      <c r="AI515"/>
      <c r="AJ515"/>
      <c r="AK515"/>
      <c r="AL515"/>
    </row>
    <row r="516" spans="3:38" s="10" customFormat="1" x14ac:dyDescent="0.2">
      <c r="C516" s="96"/>
      <c r="D516" s="96"/>
      <c r="E516" s="96"/>
      <c r="F516" s="96"/>
      <c r="G516" s="96"/>
      <c r="H516" s="34"/>
      <c r="K516" s="25"/>
      <c r="L516" s="44"/>
      <c r="M516" s="44"/>
      <c r="N516" s="44"/>
      <c r="O516" s="44"/>
      <c r="P516" s="44"/>
      <c r="Q516" s="44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113"/>
      <c r="AC516" s="113"/>
      <c r="AD516" s="123"/>
      <c r="AF516"/>
      <c r="AG516"/>
      <c r="AH516"/>
      <c r="AI516"/>
      <c r="AJ516"/>
      <c r="AK516"/>
      <c r="AL516"/>
    </row>
    <row r="517" spans="3:38" s="10" customFormat="1" x14ac:dyDescent="0.2">
      <c r="C517" s="96"/>
      <c r="D517" s="96"/>
      <c r="E517" s="96"/>
      <c r="F517" s="96"/>
      <c r="G517" s="96"/>
      <c r="H517" s="34"/>
      <c r="K517" s="25"/>
      <c r="L517" s="44"/>
      <c r="M517" s="44"/>
      <c r="N517" s="44"/>
      <c r="O517" s="44"/>
      <c r="P517" s="44"/>
      <c r="Q517" s="44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113"/>
      <c r="AC517" s="113"/>
      <c r="AD517" s="123"/>
      <c r="AF517"/>
      <c r="AG517"/>
      <c r="AH517"/>
      <c r="AI517"/>
      <c r="AJ517"/>
      <c r="AK517"/>
      <c r="AL517"/>
    </row>
    <row r="518" spans="3:38" s="10" customFormat="1" x14ac:dyDescent="0.2">
      <c r="C518" s="96"/>
      <c r="D518" s="96"/>
      <c r="E518" s="96"/>
      <c r="F518" s="96"/>
      <c r="G518" s="96"/>
      <c r="H518" s="34"/>
      <c r="K518" s="25"/>
      <c r="L518" s="44"/>
      <c r="M518" s="44"/>
      <c r="N518" s="44"/>
      <c r="O518" s="44"/>
      <c r="P518" s="44"/>
      <c r="Q518" s="44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113"/>
      <c r="AC518" s="113"/>
      <c r="AD518" s="123"/>
      <c r="AF518"/>
      <c r="AG518"/>
      <c r="AH518"/>
      <c r="AI518"/>
      <c r="AJ518"/>
      <c r="AK518"/>
      <c r="AL518"/>
    </row>
    <row r="519" spans="3:38" s="10" customFormat="1" x14ac:dyDescent="0.2">
      <c r="C519" s="96"/>
      <c r="D519" s="96"/>
      <c r="E519" s="96"/>
      <c r="F519" s="96"/>
      <c r="G519" s="96"/>
      <c r="H519" s="34"/>
      <c r="K519" s="25"/>
      <c r="L519" s="44"/>
      <c r="M519" s="44"/>
      <c r="N519" s="44"/>
      <c r="O519" s="44"/>
      <c r="P519" s="44"/>
      <c r="Q519" s="44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113"/>
      <c r="AC519" s="113"/>
      <c r="AD519" s="123"/>
      <c r="AF519"/>
      <c r="AG519"/>
      <c r="AH519"/>
      <c r="AI519"/>
      <c r="AJ519"/>
      <c r="AK519"/>
      <c r="AL519"/>
    </row>
    <row r="520" spans="3:38" s="10" customFormat="1" x14ac:dyDescent="0.2">
      <c r="C520" s="96"/>
      <c r="D520" s="96"/>
      <c r="E520" s="96"/>
      <c r="F520" s="96"/>
      <c r="G520" s="96"/>
      <c r="H520" s="34"/>
      <c r="K520" s="25"/>
      <c r="L520" s="44"/>
      <c r="M520" s="44"/>
      <c r="N520" s="44"/>
      <c r="O520" s="44"/>
      <c r="P520" s="44"/>
      <c r="Q520" s="44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113"/>
      <c r="AC520" s="113"/>
      <c r="AD520" s="123"/>
      <c r="AF520"/>
      <c r="AG520"/>
      <c r="AH520"/>
      <c r="AI520"/>
      <c r="AJ520"/>
      <c r="AK520"/>
      <c r="AL520"/>
    </row>
    <row r="521" spans="3:38" s="10" customFormat="1" x14ac:dyDescent="0.2">
      <c r="C521" s="96"/>
      <c r="D521" s="96"/>
      <c r="E521" s="96"/>
      <c r="F521" s="96"/>
      <c r="G521" s="96"/>
      <c r="H521" s="34"/>
      <c r="K521" s="25"/>
      <c r="L521" s="44"/>
      <c r="M521" s="44"/>
      <c r="N521" s="44"/>
      <c r="O521" s="44"/>
      <c r="P521" s="44"/>
      <c r="Q521" s="44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113"/>
      <c r="AC521" s="113"/>
      <c r="AD521" s="123"/>
      <c r="AF521"/>
      <c r="AG521"/>
      <c r="AH521"/>
      <c r="AI521"/>
      <c r="AJ521"/>
      <c r="AK521"/>
      <c r="AL521"/>
    </row>
    <row r="522" spans="3:38" s="10" customFormat="1" x14ac:dyDescent="0.2">
      <c r="C522" s="96"/>
      <c r="D522" s="96"/>
      <c r="E522" s="96"/>
      <c r="F522" s="96"/>
      <c r="G522" s="96"/>
      <c r="H522" s="34"/>
      <c r="K522" s="25"/>
      <c r="L522" s="44"/>
      <c r="M522" s="44"/>
      <c r="N522" s="44"/>
      <c r="O522" s="44"/>
      <c r="P522" s="44"/>
      <c r="Q522" s="44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113"/>
      <c r="AC522" s="113"/>
      <c r="AD522" s="123"/>
      <c r="AF522"/>
      <c r="AG522"/>
      <c r="AH522"/>
      <c r="AI522"/>
      <c r="AJ522"/>
      <c r="AK522"/>
      <c r="AL522"/>
    </row>
    <row r="523" spans="3:38" s="10" customFormat="1" x14ac:dyDescent="0.2">
      <c r="C523" s="96"/>
      <c r="D523" s="96"/>
      <c r="E523" s="96"/>
      <c r="F523" s="96"/>
      <c r="G523" s="96"/>
      <c r="H523" s="34"/>
      <c r="K523" s="25"/>
      <c r="L523" s="44"/>
      <c r="M523" s="44"/>
      <c r="N523" s="44"/>
      <c r="O523" s="44"/>
      <c r="P523" s="44"/>
      <c r="Q523" s="44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113"/>
      <c r="AC523" s="113"/>
      <c r="AD523" s="123"/>
      <c r="AF523"/>
      <c r="AG523"/>
      <c r="AH523"/>
      <c r="AI523"/>
      <c r="AJ523"/>
      <c r="AK523"/>
      <c r="AL523"/>
    </row>
    <row r="524" spans="3:38" s="10" customFormat="1" x14ac:dyDescent="0.2">
      <c r="C524" s="96"/>
      <c r="D524" s="96"/>
      <c r="E524" s="96"/>
      <c r="F524" s="96"/>
      <c r="G524" s="96"/>
      <c r="H524" s="34"/>
      <c r="K524" s="25"/>
      <c r="L524" s="44"/>
      <c r="M524" s="44"/>
      <c r="N524" s="44"/>
      <c r="O524" s="44"/>
      <c r="P524" s="44"/>
      <c r="Q524" s="44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113"/>
      <c r="AC524" s="113"/>
      <c r="AD524" s="123"/>
      <c r="AF524"/>
      <c r="AG524"/>
      <c r="AH524"/>
      <c r="AI524"/>
      <c r="AJ524"/>
      <c r="AK524"/>
      <c r="AL524"/>
    </row>
    <row r="525" spans="3:38" s="10" customFormat="1" x14ac:dyDescent="0.2">
      <c r="C525" s="96"/>
      <c r="D525" s="96"/>
      <c r="E525" s="96"/>
      <c r="F525" s="96"/>
      <c r="G525" s="96"/>
      <c r="H525" s="34"/>
      <c r="K525" s="25"/>
      <c r="L525" s="44"/>
      <c r="M525" s="44"/>
      <c r="N525" s="44"/>
      <c r="O525" s="44"/>
      <c r="P525" s="44"/>
      <c r="Q525" s="44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113"/>
      <c r="AC525" s="113"/>
      <c r="AD525" s="123"/>
      <c r="AF525"/>
      <c r="AG525"/>
      <c r="AH525"/>
      <c r="AI525"/>
      <c r="AJ525"/>
      <c r="AK525"/>
      <c r="AL525"/>
    </row>
    <row r="526" spans="3:38" s="10" customFormat="1" x14ac:dyDescent="0.2">
      <c r="C526" s="96"/>
      <c r="D526" s="96"/>
      <c r="E526" s="96"/>
      <c r="F526" s="96"/>
      <c r="G526" s="96"/>
      <c r="H526" s="34"/>
      <c r="K526" s="25"/>
      <c r="L526" s="44"/>
      <c r="M526" s="44"/>
      <c r="N526" s="44"/>
      <c r="O526" s="44"/>
      <c r="P526" s="44"/>
      <c r="Q526" s="44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113"/>
      <c r="AC526" s="113"/>
      <c r="AD526" s="123"/>
      <c r="AF526"/>
      <c r="AG526"/>
      <c r="AH526"/>
      <c r="AI526"/>
      <c r="AJ526"/>
      <c r="AK526"/>
      <c r="AL526"/>
    </row>
    <row r="527" spans="3:38" s="10" customFormat="1" x14ac:dyDescent="0.2">
      <c r="C527" s="96"/>
      <c r="D527" s="96"/>
      <c r="E527" s="96"/>
      <c r="F527" s="96"/>
      <c r="G527" s="96"/>
      <c r="H527" s="34"/>
      <c r="K527" s="25"/>
      <c r="L527" s="44"/>
      <c r="M527" s="44"/>
      <c r="N527" s="44"/>
      <c r="O527" s="44"/>
      <c r="P527" s="44"/>
      <c r="Q527" s="44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113"/>
      <c r="AC527" s="113"/>
      <c r="AD527" s="123"/>
      <c r="AF527"/>
      <c r="AG527"/>
      <c r="AH527"/>
      <c r="AI527"/>
      <c r="AJ527"/>
      <c r="AK527"/>
      <c r="AL527"/>
    </row>
    <row r="528" spans="3:38" s="10" customFormat="1" x14ac:dyDescent="0.2">
      <c r="C528" s="96"/>
      <c r="D528" s="96"/>
      <c r="E528" s="96"/>
      <c r="F528" s="96"/>
      <c r="G528" s="96"/>
      <c r="H528" s="34"/>
      <c r="K528" s="25"/>
      <c r="L528" s="44"/>
      <c r="M528" s="44"/>
      <c r="N528" s="44"/>
      <c r="O528" s="44"/>
      <c r="P528" s="44"/>
      <c r="Q528" s="44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113"/>
      <c r="AC528" s="113"/>
      <c r="AD528" s="123"/>
      <c r="AF528"/>
      <c r="AG528"/>
      <c r="AH528"/>
      <c r="AI528"/>
      <c r="AJ528"/>
      <c r="AK528"/>
      <c r="AL528"/>
    </row>
    <row r="529" spans="3:38" s="10" customFormat="1" x14ac:dyDescent="0.2">
      <c r="C529" s="96"/>
      <c r="D529" s="96"/>
      <c r="E529" s="96"/>
      <c r="F529" s="96"/>
      <c r="G529" s="96"/>
      <c r="H529" s="34"/>
      <c r="K529" s="25"/>
      <c r="L529" s="44"/>
      <c r="M529" s="44"/>
      <c r="N529" s="44"/>
      <c r="O529" s="44"/>
      <c r="P529" s="44"/>
      <c r="Q529" s="44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113"/>
      <c r="AC529" s="113"/>
      <c r="AD529" s="123"/>
      <c r="AF529"/>
      <c r="AG529"/>
      <c r="AH529"/>
      <c r="AI529"/>
      <c r="AJ529"/>
      <c r="AK529"/>
      <c r="AL529"/>
    </row>
    <row r="530" spans="3:38" s="10" customFormat="1" x14ac:dyDescent="0.2">
      <c r="C530" s="96"/>
      <c r="D530" s="96"/>
      <c r="E530" s="96"/>
      <c r="F530" s="96"/>
      <c r="G530" s="96"/>
      <c r="H530" s="34"/>
      <c r="K530" s="25"/>
      <c r="L530" s="44"/>
      <c r="M530" s="44"/>
      <c r="N530" s="44"/>
      <c r="O530" s="44"/>
      <c r="P530" s="44"/>
      <c r="Q530" s="44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113"/>
      <c r="AC530" s="113"/>
      <c r="AD530" s="123"/>
      <c r="AF530"/>
      <c r="AG530"/>
      <c r="AH530"/>
      <c r="AI530"/>
      <c r="AJ530"/>
      <c r="AK530"/>
      <c r="AL530"/>
    </row>
    <row r="531" spans="3:38" s="10" customFormat="1" x14ac:dyDescent="0.2">
      <c r="C531" s="96"/>
      <c r="D531" s="96"/>
      <c r="E531" s="96"/>
      <c r="F531" s="96"/>
      <c r="G531" s="96"/>
      <c r="H531" s="34"/>
      <c r="K531" s="25"/>
      <c r="L531" s="44"/>
      <c r="M531" s="44"/>
      <c r="N531" s="44"/>
      <c r="O531" s="44"/>
      <c r="P531" s="44"/>
      <c r="Q531" s="44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113"/>
      <c r="AC531" s="113"/>
      <c r="AD531" s="123"/>
      <c r="AF531"/>
      <c r="AG531"/>
      <c r="AH531"/>
      <c r="AI531"/>
      <c r="AJ531"/>
      <c r="AK531"/>
      <c r="AL531"/>
    </row>
    <row r="532" spans="3:38" s="10" customFormat="1" x14ac:dyDescent="0.2">
      <c r="C532" s="96"/>
      <c r="D532" s="96"/>
      <c r="E532" s="96"/>
      <c r="F532" s="96"/>
      <c r="G532" s="96"/>
      <c r="H532" s="34"/>
      <c r="K532" s="25"/>
      <c r="L532" s="44"/>
      <c r="M532" s="44"/>
      <c r="N532" s="44"/>
      <c r="O532" s="44"/>
      <c r="P532" s="44"/>
      <c r="Q532" s="44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113"/>
      <c r="AC532" s="113"/>
      <c r="AD532" s="123"/>
      <c r="AF532"/>
      <c r="AG532"/>
      <c r="AH532"/>
      <c r="AI532"/>
      <c r="AJ532"/>
      <c r="AK532"/>
      <c r="AL532"/>
    </row>
    <row r="533" spans="3:38" s="10" customFormat="1" x14ac:dyDescent="0.2">
      <c r="C533" s="96"/>
      <c r="D533" s="96"/>
      <c r="E533" s="96"/>
      <c r="F533" s="96"/>
      <c r="G533" s="96"/>
      <c r="H533" s="34"/>
      <c r="I533"/>
      <c r="J533"/>
      <c r="K533" s="25"/>
      <c r="L533" s="33"/>
      <c r="M533" s="33"/>
      <c r="N533" s="33"/>
      <c r="O533" s="33"/>
      <c r="P533" s="33"/>
      <c r="Q533" s="33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112"/>
      <c r="AC533" s="112"/>
      <c r="AD533" s="121"/>
      <c r="AE533"/>
      <c r="AF533"/>
      <c r="AG533"/>
      <c r="AH533"/>
      <c r="AI533"/>
      <c r="AJ533"/>
      <c r="AK533"/>
      <c r="AL533"/>
    </row>
    <row r="534" spans="3:38" s="10" customFormat="1" x14ac:dyDescent="0.2">
      <c r="C534" s="96"/>
      <c r="D534" s="96"/>
      <c r="E534" s="96"/>
      <c r="F534" s="96"/>
      <c r="G534" s="96"/>
      <c r="H534" s="34"/>
      <c r="I534"/>
      <c r="J534"/>
      <c r="K534" s="25"/>
      <c r="L534" s="33"/>
      <c r="M534" s="33"/>
      <c r="N534" s="33"/>
      <c r="O534" s="33"/>
      <c r="P534" s="33"/>
      <c r="Q534" s="33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112"/>
      <c r="AC534" s="112"/>
      <c r="AD534" s="121"/>
      <c r="AE534"/>
      <c r="AF534"/>
      <c r="AG534"/>
      <c r="AH534"/>
      <c r="AI534"/>
      <c r="AJ534"/>
      <c r="AK534"/>
      <c r="AL534"/>
    </row>
    <row r="535" spans="3:38" s="10" customFormat="1" x14ac:dyDescent="0.2">
      <c r="C535" s="96"/>
      <c r="D535" s="96"/>
      <c r="E535" s="96"/>
      <c r="F535" s="96"/>
      <c r="G535" s="96"/>
      <c r="H535" s="34"/>
      <c r="I535"/>
      <c r="J535"/>
      <c r="K535" s="25"/>
      <c r="L535" s="33"/>
      <c r="M535" s="33"/>
      <c r="N535" s="33"/>
      <c r="O535" s="33"/>
      <c r="P535" s="33"/>
      <c r="Q535" s="33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112"/>
      <c r="AC535" s="112"/>
      <c r="AD535" s="121"/>
      <c r="AE535"/>
      <c r="AF535"/>
      <c r="AG535"/>
      <c r="AH535"/>
      <c r="AI535"/>
      <c r="AJ535"/>
      <c r="AK535"/>
      <c r="AL535"/>
    </row>
    <row r="536" spans="3:38" s="10" customFormat="1" x14ac:dyDescent="0.2">
      <c r="C536" s="96"/>
      <c r="D536" s="96"/>
      <c r="E536" s="96"/>
      <c r="F536" s="96"/>
      <c r="G536" s="96"/>
      <c r="H536" s="34"/>
      <c r="I536"/>
      <c r="J536"/>
      <c r="K536" s="25"/>
      <c r="L536" s="33"/>
      <c r="M536" s="33"/>
      <c r="N536" s="33"/>
      <c r="O536" s="33"/>
      <c r="P536" s="33"/>
      <c r="Q536" s="33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112"/>
      <c r="AC536" s="112"/>
      <c r="AD536" s="121"/>
      <c r="AE536"/>
      <c r="AF536"/>
      <c r="AG536"/>
      <c r="AH536"/>
      <c r="AI536"/>
      <c r="AJ536"/>
      <c r="AK536"/>
      <c r="AL536"/>
    </row>
    <row r="537" spans="3:38" s="10" customFormat="1" x14ac:dyDescent="0.2">
      <c r="C537" s="96"/>
      <c r="D537" s="96"/>
      <c r="E537" s="96"/>
      <c r="F537" s="96"/>
      <c r="G537" s="96"/>
      <c r="H537" s="34"/>
      <c r="I537"/>
      <c r="J537"/>
      <c r="K537" s="25"/>
      <c r="L537" s="33"/>
      <c r="M537" s="33"/>
      <c r="N537" s="33"/>
      <c r="O537" s="33"/>
      <c r="P537" s="33"/>
      <c r="Q537" s="33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112"/>
      <c r="AC537" s="112"/>
      <c r="AD537" s="121"/>
      <c r="AE537"/>
      <c r="AF537"/>
      <c r="AG537"/>
      <c r="AH537"/>
      <c r="AI537"/>
      <c r="AJ537"/>
      <c r="AK537"/>
      <c r="AL537"/>
    </row>
    <row r="538" spans="3:38" s="10" customFormat="1" x14ac:dyDescent="0.2">
      <c r="C538" s="96"/>
      <c r="D538" s="96"/>
      <c r="E538" s="96"/>
      <c r="F538" s="96"/>
      <c r="G538" s="96"/>
      <c r="H538" s="34"/>
      <c r="I538"/>
      <c r="J538"/>
      <c r="K538" s="25"/>
      <c r="L538" s="33"/>
      <c r="M538" s="33"/>
      <c r="N538" s="33"/>
      <c r="O538" s="33"/>
      <c r="P538" s="33"/>
      <c r="Q538" s="33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112"/>
      <c r="AC538" s="112"/>
      <c r="AD538" s="121"/>
      <c r="AE538"/>
      <c r="AF538"/>
      <c r="AG538"/>
      <c r="AH538"/>
      <c r="AI538"/>
      <c r="AJ538"/>
      <c r="AK538"/>
      <c r="AL538"/>
    </row>
    <row r="539" spans="3:38" s="10" customFormat="1" x14ac:dyDescent="0.2">
      <c r="C539" s="96"/>
      <c r="D539" s="96"/>
      <c r="E539" s="96"/>
      <c r="F539" s="96"/>
      <c r="G539" s="96"/>
      <c r="H539" s="34"/>
      <c r="I539"/>
      <c r="J539"/>
      <c r="K539" s="25"/>
      <c r="L539" s="33"/>
      <c r="M539" s="33"/>
      <c r="N539" s="33"/>
      <c r="O539" s="33"/>
      <c r="P539" s="33"/>
      <c r="Q539" s="33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112"/>
      <c r="AC539" s="112"/>
      <c r="AD539" s="121"/>
      <c r="AE539"/>
      <c r="AF539"/>
      <c r="AG539"/>
      <c r="AH539"/>
      <c r="AI539"/>
      <c r="AJ539"/>
      <c r="AK539"/>
      <c r="AL539"/>
    </row>
    <row r="540" spans="3:38" s="10" customFormat="1" x14ac:dyDescent="0.2">
      <c r="C540" s="96"/>
      <c r="D540" s="96"/>
      <c r="E540" s="96"/>
      <c r="F540" s="96"/>
      <c r="G540" s="96"/>
      <c r="H540" s="34"/>
      <c r="I540"/>
      <c r="J540"/>
      <c r="K540" s="25"/>
      <c r="L540" s="33"/>
      <c r="M540" s="33"/>
      <c r="N540" s="33"/>
      <c r="O540" s="33"/>
      <c r="P540" s="33"/>
      <c r="Q540" s="33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112"/>
      <c r="AC540" s="112"/>
      <c r="AD540" s="121"/>
      <c r="AE540"/>
      <c r="AF540"/>
      <c r="AG540"/>
      <c r="AH540"/>
      <c r="AI540"/>
      <c r="AJ540"/>
      <c r="AK540"/>
      <c r="AL540"/>
    </row>
    <row r="541" spans="3:38" s="10" customFormat="1" x14ac:dyDescent="0.2">
      <c r="C541" s="96"/>
      <c r="D541" s="96"/>
      <c r="E541" s="96"/>
      <c r="F541" s="96"/>
      <c r="G541" s="96"/>
      <c r="H541" s="34"/>
      <c r="I541"/>
      <c r="J541"/>
      <c r="K541" s="25"/>
      <c r="L541" s="33"/>
      <c r="M541" s="33"/>
      <c r="N541" s="33"/>
      <c r="O541" s="33"/>
      <c r="P541" s="33"/>
      <c r="Q541" s="33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112"/>
      <c r="AC541" s="112"/>
      <c r="AD541" s="121"/>
      <c r="AE541"/>
      <c r="AF541"/>
      <c r="AG541"/>
      <c r="AH541"/>
      <c r="AI541"/>
      <c r="AJ541"/>
      <c r="AK541"/>
      <c r="AL541"/>
    </row>
    <row r="542" spans="3:38" s="10" customFormat="1" x14ac:dyDescent="0.2">
      <c r="C542" s="96"/>
      <c r="D542" s="96"/>
      <c r="E542" s="96"/>
      <c r="F542" s="96"/>
      <c r="G542" s="96"/>
      <c r="H542" s="34"/>
      <c r="I542"/>
      <c r="J542"/>
      <c r="K542" s="25"/>
      <c r="L542" s="33"/>
      <c r="M542" s="33"/>
      <c r="N542" s="33"/>
      <c r="O542" s="33"/>
      <c r="P542" s="33"/>
      <c r="Q542" s="33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112"/>
      <c r="AC542" s="112"/>
      <c r="AD542" s="121"/>
      <c r="AE542"/>
      <c r="AF542"/>
      <c r="AG542"/>
      <c r="AH542"/>
      <c r="AI542"/>
      <c r="AJ542"/>
      <c r="AK542"/>
      <c r="AL542"/>
    </row>
  </sheetData>
  <sortState ref="A2:AM542">
    <sortCondition ref="L1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39"/>
  <sheetViews>
    <sheetView workbookViewId="0">
      <selection activeCell="E201" sqref="E1:E201"/>
    </sheetView>
  </sheetViews>
  <sheetFormatPr baseColWidth="10" defaultRowHeight="15" x14ac:dyDescent="0.2"/>
  <cols>
    <col min="1" max="1" width="27" bestFit="1" customWidth="1"/>
    <col min="2" max="2" width="18" style="140" bestFit="1" customWidth="1"/>
    <col min="3" max="3" width="10.83203125" style="33"/>
    <col min="4" max="4" width="10.83203125" style="34"/>
    <col min="6" max="6" width="18" style="12" bestFit="1" customWidth="1"/>
  </cols>
  <sheetData>
    <row r="1" spans="1:24" x14ac:dyDescent="0.2">
      <c r="A1" s="64" t="s">
        <v>3966</v>
      </c>
      <c r="B1" s="138" t="s">
        <v>2637</v>
      </c>
      <c r="C1" s="65" t="s">
        <v>28</v>
      </c>
      <c r="D1" s="30" t="s">
        <v>40</v>
      </c>
      <c r="E1" t="s">
        <v>4162</v>
      </c>
      <c r="F1" s="157" t="s">
        <v>4050</v>
      </c>
    </row>
    <row r="2" spans="1:24" x14ac:dyDescent="0.2">
      <c r="A2" s="54" t="s">
        <v>1717</v>
      </c>
      <c r="B2" s="139" t="s">
        <v>3175</v>
      </c>
      <c r="C2" s="56">
        <v>1987</v>
      </c>
      <c r="D2" s="49">
        <v>99</v>
      </c>
      <c r="E2" s="3">
        <v>101</v>
      </c>
      <c r="F2" s="158" t="s">
        <v>4051</v>
      </c>
      <c r="G2" s="3">
        <v>6</v>
      </c>
      <c r="H2" s="3" t="s">
        <v>4163</v>
      </c>
      <c r="I2" s="3">
        <v>87</v>
      </c>
      <c r="J2" s="3">
        <v>48</v>
      </c>
      <c r="K2" s="3">
        <v>39</v>
      </c>
      <c r="L2" s="3">
        <v>0</v>
      </c>
      <c r="M2" s="3">
        <v>0.55200000000000005</v>
      </c>
      <c r="N2" s="3">
        <v>9</v>
      </c>
      <c r="O2" s="3">
        <v>2</v>
      </c>
      <c r="P2" s="3">
        <v>5</v>
      </c>
      <c r="Q2" s="3">
        <v>3</v>
      </c>
      <c r="R2" s="3">
        <v>2</v>
      </c>
      <c r="S2" s="3">
        <v>0.6</v>
      </c>
      <c r="T2" s="3">
        <v>2.5</v>
      </c>
      <c r="U2" s="3">
        <v>1</v>
      </c>
      <c r="V2" s="3">
        <v>0</v>
      </c>
      <c r="W2" s="3">
        <v>0</v>
      </c>
    </row>
    <row r="3" spans="1:24" x14ac:dyDescent="0.2">
      <c r="A3" s="54" t="s">
        <v>1688</v>
      </c>
      <c r="B3" s="139" t="s">
        <v>3183</v>
      </c>
      <c r="C3" s="56">
        <v>1987</v>
      </c>
      <c r="D3" s="49">
        <v>97</v>
      </c>
      <c r="E3" s="3">
        <v>114</v>
      </c>
      <c r="F3" s="158" t="s">
        <v>4052</v>
      </c>
      <c r="G3" s="3">
        <v>8</v>
      </c>
      <c r="H3" s="3" t="s">
        <v>4164</v>
      </c>
      <c r="I3" s="3">
        <v>117</v>
      </c>
      <c r="J3" s="3">
        <v>42</v>
      </c>
      <c r="K3" s="3">
        <v>75</v>
      </c>
      <c r="L3" s="3">
        <v>0</v>
      </c>
      <c r="M3" s="3">
        <v>0.35899999999999999</v>
      </c>
      <c r="N3" s="3">
        <v>-33</v>
      </c>
      <c r="O3" s="3">
        <v>1</v>
      </c>
      <c r="P3" s="3">
        <v>2</v>
      </c>
      <c r="Q3" s="3">
        <v>1</v>
      </c>
      <c r="R3" s="3">
        <v>1</v>
      </c>
      <c r="S3" s="3">
        <v>0.5</v>
      </c>
      <c r="T3" s="3">
        <v>3.8</v>
      </c>
      <c r="U3" s="3">
        <v>2</v>
      </c>
      <c r="V3" s="3">
        <v>0</v>
      </c>
      <c r="W3" s="3">
        <v>0</v>
      </c>
      <c r="X3" s="3">
        <v>0</v>
      </c>
    </row>
    <row r="4" spans="1:24" x14ac:dyDescent="0.2">
      <c r="A4" s="54" t="s">
        <v>1704</v>
      </c>
      <c r="B4" s="139" t="s">
        <v>3177</v>
      </c>
      <c r="C4" s="56">
        <v>1987</v>
      </c>
      <c r="D4" s="49">
        <v>78</v>
      </c>
      <c r="E4" s="3">
        <v>29</v>
      </c>
      <c r="F4" s="158" t="s">
        <v>4053</v>
      </c>
      <c r="G4" s="3">
        <v>14</v>
      </c>
      <c r="H4" s="3" t="s">
        <v>4165</v>
      </c>
      <c r="I4" s="3">
        <v>216</v>
      </c>
      <c r="J4" s="3">
        <v>121</v>
      </c>
      <c r="K4" s="3">
        <v>95</v>
      </c>
      <c r="L4" s="3">
        <v>0</v>
      </c>
      <c r="M4" s="3">
        <v>0.56000000000000005</v>
      </c>
      <c r="N4" s="3">
        <v>26</v>
      </c>
      <c r="O4" s="3">
        <v>7</v>
      </c>
      <c r="P4" s="3">
        <v>12</v>
      </c>
      <c r="Q4" s="3">
        <v>6</v>
      </c>
      <c r="R4" s="3">
        <v>6</v>
      </c>
      <c r="S4" s="3">
        <v>0.5</v>
      </c>
      <c r="T4" s="3">
        <v>2.6</v>
      </c>
      <c r="U4" s="3">
        <v>1</v>
      </c>
      <c r="V4" s="3">
        <v>1</v>
      </c>
      <c r="W4" s="3">
        <v>1</v>
      </c>
      <c r="X4" s="3">
        <v>1</v>
      </c>
    </row>
    <row r="5" spans="1:24" x14ac:dyDescent="0.2">
      <c r="A5" s="54" t="s">
        <v>1724</v>
      </c>
      <c r="B5" s="139" t="s">
        <v>3173</v>
      </c>
      <c r="C5" s="56">
        <v>1987</v>
      </c>
      <c r="D5" s="49">
        <v>69</v>
      </c>
      <c r="E5" s="3">
        <v>42</v>
      </c>
      <c r="F5" s="158" t="s">
        <v>4054</v>
      </c>
      <c r="G5" s="3">
        <v>12</v>
      </c>
      <c r="H5" s="3" t="s">
        <v>4166</v>
      </c>
      <c r="I5" s="3">
        <v>184</v>
      </c>
      <c r="J5" s="3">
        <v>97</v>
      </c>
      <c r="K5" s="3">
        <v>87</v>
      </c>
      <c r="L5" s="3">
        <v>0</v>
      </c>
      <c r="M5" s="3">
        <v>0.52700000000000002</v>
      </c>
      <c r="N5" s="3">
        <v>10</v>
      </c>
      <c r="O5" s="3">
        <v>5</v>
      </c>
      <c r="P5" s="3">
        <v>11</v>
      </c>
      <c r="Q5" s="3">
        <v>8</v>
      </c>
      <c r="R5" s="3">
        <v>3</v>
      </c>
      <c r="S5" s="3">
        <v>0.72699999999999998</v>
      </c>
      <c r="T5" s="3">
        <v>3.3</v>
      </c>
      <c r="U5" s="3">
        <v>1</v>
      </c>
      <c r="V5" s="3">
        <v>2</v>
      </c>
      <c r="W5" s="3">
        <v>2</v>
      </c>
      <c r="X5" s="3">
        <v>2</v>
      </c>
    </row>
    <row r="6" spans="1:24" x14ac:dyDescent="0.2">
      <c r="A6" s="54" t="s">
        <v>1698</v>
      </c>
      <c r="B6" s="139" t="s">
        <v>2750</v>
      </c>
      <c r="C6" s="56">
        <v>1987</v>
      </c>
      <c r="D6" s="49">
        <v>52</v>
      </c>
      <c r="E6" s="3">
        <v>130</v>
      </c>
      <c r="F6" s="158" t="s">
        <v>4055</v>
      </c>
      <c r="G6" s="3">
        <v>9</v>
      </c>
      <c r="H6" s="3" t="s">
        <v>4167</v>
      </c>
      <c r="I6" s="3">
        <v>115</v>
      </c>
      <c r="J6" s="3">
        <v>34</v>
      </c>
      <c r="K6" s="3">
        <v>80</v>
      </c>
      <c r="L6" s="3">
        <v>1</v>
      </c>
      <c r="M6" s="3">
        <v>0.3</v>
      </c>
      <c r="N6" s="3">
        <v>-46</v>
      </c>
      <c r="O6" s="3">
        <v>0</v>
      </c>
      <c r="P6" s="3">
        <v>0</v>
      </c>
      <c r="Q6" s="3">
        <v>0</v>
      </c>
      <c r="R6" s="3">
        <v>0</v>
      </c>
      <c r="S6" s="3"/>
      <c r="T6" s="3">
        <v>3.9</v>
      </c>
      <c r="U6" s="3">
        <v>3</v>
      </c>
      <c r="V6" s="3">
        <v>0</v>
      </c>
      <c r="W6" s="3">
        <v>0</v>
      </c>
      <c r="X6" s="3">
        <v>0</v>
      </c>
    </row>
    <row r="7" spans="1:24" x14ac:dyDescent="0.2">
      <c r="A7" s="54" t="s">
        <v>1711</v>
      </c>
      <c r="B7" s="139" t="s">
        <v>3174</v>
      </c>
      <c r="C7" s="56">
        <v>1987</v>
      </c>
      <c r="D7" s="49">
        <v>15</v>
      </c>
      <c r="E7" s="3">
        <v>79</v>
      </c>
      <c r="F7" s="158" t="s">
        <v>4056</v>
      </c>
      <c r="G7" s="3">
        <v>9</v>
      </c>
      <c r="H7" s="3" t="s">
        <v>4168</v>
      </c>
      <c r="I7" s="3">
        <v>129</v>
      </c>
      <c r="J7" s="3">
        <v>60</v>
      </c>
      <c r="K7" s="3">
        <v>69</v>
      </c>
      <c r="L7" s="3">
        <v>0</v>
      </c>
      <c r="M7" s="3">
        <v>0.46500000000000002</v>
      </c>
      <c r="N7" s="3">
        <v>-9</v>
      </c>
      <c r="O7" s="3">
        <v>4</v>
      </c>
      <c r="P7" s="3">
        <v>7</v>
      </c>
      <c r="Q7" s="3">
        <v>3</v>
      </c>
      <c r="R7" s="3">
        <v>4</v>
      </c>
      <c r="S7" s="3">
        <v>0.42899999999999999</v>
      </c>
      <c r="T7" s="3">
        <v>3</v>
      </c>
      <c r="U7" s="3">
        <v>2</v>
      </c>
      <c r="V7" s="3">
        <v>0</v>
      </c>
      <c r="W7" s="3">
        <v>0</v>
      </c>
    </row>
    <row r="8" spans="1:24" x14ac:dyDescent="0.2">
      <c r="A8" s="54" t="s">
        <v>1730</v>
      </c>
      <c r="B8" s="139" t="s">
        <v>3182</v>
      </c>
      <c r="C8" s="56">
        <v>1987</v>
      </c>
      <c r="D8" s="49">
        <v>2</v>
      </c>
      <c r="E8" s="3">
        <v>4</v>
      </c>
      <c r="F8" s="158" t="s">
        <v>4057</v>
      </c>
      <c r="G8" s="3">
        <v>29</v>
      </c>
      <c r="H8" s="3" t="s">
        <v>4169</v>
      </c>
      <c r="I8" s="3">
        <v>418</v>
      </c>
      <c r="J8" s="3">
        <v>250</v>
      </c>
      <c r="K8" s="3">
        <v>162</v>
      </c>
      <c r="L8" s="3">
        <v>6</v>
      </c>
      <c r="M8" s="3">
        <v>0.60699999999999998</v>
      </c>
      <c r="N8" s="3">
        <v>88</v>
      </c>
      <c r="O8" s="3">
        <v>18</v>
      </c>
      <c r="P8" s="3">
        <v>36</v>
      </c>
      <c r="Q8" s="3">
        <v>20</v>
      </c>
      <c r="R8" s="3">
        <v>16</v>
      </c>
      <c r="S8" s="3">
        <v>0.55600000000000005</v>
      </c>
      <c r="T8" s="3">
        <v>2.4</v>
      </c>
      <c r="U8" s="3">
        <v>1</v>
      </c>
      <c r="V8" s="3">
        <v>2</v>
      </c>
      <c r="W8" s="3">
        <v>2</v>
      </c>
      <c r="X8" s="3">
        <v>5</v>
      </c>
    </row>
    <row r="9" spans="1:24" x14ac:dyDescent="0.2">
      <c r="A9" s="54" t="s">
        <v>1695</v>
      </c>
      <c r="B9" s="139" t="s">
        <v>3181</v>
      </c>
      <c r="C9" s="56">
        <v>1987</v>
      </c>
      <c r="D9" s="49">
        <v>2</v>
      </c>
      <c r="E9" s="3">
        <v>172</v>
      </c>
      <c r="F9" s="158" t="s">
        <v>4058</v>
      </c>
      <c r="G9" s="3">
        <v>4</v>
      </c>
      <c r="H9" s="3" t="s">
        <v>4170</v>
      </c>
      <c r="I9" s="3">
        <v>58</v>
      </c>
      <c r="J9" s="3">
        <v>23</v>
      </c>
      <c r="K9" s="3">
        <v>34</v>
      </c>
      <c r="L9" s="3">
        <v>1</v>
      </c>
      <c r="M9" s="3">
        <v>0.40500000000000003</v>
      </c>
      <c r="N9" s="3">
        <v>-11</v>
      </c>
      <c r="O9" s="3">
        <v>0</v>
      </c>
      <c r="P9" s="3">
        <v>0</v>
      </c>
      <c r="Q9" s="3">
        <v>0</v>
      </c>
      <c r="R9" s="3">
        <v>0</v>
      </c>
      <c r="S9" s="3"/>
      <c r="T9" s="3">
        <v>4</v>
      </c>
      <c r="U9" s="3">
        <v>3</v>
      </c>
      <c r="V9" s="3">
        <v>0</v>
      </c>
      <c r="W9" s="3">
        <v>0</v>
      </c>
      <c r="X9" s="3">
        <v>0</v>
      </c>
    </row>
    <row r="10" spans="1:24" x14ac:dyDescent="0.2">
      <c r="A10" s="54" t="s">
        <v>1664</v>
      </c>
      <c r="B10" s="139" t="s">
        <v>3164</v>
      </c>
      <c r="C10" s="56">
        <v>1988</v>
      </c>
      <c r="D10" s="49">
        <v>77</v>
      </c>
      <c r="E10" s="3">
        <v>89</v>
      </c>
      <c r="F10" s="158" t="s">
        <v>4059</v>
      </c>
      <c r="G10" s="3">
        <v>9</v>
      </c>
      <c r="H10" s="3" t="s">
        <v>4171</v>
      </c>
      <c r="I10" s="3">
        <v>104</v>
      </c>
      <c r="J10" s="3">
        <v>54</v>
      </c>
      <c r="K10" s="3">
        <v>50</v>
      </c>
      <c r="L10" s="3">
        <v>0</v>
      </c>
      <c r="M10" s="3">
        <v>0.51900000000000002</v>
      </c>
      <c r="N10" s="3">
        <v>4</v>
      </c>
      <c r="O10" s="3">
        <v>2</v>
      </c>
      <c r="P10" s="3">
        <v>2</v>
      </c>
      <c r="Q10" s="3">
        <v>0</v>
      </c>
      <c r="R10" s="3">
        <v>2</v>
      </c>
      <c r="S10" s="3">
        <v>0</v>
      </c>
      <c r="T10" s="3">
        <v>2.8</v>
      </c>
      <c r="U10" s="3">
        <v>1</v>
      </c>
      <c r="V10" s="3">
        <v>0</v>
      </c>
      <c r="W10" s="3">
        <v>0</v>
      </c>
      <c r="X10" s="3">
        <v>0</v>
      </c>
    </row>
    <row r="11" spans="1:24" x14ac:dyDescent="0.2">
      <c r="A11" s="54" t="s">
        <v>1672</v>
      </c>
      <c r="B11" s="139" t="s">
        <v>3166</v>
      </c>
      <c r="C11" s="56">
        <v>1988</v>
      </c>
      <c r="D11" s="49">
        <v>50</v>
      </c>
      <c r="E11" s="3">
        <v>18</v>
      </c>
      <c r="F11" s="158" t="s">
        <v>4060</v>
      </c>
      <c r="G11" s="3">
        <v>16</v>
      </c>
      <c r="H11" s="3" t="s">
        <v>4172</v>
      </c>
      <c r="I11" s="3">
        <v>248</v>
      </c>
      <c r="J11" s="3">
        <v>154</v>
      </c>
      <c r="K11" s="3">
        <v>94</v>
      </c>
      <c r="L11" s="3">
        <v>0</v>
      </c>
      <c r="M11" s="3">
        <v>0.621</v>
      </c>
      <c r="N11" s="3">
        <v>60</v>
      </c>
      <c r="O11" s="3">
        <v>10</v>
      </c>
      <c r="P11" s="3">
        <v>24</v>
      </c>
      <c r="Q11" s="3">
        <v>17</v>
      </c>
      <c r="R11" s="3">
        <v>7</v>
      </c>
      <c r="S11" s="3">
        <v>0.70799999999999996</v>
      </c>
      <c r="T11" s="3">
        <v>2.4</v>
      </c>
      <c r="U11" s="3">
        <v>1</v>
      </c>
      <c r="V11" s="3">
        <v>3</v>
      </c>
      <c r="W11" s="3">
        <v>3</v>
      </c>
      <c r="X11" s="3">
        <v>4</v>
      </c>
    </row>
    <row r="12" spans="1:24" x14ac:dyDescent="0.2">
      <c r="A12" s="54" t="s">
        <v>1630</v>
      </c>
      <c r="B12" s="139" t="s">
        <v>3160</v>
      </c>
      <c r="C12" s="56">
        <v>1989</v>
      </c>
      <c r="D12" s="49">
        <v>26</v>
      </c>
      <c r="E12" s="3">
        <v>0</v>
      </c>
      <c r="F12" s="12" t="s">
        <v>3165</v>
      </c>
    </row>
    <row r="13" spans="1:24" x14ac:dyDescent="0.2">
      <c r="A13" s="54" t="s">
        <v>1635</v>
      </c>
      <c r="B13" s="139" t="s">
        <v>3149</v>
      </c>
      <c r="C13" s="56">
        <v>1989</v>
      </c>
      <c r="D13" s="49">
        <v>4</v>
      </c>
      <c r="E13" s="3">
        <v>0</v>
      </c>
      <c r="F13" s="12" t="s">
        <v>4061</v>
      </c>
    </row>
    <row r="14" spans="1:24" x14ac:dyDescent="0.2">
      <c r="A14" s="54" t="s">
        <v>1640</v>
      </c>
      <c r="B14" s="139" t="s">
        <v>3148</v>
      </c>
      <c r="C14" s="56">
        <v>1989</v>
      </c>
      <c r="D14" s="49">
        <v>2</v>
      </c>
      <c r="E14" s="3">
        <v>0</v>
      </c>
      <c r="F14" s="12" t="s">
        <v>4062</v>
      </c>
    </row>
    <row r="15" spans="1:24" x14ac:dyDescent="0.2">
      <c r="A15" s="54" t="s">
        <v>1582</v>
      </c>
      <c r="B15" s="139" t="s">
        <v>3142</v>
      </c>
      <c r="C15" s="56">
        <v>1990</v>
      </c>
      <c r="D15" s="49">
        <v>59</v>
      </c>
      <c r="E15" s="3">
        <v>8</v>
      </c>
      <c r="F15" s="158" t="s">
        <v>4063</v>
      </c>
      <c r="G15" s="3">
        <v>23</v>
      </c>
      <c r="H15" s="3" t="s">
        <v>4173</v>
      </c>
      <c r="I15" s="3">
        <v>342</v>
      </c>
      <c r="J15" s="3">
        <v>193</v>
      </c>
      <c r="K15" s="3">
        <v>148</v>
      </c>
      <c r="L15" s="3">
        <v>1</v>
      </c>
      <c r="M15" s="3">
        <v>0.56599999999999995</v>
      </c>
      <c r="N15" s="3">
        <v>45</v>
      </c>
      <c r="O15" s="3">
        <v>12</v>
      </c>
      <c r="P15" s="3">
        <v>24</v>
      </c>
      <c r="Q15" s="3">
        <v>16</v>
      </c>
      <c r="R15" s="3">
        <v>8</v>
      </c>
      <c r="S15" s="3">
        <v>0.66700000000000004</v>
      </c>
      <c r="T15" s="3">
        <v>2.1</v>
      </c>
      <c r="U15" s="3">
        <v>1</v>
      </c>
      <c r="V15" s="3">
        <v>4</v>
      </c>
      <c r="W15" s="3">
        <v>4</v>
      </c>
      <c r="X15" s="3">
        <v>4</v>
      </c>
    </row>
    <row r="16" spans="1:24" x14ac:dyDescent="0.2">
      <c r="A16" s="54" t="s">
        <v>1590</v>
      </c>
      <c r="B16" s="139" t="s">
        <v>3775</v>
      </c>
      <c r="C16" s="56">
        <v>1990</v>
      </c>
      <c r="D16" s="49">
        <v>49</v>
      </c>
      <c r="E16" s="3">
        <v>1</v>
      </c>
      <c r="F16" s="158" t="s">
        <v>4064</v>
      </c>
      <c r="G16" s="3">
        <v>33</v>
      </c>
      <c r="H16" s="3" t="s">
        <v>4174</v>
      </c>
      <c r="I16" s="3">
        <v>490</v>
      </c>
      <c r="J16" s="3">
        <v>328</v>
      </c>
      <c r="K16" s="3">
        <v>156</v>
      </c>
      <c r="L16" s="3">
        <v>6</v>
      </c>
      <c r="M16" s="3">
        <v>0.67700000000000005</v>
      </c>
      <c r="N16" s="3">
        <v>172</v>
      </c>
      <c r="O16" s="3">
        <v>19</v>
      </c>
      <c r="P16" s="3">
        <v>36</v>
      </c>
      <c r="Q16" s="3">
        <v>19</v>
      </c>
      <c r="R16" s="3">
        <v>17</v>
      </c>
      <c r="S16" s="3">
        <v>0.52800000000000002</v>
      </c>
      <c r="T16" s="3">
        <v>1.8</v>
      </c>
      <c r="U16" s="3">
        <v>1</v>
      </c>
      <c r="V16" s="3">
        <v>2</v>
      </c>
      <c r="W16" s="3">
        <v>2</v>
      </c>
      <c r="X16" s="3">
        <v>6</v>
      </c>
    </row>
    <row r="17" spans="1:24" x14ac:dyDescent="0.2">
      <c r="A17" s="54" t="s">
        <v>1580</v>
      </c>
      <c r="B17" s="139" t="s">
        <v>3773</v>
      </c>
      <c r="C17" s="56">
        <v>1990</v>
      </c>
      <c r="D17" s="49">
        <v>4</v>
      </c>
      <c r="E17" s="3">
        <v>29</v>
      </c>
      <c r="F17" s="158" t="s">
        <v>4053</v>
      </c>
      <c r="G17" s="3">
        <v>14</v>
      </c>
      <c r="H17" s="3" t="s">
        <v>4165</v>
      </c>
      <c r="I17" s="3">
        <v>216</v>
      </c>
      <c r="J17" s="3">
        <v>121</v>
      </c>
      <c r="K17" s="3">
        <v>95</v>
      </c>
      <c r="L17" s="3">
        <v>0</v>
      </c>
      <c r="M17" s="3">
        <v>0.56000000000000005</v>
      </c>
      <c r="N17" s="3">
        <v>26</v>
      </c>
      <c r="O17" s="3">
        <v>7</v>
      </c>
      <c r="P17" s="3">
        <v>12</v>
      </c>
      <c r="Q17" s="3">
        <v>6</v>
      </c>
      <c r="R17" s="3">
        <v>6</v>
      </c>
      <c r="S17" s="3">
        <v>0.5</v>
      </c>
      <c r="T17" s="3">
        <v>2.6</v>
      </c>
      <c r="U17" s="3">
        <v>1</v>
      </c>
      <c r="V17" s="3">
        <v>1</v>
      </c>
      <c r="W17" s="3">
        <v>1</v>
      </c>
      <c r="X17" s="3">
        <v>1</v>
      </c>
    </row>
    <row r="18" spans="1:24" x14ac:dyDescent="0.2">
      <c r="A18" s="54" t="s">
        <v>1578</v>
      </c>
      <c r="B18" s="139" t="s">
        <v>3777</v>
      </c>
      <c r="C18" s="56">
        <v>1990</v>
      </c>
      <c r="D18" s="49">
        <v>4</v>
      </c>
      <c r="E18" s="3">
        <v>0</v>
      </c>
      <c r="F18" s="12" t="s">
        <v>4065</v>
      </c>
    </row>
    <row r="19" spans="1:24" x14ac:dyDescent="0.2">
      <c r="A19" s="54" t="s">
        <v>1601</v>
      </c>
      <c r="B19" s="139" t="s">
        <v>3132</v>
      </c>
      <c r="C19" s="56">
        <v>1990</v>
      </c>
      <c r="D19" s="49">
        <v>2</v>
      </c>
      <c r="E19" s="3">
        <v>0</v>
      </c>
      <c r="F19" s="12" t="s">
        <v>4066</v>
      </c>
    </row>
    <row r="20" spans="1:24" x14ac:dyDescent="0.2">
      <c r="A20" s="54" t="s">
        <v>1589</v>
      </c>
      <c r="B20" s="139" t="s">
        <v>3134</v>
      </c>
      <c r="C20" s="56">
        <v>1990</v>
      </c>
      <c r="D20" s="49">
        <v>1</v>
      </c>
      <c r="E20" s="3">
        <v>0</v>
      </c>
      <c r="F20" s="12" t="s">
        <v>4067</v>
      </c>
    </row>
    <row r="21" spans="1:24" x14ac:dyDescent="0.2">
      <c r="A21" s="54" t="s">
        <v>1559</v>
      </c>
      <c r="B21" s="145" t="s">
        <v>3118</v>
      </c>
      <c r="C21" s="147">
        <v>1991</v>
      </c>
      <c r="D21" s="49">
        <v>8</v>
      </c>
      <c r="E21" s="3">
        <v>29</v>
      </c>
      <c r="F21" s="158" t="s">
        <v>4053</v>
      </c>
      <c r="G21" s="3">
        <v>14</v>
      </c>
      <c r="H21" s="3" t="s">
        <v>4165</v>
      </c>
      <c r="I21" s="3">
        <v>216</v>
      </c>
      <c r="J21" s="3">
        <v>121</v>
      </c>
      <c r="K21" s="3">
        <v>95</v>
      </c>
      <c r="L21" s="3">
        <v>0</v>
      </c>
      <c r="M21" s="3">
        <v>0.56000000000000005</v>
      </c>
      <c r="N21" s="3">
        <v>26</v>
      </c>
      <c r="O21" s="3">
        <v>7</v>
      </c>
      <c r="P21" s="3">
        <v>12</v>
      </c>
      <c r="Q21" s="3">
        <v>6</v>
      </c>
      <c r="R21" s="3">
        <v>6</v>
      </c>
      <c r="S21" s="3">
        <v>0.5</v>
      </c>
      <c r="T21" s="3">
        <v>2.6</v>
      </c>
      <c r="U21" s="3">
        <v>1</v>
      </c>
      <c r="V21" s="3">
        <v>1</v>
      </c>
      <c r="W21" s="3">
        <v>1</v>
      </c>
      <c r="X21" s="3">
        <v>1</v>
      </c>
    </row>
    <row r="22" spans="1:24" x14ac:dyDescent="0.2">
      <c r="A22" s="54" t="s">
        <v>1542</v>
      </c>
      <c r="B22" s="145" t="s">
        <v>3123</v>
      </c>
      <c r="C22" s="147">
        <v>1991</v>
      </c>
      <c r="D22" s="49">
        <v>5</v>
      </c>
      <c r="E22" s="3">
        <v>104</v>
      </c>
      <c r="F22" s="158" t="s">
        <v>4068</v>
      </c>
      <c r="G22" s="3">
        <v>9</v>
      </c>
      <c r="H22" s="3" t="s">
        <v>4175</v>
      </c>
      <c r="I22" s="3">
        <v>124</v>
      </c>
      <c r="J22" s="3">
        <v>47</v>
      </c>
      <c r="K22" s="3">
        <v>77</v>
      </c>
      <c r="L22" s="3">
        <v>0</v>
      </c>
      <c r="M22" s="3">
        <v>0.379</v>
      </c>
      <c r="N22" s="3">
        <v>-30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3.9</v>
      </c>
      <c r="U22" s="3">
        <v>2</v>
      </c>
      <c r="V22" s="3">
        <v>0</v>
      </c>
      <c r="W22" s="3">
        <v>0</v>
      </c>
      <c r="X22" s="3">
        <v>0</v>
      </c>
    </row>
    <row r="23" spans="1:24" x14ac:dyDescent="0.2">
      <c r="A23" s="54" t="s">
        <v>1549</v>
      </c>
      <c r="B23" s="145" t="s">
        <v>3117</v>
      </c>
      <c r="C23" s="147">
        <v>1991</v>
      </c>
      <c r="D23" s="49">
        <v>5</v>
      </c>
      <c r="E23" s="3">
        <v>42</v>
      </c>
      <c r="F23" s="158" t="s">
        <v>4054</v>
      </c>
      <c r="G23" s="3">
        <v>12</v>
      </c>
      <c r="H23" s="3" t="s">
        <v>4166</v>
      </c>
      <c r="I23" s="3">
        <v>184</v>
      </c>
      <c r="J23" s="3">
        <v>97</v>
      </c>
      <c r="K23" s="3">
        <v>87</v>
      </c>
      <c r="L23" s="3">
        <v>0</v>
      </c>
      <c r="M23" s="3">
        <v>0.52700000000000002</v>
      </c>
      <c r="N23" s="3">
        <v>10</v>
      </c>
      <c r="O23" s="3">
        <v>5</v>
      </c>
      <c r="P23" s="3">
        <v>11</v>
      </c>
      <c r="Q23" s="3">
        <v>8</v>
      </c>
      <c r="R23" s="3">
        <v>3</v>
      </c>
      <c r="S23" s="3">
        <v>0.72699999999999998</v>
      </c>
      <c r="T23" s="3">
        <v>3.3</v>
      </c>
      <c r="U23" s="3">
        <v>1</v>
      </c>
      <c r="V23" s="3">
        <v>2</v>
      </c>
      <c r="W23" s="3">
        <v>2</v>
      </c>
      <c r="X23" s="3">
        <v>2</v>
      </c>
    </row>
    <row r="24" spans="1:24" x14ac:dyDescent="0.2">
      <c r="A24" s="54" t="s">
        <v>1546</v>
      </c>
      <c r="B24" s="145" t="s">
        <v>3128</v>
      </c>
      <c r="C24" s="147">
        <v>1991</v>
      </c>
      <c r="D24" s="49">
        <v>4</v>
      </c>
      <c r="E24" s="3">
        <v>291</v>
      </c>
      <c r="F24" s="158" t="s">
        <v>4069</v>
      </c>
      <c r="G24" s="3">
        <v>2</v>
      </c>
      <c r="H24" s="3" t="s">
        <v>4176</v>
      </c>
      <c r="I24" s="3">
        <v>32</v>
      </c>
      <c r="J24" s="3">
        <v>8</v>
      </c>
      <c r="K24" s="3">
        <v>24</v>
      </c>
      <c r="L24" s="3">
        <v>0</v>
      </c>
      <c r="M24" s="3">
        <v>0.25</v>
      </c>
      <c r="N24" s="3">
        <v>-16</v>
      </c>
      <c r="O24" s="3">
        <v>0</v>
      </c>
      <c r="P24" s="3">
        <v>0</v>
      </c>
      <c r="Q24" s="3">
        <v>0</v>
      </c>
      <c r="R24" s="3">
        <v>0</v>
      </c>
      <c r="S24" s="3"/>
      <c r="T24" s="3">
        <v>4.5</v>
      </c>
      <c r="U24" s="3">
        <v>4</v>
      </c>
      <c r="V24" s="3">
        <v>0</v>
      </c>
      <c r="W24" s="3">
        <v>0</v>
      </c>
      <c r="X24" s="3">
        <v>0</v>
      </c>
    </row>
    <row r="25" spans="1:24" x14ac:dyDescent="0.2">
      <c r="A25" s="54" t="s">
        <v>1530</v>
      </c>
      <c r="B25" s="145" t="s">
        <v>3781</v>
      </c>
      <c r="C25" s="147">
        <v>1991</v>
      </c>
      <c r="D25" s="49">
        <v>2</v>
      </c>
      <c r="E25" s="3">
        <v>10</v>
      </c>
      <c r="F25" s="158" t="s">
        <v>4070</v>
      </c>
      <c r="G25" s="3">
        <v>22</v>
      </c>
      <c r="H25" s="3" t="s">
        <v>4177</v>
      </c>
      <c r="I25" s="3">
        <v>334</v>
      </c>
      <c r="J25" s="3">
        <v>186</v>
      </c>
      <c r="K25" s="3">
        <v>147</v>
      </c>
      <c r="L25" s="3">
        <v>1</v>
      </c>
      <c r="M25" s="3">
        <v>0.55800000000000005</v>
      </c>
      <c r="N25" s="3">
        <v>39</v>
      </c>
      <c r="O25" s="3">
        <v>11</v>
      </c>
      <c r="P25" s="3">
        <v>18</v>
      </c>
      <c r="Q25" s="3">
        <v>7</v>
      </c>
      <c r="R25" s="3">
        <v>11</v>
      </c>
      <c r="S25" s="3">
        <v>0.38900000000000001</v>
      </c>
      <c r="T25" s="3">
        <v>2.6</v>
      </c>
      <c r="U25" s="3">
        <v>1</v>
      </c>
      <c r="V25" s="3">
        <v>0</v>
      </c>
      <c r="W25" s="3">
        <v>0</v>
      </c>
      <c r="X25" s="3">
        <v>0</v>
      </c>
    </row>
    <row r="26" spans="1:24" x14ac:dyDescent="0.2">
      <c r="A26" s="54" t="s">
        <v>1552</v>
      </c>
      <c r="B26" s="145" t="s">
        <v>3122</v>
      </c>
      <c r="C26" s="147">
        <v>1991</v>
      </c>
      <c r="D26" s="49">
        <v>1</v>
      </c>
      <c r="E26" s="3">
        <v>61</v>
      </c>
      <c r="F26" s="158" t="s">
        <v>4071</v>
      </c>
      <c r="G26" s="3">
        <v>9</v>
      </c>
      <c r="H26" s="3" t="s">
        <v>4178</v>
      </c>
      <c r="I26" s="3">
        <v>144</v>
      </c>
      <c r="J26" s="3">
        <v>80</v>
      </c>
      <c r="K26" s="3">
        <v>64</v>
      </c>
      <c r="L26" s="3">
        <v>0</v>
      </c>
      <c r="M26" s="3">
        <v>0.55600000000000005</v>
      </c>
      <c r="N26" s="3">
        <v>16</v>
      </c>
      <c r="O26" s="3">
        <v>6</v>
      </c>
      <c r="P26" s="3">
        <v>13</v>
      </c>
      <c r="Q26" s="3">
        <v>9</v>
      </c>
      <c r="R26" s="3">
        <v>4</v>
      </c>
      <c r="S26" s="3">
        <v>0.69199999999999995</v>
      </c>
      <c r="T26" s="3">
        <v>2.7</v>
      </c>
      <c r="U26" s="3">
        <v>1</v>
      </c>
      <c r="V26" s="3">
        <v>2</v>
      </c>
      <c r="W26" s="3">
        <v>2</v>
      </c>
      <c r="X26" s="3">
        <v>2</v>
      </c>
    </row>
    <row r="27" spans="1:24" x14ac:dyDescent="0.2">
      <c r="A27" s="54" t="s">
        <v>1509</v>
      </c>
      <c r="B27" s="139" t="s">
        <v>3097</v>
      </c>
      <c r="C27" s="56">
        <v>1992</v>
      </c>
      <c r="D27" s="49">
        <v>74</v>
      </c>
      <c r="E27" s="3">
        <v>36</v>
      </c>
      <c r="F27" s="158" t="s">
        <v>4072</v>
      </c>
      <c r="G27" s="3">
        <v>13</v>
      </c>
      <c r="H27" s="3" t="s">
        <v>4179</v>
      </c>
      <c r="I27" s="3">
        <v>207</v>
      </c>
      <c r="J27" s="3">
        <v>113</v>
      </c>
      <c r="K27" s="3">
        <v>94</v>
      </c>
      <c r="L27" s="3">
        <v>0</v>
      </c>
      <c r="M27" s="3">
        <v>0.54600000000000004</v>
      </c>
      <c r="N27" s="3">
        <v>19</v>
      </c>
      <c r="O27" s="3">
        <v>8</v>
      </c>
      <c r="P27" s="3">
        <v>12</v>
      </c>
      <c r="Q27" s="3">
        <v>4</v>
      </c>
      <c r="R27" s="3">
        <v>8</v>
      </c>
      <c r="S27" s="3">
        <v>0.33300000000000002</v>
      </c>
      <c r="T27" s="3">
        <v>2.5</v>
      </c>
      <c r="U27" s="3">
        <v>1</v>
      </c>
      <c r="V27" s="3">
        <v>0</v>
      </c>
      <c r="W27" s="3">
        <v>0</v>
      </c>
      <c r="X27" s="3">
        <v>0</v>
      </c>
    </row>
    <row r="28" spans="1:24" x14ac:dyDescent="0.2">
      <c r="A28" s="54" t="s">
        <v>1491</v>
      </c>
      <c r="B28" s="139" t="s">
        <v>3092</v>
      </c>
      <c r="C28" s="56">
        <v>1992</v>
      </c>
      <c r="D28" s="49">
        <v>67</v>
      </c>
      <c r="E28" s="3">
        <v>104</v>
      </c>
      <c r="F28" s="158" t="s">
        <v>4068</v>
      </c>
      <c r="G28" s="3">
        <v>9</v>
      </c>
      <c r="H28" s="3" t="s">
        <v>4175</v>
      </c>
      <c r="I28" s="3">
        <v>124</v>
      </c>
      <c r="J28" s="3">
        <v>47</v>
      </c>
      <c r="K28" s="3">
        <v>77</v>
      </c>
      <c r="L28" s="3">
        <v>0</v>
      </c>
      <c r="M28" s="3">
        <v>0.379</v>
      </c>
      <c r="N28" s="3">
        <v>-30</v>
      </c>
      <c r="O28" s="3">
        <v>1</v>
      </c>
      <c r="P28" s="3">
        <v>1</v>
      </c>
      <c r="Q28" s="3">
        <v>0</v>
      </c>
      <c r="R28" s="3">
        <v>1</v>
      </c>
      <c r="S28" s="3">
        <v>0</v>
      </c>
      <c r="T28" s="3">
        <v>3.9</v>
      </c>
      <c r="U28" s="3">
        <v>2</v>
      </c>
      <c r="V28" s="3">
        <v>0</v>
      </c>
      <c r="W28" s="3">
        <v>0</v>
      </c>
      <c r="X28" s="3">
        <v>0</v>
      </c>
    </row>
    <row r="29" spans="1:24" x14ac:dyDescent="0.2">
      <c r="A29" s="54" t="s">
        <v>1500</v>
      </c>
      <c r="B29" s="139" t="s">
        <v>3096</v>
      </c>
      <c r="C29" s="56">
        <v>1992</v>
      </c>
      <c r="D29" s="49">
        <v>21</v>
      </c>
      <c r="E29" s="3">
        <v>221</v>
      </c>
      <c r="F29" s="158" t="s">
        <v>4073</v>
      </c>
      <c r="G29" s="3">
        <v>2</v>
      </c>
      <c r="H29" s="3" t="s">
        <v>4176</v>
      </c>
      <c r="I29" s="3">
        <v>32</v>
      </c>
      <c r="J29" s="3">
        <v>14</v>
      </c>
      <c r="K29" s="3">
        <v>18</v>
      </c>
      <c r="L29" s="3">
        <v>0</v>
      </c>
      <c r="M29" s="3">
        <v>0.438</v>
      </c>
      <c r="N29" s="3">
        <v>-4</v>
      </c>
      <c r="O29" s="3">
        <v>0</v>
      </c>
      <c r="P29" s="3">
        <v>0</v>
      </c>
      <c r="Q29" s="3">
        <v>0</v>
      </c>
      <c r="R29" s="3">
        <v>0</v>
      </c>
      <c r="S29" s="3"/>
      <c r="T29" s="3">
        <v>4</v>
      </c>
      <c r="U29" s="3">
        <v>4</v>
      </c>
      <c r="V29" s="3">
        <v>0</v>
      </c>
      <c r="W29" s="3">
        <v>0</v>
      </c>
      <c r="X29" s="3">
        <v>0</v>
      </c>
    </row>
    <row r="30" spans="1:24" x14ac:dyDescent="0.2">
      <c r="A30" s="54" t="s">
        <v>1518</v>
      </c>
      <c r="B30" s="139" t="s">
        <v>3094</v>
      </c>
      <c r="C30" s="56">
        <v>1992</v>
      </c>
      <c r="D30" s="49">
        <v>15</v>
      </c>
      <c r="E30" s="3">
        <v>16</v>
      </c>
      <c r="F30" s="158" t="s">
        <v>2486</v>
      </c>
      <c r="G30" s="3">
        <v>17</v>
      </c>
      <c r="H30" s="3" t="s">
        <v>4180</v>
      </c>
      <c r="I30" s="3">
        <v>272</v>
      </c>
      <c r="J30" s="3">
        <v>161</v>
      </c>
      <c r="K30" s="3">
        <v>111</v>
      </c>
      <c r="L30" s="3">
        <v>0</v>
      </c>
      <c r="M30" s="3">
        <v>0.59199999999999997</v>
      </c>
      <c r="N30" s="3">
        <v>50</v>
      </c>
      <c r="O30" s="3">
        <v>12</v>
      </c>
      <c r="P30" s="3">
        <v>24</v>
      </c>
      <c r="Q30" s="3">
        <v>13</v>
      </c>
      <c r="R30" s="3">
        <v>11</v>
      </c>
      <c r="S30" s="3">
        <v>0.54200000000000004</v>
      </c>
      <c r="T30" s="3">
        <v>1.8</v>
      </c>
      <c r="U30" s="3">
        <v>1</v>
      </c>
      <c r="V30" s="3">
        <v>1</v>
      </c>
      <c r="W30" s="3">
        <v>1</v>
      </c>
      <c r="X30" s="3">
        <v>3</v>
      </c>
    </row>
    <row r="31" spans="1:24" x14ac:dyDescent="0.2">
      <c r="A31" s="54" t="s">
        <v>1475</v>
      </c>
      <c r="B31" s="139" t="s">
        <v>3099</v>
      </c>
      <c r="C31" s="56">
        <v>1992</v>
      </c>
      <c r="D31" s="49">
        <v>11</v>
      </c>
      <c r="E31" s="3">
        <v>190</v>
      </c>
      <c r="F31" s="158" t="s">
        <v>4074</v>
      </c>
      <c r="G31" s="3">
        <v>5</v>
      </c>
      <c r="H31" s="3" t="s">
        <v>4181</v>
      </c>
      <c r="I31" s="3">
        <v>71</v>
      </c>
      <c r="J31" s="3">
        <v>19</v>
      </c>
      <c r="K31" s="3">
        <v>52</v>
      </c>
      <c r="L31" s="3">
        <v>0</v>
      </c>
      <c r="M31" s="3">
        <v>0.26800000000000002</v>
      </c>
      <c r="N31" s="3">
        <v>-33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3.4</v>
      </c>
      <c r="U31" s="3">
        <v>3</v>
      </c>
      <c r="V31" s="3">
        <v>0</v>
      </c>
      <c r="W31" s="3">
        <v>0</v>
      </c>
      <c r="X31" s="3">
        <v>0</v>
      </c>
    </row>
    <row r="32" spans="1:24" x14ac:dyDescent="0.2">
      <c r="A32" s="54" t="s">
        <v>1515</v>
      </c>
      <c r="B32" s="139" t="s">
        <v>3103</v>
      </c>
      <c r="C32" s="56">
        <v>1992</v>
      </c>
      <c r="D32" s="49">
        <v>5</v>
      </c>
      <c r="E32" s="3">
        <v>10</v>
      </c>
      <c r="F32" s="158" t="s">
        <v>4070</v>
      </c>
      <c r="G32" s="3">
        <v>22</v>
      </c>
      <c r="H32" s="3" t="s">
        <v>4177</v>
      </c>
      <c r="I32" s="3">
        <v>334</v>
      </c>
      <c r="J32" s="3">
        <v>186</v>
      </c>
      <c r="K32" s="3">
        <v>147</v>
      </c>
      <c r="L32" s="3">
        <v>1</v>
      </c>
      <c r="M32" s="3">
        <v>0.55800000000000005</v>
      </c>
      <c r="N32" s="3">
        <v>39</v>
      </c>
      <c r="O32" s="3">
        <v>11</v>
      </c>
      <c r="P32" s="3">
        <v>18</v>
      </c>
      <c r="Q32" s="3">
        <v>7</v>
      </c>
      <c r="R32" s="3">
        <v>11</v>
      </c>
      <c r="S32" s="3">
        <v>0.38900000000000001</v>
      </c>
      <c r="T32" s="3">
        <v>2.6</v>
      </c>
      <c r="U32" s="3">
        <v>1</v>
      </c>
      <c r="V32" s="3">
        <v>0</v>
      </c>
      <c r="W32" s="3">
        <v>0</v>
      </c>
      <c r="X32" s="3">
        <v>0</v>
      </c>
    </row>
    <row r="33" spans="1:24" x14ac:dyDescent="0.2">
      <c r="A33" s="54" t="s">
        <v>1488</v>
      </c>
      <c r="B33" s="139" t="s">
        <v>3095</v>
      </c>
      <c r="C33" s="56">
        <v>1992</v>
      </c>
      <c r="D33" s="49">
        <v>1</v>
      </c>
      <c r="E33" s="3">
        <v>29</v>
      </c>
      <c r="F33" s="158" t="s">
        <v>4053</v>
      </c>
      <c r="G33" s="3">
        <v>14</v>
      </c>
      <c r="H33" s="3" t="s">
        <v>4165</v>
      </c>
      <c r="I33" s="3">
        <v>216</v>
      </c>
      <c r="J33" s="3">
        <v>121</v>
      </c>
      <c r="K33" s="3">
        <v>95</v>
      </c>
      <c r="L33" s="3">
        <v>0</v>
      </c>
      <c r="M33" s="3">
        <v>0.56000000000000005</v>
      </c>
      <c r="N33" s="3">
        <v>26</v>
      </c>
      <c r="O33" s="3">
        <v>7</v>
      </c>
      <c r="P33" s="3">
        <v>12</v>
      </c>
      <c r="Q33" s="3">
        <v>6</v>
      </c>
      <c r="R33" s="3">
        <v>6</v>
      </c>
      <c r="S33" s="3">
        <v>0.5</v>
      </c>
      <c r="T33" s="3">
        <v>2.6</v>
      </c>
      <c r="U33" s="3">
        <v>1</v>
      </c>
      <c r="V33" s="3">
        <v>1</v>
      </c>
      <c r="W33" s="3">
        <v>1</v>
      </c>
      <c r="X33" s="3">
        <v>1</v>
      </c>
    </row>
    <row r="34" spans="1:24" x14ac:dyDescent="0.2">
      <c r="A34" s="54" t="s">
        <v>1428</v>
      </c>
      <c r="B34" s="145" t="s">
        <v>3068</v>
      </c>
      <c r="C34" s="147">
        <v>1993</v>
      </c>
      <c r="D34" s="49">
        <v>103</v>
      </c>
      <c r="E34" s="3">
        <v>13</v>
      </c>
      <c r="F34" s="158" t="s">
        <v>4075</v>
      </c>
      <c r="G34" s="3">
        <v>19</v>
      </c>
      <c r="H34" s="3" t="s">
        <v>4182</v>
      </c>
      <c r="I34" s="3">
        <v>303</v>
      </c>
      <c r="J34" s="3">
        <v>172</v>
      </c>
      <c r="K34" s="3">
        <v>130</v>
      </c>
      <c r="L34" s="3">
        <v>1</v>
      </c>
      <c r="M34" s="3">
        <v>0.56899999999999995</v>
      </c>
      <c r="N34" s="3">
        <v>42</v>
      </c>
      <c r="O34" s="3">
        <v>10</v>
      </c>
      <c r="P34" s="3">
        <v>19</v>
      </c>
      <c r="Q34" s="3">
        <v>11</v>
      </c>
      <c r="R34" s="3">
        <v>8</v>
      </c>
      <c r="S34" s="3">
        <v>0.57899999999999996</v>
      </c>
      <c r="T34" s="3">
        <v>2.5</v>
      </c>
      <c r="U34" s="3">
        <v>1</v>
      </c>
      <c r="V34" s="3">
        <v>2</v>
      </c>
      <c r="W34" s="3">
        <v>2</v>
      </c>
      <c r="X34" s="3">
        <v>3</v>
      </c>
    </row>
    <row r="35" spans="1:24" x14ac:dyDescent="0.2">
      <c r="A35" s="54" t="s">
        <v>1449</v>
      </c>
      <c r="B35" s="145" t="s">
        <v>3070</v>
      </c>
      <c r="C35" s="147">
        <v>1993</v>
      </c>
      <c r="D35" s="49">
        <v>96</v>
      </c>
      <c r="E35" s="3">
        <v>16</v>
      </c>
      <c r="F35" s="158" t="s">
        <v>2486</v>
      </c>
      <c r="G35" s="3">
        <v>17</v>
      </c>
      <c r="H35" s="3" t="s">
        <v>4180</v>
      </c>
      <c r="I35" s="3">
        <v>272</v>
      </c>
      <c r="J35" s="3">
        <v>161</v>
      </c>
      <c r="K35" s="3">
        <v>111</v>
      </c>
      <c r="L35" s="3">
        <v>0</v>
      </c>
      <c r="M35" s="3">
        <v>0.59199999999999997</v>
      </c>
      <c r="N35" s="3">
        <v>50</v>
      </c>
      <c r="O35" s="3">
        <v>12</v>
      </c>
      <c r="P35" s="3">
        <v>24</v>
      </c>
      <c r="Q35" s="3">
        <v>13</v>
      </c>
      <c r="R35" s="3">
        <v>11</v>
      </c>
      <c r="S35" s="3">
        <v>0.54200000000000004</v>
      </c>
      <c r="T35" s="3">
        <v>1.8</v>
      </c>
      <c r="U35" s="3">
        <v>1</v>
      </c>
      <c r="V35" s="3">
        <v>1</v>
      </c>
      <c r="W35" s="3">
        <v>1</v>
      </c>
      <c r="X35" s="3">
        <v>3</v>
      </c>
    </row>
    <row r="36" spans="1:24" x14ac:dyDescent="0.2">
      <c r="A36" s="54" t="s">
        <v>1467</v>
      </c>
      <c r="B36" s="145" t="s">
        <v>3073</v>
      </c>
      <c r="C36" s="147">
        <v>1993</v>
      </c>
      <c r="D36" s="49">
        <v>94</v>
      </c>
      <c r="E36" s="3">
        <v>65</v>
      </c>
      <c r="F36" s="158" t="s">
        <v>4076</v>
      </c>
      <c r="G36" s="3">
        <v>9</v>
      </c>
      <c r="H36" s="3" t="s">
        <v>4183</v>
      </c>
      <c r="I36" s="3">
        <v>137</v>
      </c>
      <c r="J36" s="3">
        <v>74</v>
      </c>
      <c r="K36" s="3">
        <v>63</v>
      </c>
      <c r="L36" s="3">
        <v>0</v>
      </c>
      <c r="M36" s="3">
        <v>0.54</v>
      </c>
      <c r="N36" s="3">
        <v>11</v>
      </c>
      <c r="O36" s="3">
        <v>5</v>
      </c>
      <c r="P36" s="3">
        <v>8</v>
      </c>
      <c r="Q36" s="3">
        <v>3</v>
      </c>
      <c r="R36" s="3">
        <v>5</v>
      </c>
      <c r="S36" s="3">
        <v>0.375</v>
      </c>
      <c r="T36" s="3">
        <v>2.8</v>
      </c>
      <c r="U36" s="3">
        <v>1</v>
      </c>
      <c r="V36" s="3">
        <v>0</v>
      </c>
      <c r="W36" s="3">
        <v>0</v>
      </c>
      <c r="X36" s="3">
        <v>1</v>
      </c>
    </row>
    <row r="37" spans="1:24" x14ac:dyDescent="0.2">
      <c r="A37" s="54" t="s">
        <v>1461</v>
      </c>
      <c r="B37" s="145" t="s">
        <v>3072</v>
      </c>
      <c r="C37" s="147">
        <v>1993</v>
      </c>
      <c r="D37" s="49">
        <v>46</v>
      </c>
      <c r="E37" s="3">
        <v>34</v>
      </c>
      <c r="F37" s="158" t="s">
        <v>4077</v>
      </c>
      <c r="G37" s="3">
        <v>11</v>
      </c>
      <c r="H37" s="3" t="s">
        <v>4184</v>
      </c>
      <c r="I37" s="3">
        <v>176</v>
      </c>
      <c r="J37" s="3">
        <v>114</v>
      </c>
      <c r="K37" s="3">
        <v>62</v>
      </c>
      <c r="L37" s="3">
        <v>0</v>
      </c>
      <c r="M37" s="3">
        <v>0.64800000000000002</v>
      </c>
      <c r="N37" s="3">
        <v>52</v>
      </c>
      <c r="O37" s="3">
        <v>7</v>
      </c>
      <c r="P37" s="3">
        <v>15</v>
      </c>
      <c r="Q37" s="3">
        <v>10</v>
      </c>
      <c r="R37" s="3">
        <v>5</v>
      </c>
      <c r="S37" s="3">
        <v>0.66700000000000004</v>
      </c>
      <c r="T37" s="3">
        <v>1.9</v>
      </c>
      <c r="U37" s="3">
        <v>1</v>
      </c>
      <c r="V37" s="3">
        <v>2</v>
      </c>
      <c r="W37" s="3">
        <v>2</v>
      </c>
      <c r="X37" s="3">
        <v>2</v>
      </c>
    </row>
    <row r="38" spans="1:24" x14ac:dyDescent="0.2">
      <c r="A38" s="54" t="s">
        <v>1436</v>
      </c>
      <c r="B38" s="153" t="s">
        <v>3083</v>
      </c>
      <c r="C38" s="147">
        <v>1993</v>
      </c>
      <c r="D38" s="49">
        <v>32</v>
      </c>
      <c r="E38" s="3">
        <v>42</v>
      </c>
      <c r="F38" s="158" t="s">
        <v>4054</v>
      </c>
      <c r="G38" s="3">
        <v>12</v>
      </c>
      <c r="H38" s="3" t="s">
        <v>4166</v>
      </c>
      <c r="I38" s="3">
        <v>184</v>
      </c>
      <c r="J38" s="3">
        <v>97</v>
      </c>
      <c r="K38" s="3">
        <v>87</v>
      </c>
      <c r="L38" s="3">
        <v>0</v>
      </c>
      <c r="M38" s="3">
        <v>0.52700000000000002</v>
      </c>
      <c r="N38" s="3">
        <v>10</v>
      </c>
      <c r="O38" s="3">
        <v>5</v>
      </c>
      <c r="P38" s="3">
        <v>11</v>
      </c>
      <c r="Q38" s="3">
        <v>8</v>
      </c>
      <c r="R38" s="3">
        <v>3</v>
      </c>
      <c r="S38" s="3">
        <v>0.72699999999999998</v>
      </c>
      <c r="T38" s="3">
        <v>3.3</v>
      </c>
      <c r="U38" s="3">
        <v>1</v>
      </c>
      <c r="V38" s="3">
        <v>2</v>
      </c>
      <c r="W38" s="3">
        <v>2</v>
      </c>
      <c r="X38" s="3">
        <v>2</v>
      </c>
    </row>
    <row r="39" spans="1:24" x14ac:dyDescent="0.2">
      <c r="A39" s="54" t="s">
        <v>1443</v>
      </c>
      <c r="B39" s="145" t="s">
        <v>3074</v>
      </c>
      <c r="C39" s="147">
        <v>1993</v>
      </c>
      <c r="D39" s="49">
        <v>7</v>
      </c>
      <c r="E39" s="3">
        <v>86</v>
      </c>
      <c r="F39" s="158" t="s">
        <v>4078</v>
      </c>
      <c r="G39" s="3">
        <v>7</v>
      </c>
      <c r="H39" s="3" t="s">
        <v>4185</v>
      </c>
      <c r="I39" s="3">
        <v>108</v>
      </c>
      <c r="J39" s="3">
        <v>56</v>
      </c>
      <c r="K39" s="3">
        <v>52</v>
      </c>
      <c r="L39" s="3">
        <v>0</v>
      </c>
      <c r="M39" s="3">
        <v>0.51900000000000002</v>
      </c>
      <c r="N39" s="3">
        <v>4</v>
      </c>
      <c r="O39" s="3">
        <v>3</v>
      </c>
      <c r="P39" s="3">
        <v>5</v>
      </c>
      <c r="Q39" s="3">
        <v>2</v>
      </c>
      <c r="R39" s="3">
        <v>3</v>
      </c>
      <c r="S39" s="3">
        <v>0.4</v>
      </c>
      <c r="T39" s="3">
        <v>2.9</v>
      </c>
      <c r="U39" s="3">
        <v>1</v>
      </c>
      <c r="V39" s="3"/>
      <c r="W39" s="3"/>
    </row>
    <row r="40" spans="1:24" x14ac:dyDescent="0.2">
      <c r="A40" s="54" t="s">
        <v>1457</v>
      </c>
      <c r="B40" s="145" t="s">
        <v>3088</v>
      </c>
      <c r="C40" s="147">
        <v>1993</v>
      </c>
      <c r="D40" s="49">
        <v>7</v>
      </c>
      <c r="E40" s="3">
        <v>20</v>
      </c>
      <c r="F40" s="158" t="s">
        <v>4079</v>
      </c>
      <c r="G40" s="3">
        <v>15</v>
      </c>
      <c r="H40" s="3" t="s">
        <v>4179</v>
      </c>
      <c r="I40" s="3">
        <v>240</v>
      </c>
      <c r="J40" s="3">
        <v>149</v>
      </c>
      <c r="K40" s="3">
        <v>90</v>
      </c>
      <c r="L40" s="3">
        <v>1</v>
      </c>
      <c r="M40" s="3">
        <v>0.623</v>
      </c>
      <c r="N40" s="3">
        <v>59</v>
      </c>
      <c r="O40" s="3">
        <v>10</v>
      </c>
      <c r="P40" s="3">
        <v>21</v>
      </c>
      <c r="Q40" s="3">
        <v>12</v>
      </c>
      <c r="R40" s="3">
        <v>9</v>
      </c>
      <c r="S40" s="3">
        <v>0.57099999999999995</v>
      </c>
      <c r="T40" s="3">
        <v>1.9</v>
      </c>
      <c r="U40" s="3">
        <v>1</v>
      </c>
      <c r="V40" s="3">
        <v>1</v>
      </c>
      <c r="W40" s="3">
        <v>1</v>
      </c>
      <c r="X40" s="3">
        <v>2</v>
      </c>
    </row>
    <row r="41" spans="1:24" x14ac:dyDescent="0.2">
      <c r="A41" s="54" t="s">
        <v>1415</v>
      </c>
      <c r="B41" s="139" t="s">
        <v>3055</v>
      </c>
      <c r="C41" s="56">
        <v>1994</v>
      </c>
      <c r="D41" s="49">
        <v>56</v>
      </c>
      <c r="E41" s="3">
        <v>35</v>
      </c>
      <c r="F41" s="158" t="s">
        <v>4080</v>
      </c>
      <c r="G41" s="3">
        <v>15</v>
      </c>
      <c r="H41" s="3" t="s">
        <v>4186</v>
      </c>
      <c r="I41" s="3">
        <v>237</v>
      </c>
      <c r="J41" s="3">
        <v>114</v>
      </c>
      <c r="K41" s="3">
        <v>122</v>
      </c>
      <c r="L41" s="3">
        <v>1</v>
      </c>
      <c r="M41" s="3">
        <v>0.48299999999999998</v>
      </c>
      <c r="N41" s="3">
        <v>-8</v>
      </c>
      <c r="O41" s="3">
        <v>4</v>
      </c>
      <c r="P41" s="3">
        <v>8</v>
      </c>
      <c r="Q41" s="3">
        <v>4</v>
      </c>
      <c r="R41" s="3">
        <v>4</v>
      </c>
      <c r="S41" s="3">
        <v>0.5</v>
      </c>
      <c r="T41" s="3">
        <v>2.5</v>
      </c>
      <c r="U41" s="3">
        <v>1</v>
      </c>
      <c r="V41" s="3">
        <v>0</v>
      </c>
      <c r="W41" s="3">
        <v>0</v>
      </c>
      <c r="X41" s="3">
        <v>0</v>
      </c>
    </row>
    <row r="42" spans="1:24" x14ac:dyDescent="0.2">
      <c r="A42" s="54" t="s">
        <v>1398</v>
      </c>
      <c r="B42" s="139" t="s">
        <v>3050</v>
      </c>
      <c r="C42" s="56">
        <v>1994</v>
      </c>
      <c r="D42" s="49">
        <v>51</v>
      </c>
      <c r="E42" s="3">
        <v>54</v>
      </c>
      <c r="F42" s="158" t="s">
        <v>4081</v>
      </c>
      <c r="G42" s="3">
        <v>12</v>
      </c>
      <c r="H42" s="3" t="s">
        <v>4187</v>
      </c>
      <c r="I42" s="3">
        <v>191</v>
      </c>
      <c r="J42" s="3">
        <v>84</v>
      </c>
      <c r="K42" s="3">
        <v>107</v>
      </c>
      <c r="L42" s="3">
        <v>0</v>
      </c>
      <c r="M42" s="3">
        <v>0.44</v>
      </c>
      <c r="N42" s="3">
        <v>-23</v>
      </c>
      <c r="O42" s="3">
        <v>2</v>
      </c>
      <c r="P42" s="3">
        <v>5</v>
      </c>
      <c r="Q42" s="3">
        <v>3</v>
      </c>
      <c r="R42" s="3">
        <v>2</v>
      </c>
      <c r="S42" s="3">
        <v>0.6</v>
      </c>
      <c r="T42" s="3">
        <v>3.2</v>
      </c>
      <c r="U42" s="3">
        <v>1</v>
      </c>
      <c r="V42" s="3">
        <v>0</v>
      </c>
      <c r="W42" s="3">
        <v>0</v>
      </c>
      <c r="X42" s="3">
        <v>1</v>
      </c>
    </row>
    <row r="43" spans="1:24" x14ac:dyDescent="0.2">
      <c r="A43" s="54" t="s">
        <v>1409</v>
      </c>
      <c r="B43" s="139" t="s">
        <v>3062</v>
      </c>
      <c r="C43" s="56">
        <v>1994</v>
      </c>
      <c r="D43" s="49">
        <v>16</v>
      </c>
      <c r="E43" s="3">
        <v>20</v>
      </c>
      <c r="F43" s="158" t="s">
        <v>4079</v>
      </c>
      <c r="G43" s="3">
        <v>15</v>
      </c>
      <c r="H43" s="3" t="s">
        <v>4179</v>
      </c>
      <c r="I43" s="3">
        <v>240</v>
      </c>
      <c r="J43" s="3">
        <v>149</v>
      </c>
      <c r="K43" s="3">
        <v>90</v>
      </c>
      <c r="L43" s="3">
        <v>1</v>
      </c>
      <c r="M43" s="3">
        <v>0.623</v>
      </c>
      <c r="N43" s="3">
        <v>59</v>
      </c>
      <c r="O43" s="3">
        <v>10</v>
      </c>
      <c r="P43" s="3">
        <v>21</v>
      </c>
      <c r="Q43" s="3">
        <v>12</v>
      </c>
      <c r="R43" s="3">
        <v>9</v>
      </c>
      <c r="S43" s="3">
        <v>0.57099999999999995</v>
      </c>
      <c r="T43" s="3">
        <v>1.9</v>
      </c>
      <c r="U43" s="3">
        <v>1</v>
      </c>
      <c r="V43" s="3">
        <v>1</v>
      </c>
      <c r="W43" s="3">
        <v>1</v>
      </c>
      <c r="X43" s="3">
        <v>2</v>
      </c>
    </row>
    <row r="44" spans="1:24" x14ac:dyDescent="0.2">
      <c r="A44" s="54" t="s">
        <v>1424</v>
      </c>
      <c r="B44" s="139" t="s">
        <v>3054</v>
      </c>
      <c r="C44" s="56">
        <v>1994</v>
      </c>
      <c r="D44" s="49">
        <v>8</v>
      </c>
      <c r="E44" s="3">
        <v>37</v>
      </c>
      <c r="F44" s="158" t="s">
        <v>4082</v>
      </c>
      <c r="G44" s="3">
        <v>13</v>
      </c>
      <c r="H44" s="3" t="s">
        <v>4188</v>
      </c>
      <c r="I44" s="3">
        <v>192</v>
      </c>
      <c r="J44" s="3">
        <v>112</v>
      </c>
      <c r="K44" s="3">
        <v>79</v>
      </c>
      <c r="L44" s="3">
        <v>1</v>
      </c>
      <c r="M44" s="3">
        <v>0.58599999999999997</v>
      </c>
      <c r="N44" s="3">
        <v>33</v>
      </c>
      <c r="O44" s="3">
        <v>8</v>
      </c>
      <c r="P44" s="3">
        <v>17</v>
      </c>
      <c r="Q44" s="3">
        <v>10</v>
      </c>
      <c r="R44" s="3">
        <v>7</v>
      </c>
      <c r="S44" s="3">
        <v>0.58799999999999997</v>
      </c>
      <c r="T44" s="3">
        <v>2.2000000000000002</v>
      </c>
      <c r="U44" s="3">
        <v>1</v>
      </c>
      <c r="V44" s="3">
        <v>1</v>
      </c>
      <c r="W44" s="3">
        <v>1</v>
      </c>
      <c r="X44" s="3">
        <v>2</v>
      </c>
    </row>
    <row r="45" spans="1:24" x14ac:dyDescent="0.2">
      <c r="A45" s="54" t="s">
        <v>1392</v>
      </c>
      <c r="B45" s="139" t="s">
        <v>3066</v>
      </c>
      <c r="C45" s="56">
        <v>1994</v>
      </c>
      <c r="D45" s="49">
        <v>6</v>
      </c>
      <c r="E45" s="3">
        <v>35</v>
      </c>
      <c r="F45" s="158" t="s">
        <v>4080</v>
      </c>
      <c r="G45" s="3">
        <v>15</v>
      </c>
      <c r="H45" s="3" t="s">
        <v>4186</v>
      </c>
      <c r="I45" s="3">
        <v>237</v>
      </c>
      <c r="J45" s="3">
        <v>114</v>
      </c>
      <c r="K45" s="3">
        <v>122</v>
      </c>
      <c r="L45" s="3">
        <v>1</v>
      </c>
      <c r="M45" s="3">
        <v>0.48299999999999998</v>
      </c>
      <c r="N45" s="3">
        <v>-8</v>
      </c>
      <c r="O45" s="3">
        <v>4</v>
      </c>
      <c r="P45" s="3">
        <v>8</v>
      </c>
      <c r="Q45" s="3">
        <v>4</v>
      </c>
      <c r="R45" s="3">
        <v>4</v>
      </c>
      <c r="S45" s="3">
        <v>0.5</v>
      </c>
      <c r="T45" s="3">
        <v>2.5</v>
      </c>
      <c r="U45" s="3">
        <v>1</v>
      </c>
      <c r="V45" s="3">
        <v>0</v>
      </c>
      <c r="W45" s="3">
        <v>0</v>
      </c>
      <c r="X45" s="3">
        <v>0</v>
      </c>
    </row>
    <row r="46" spans="1:24" x14ac:dyDescent="0.2">
      <c r="A46" s="54" t="s">
        <v>1407</v>
      </c>
      <c r="B46" s="139" t="s">
        <v>3065</v>
      </c>
      <c r="C46" s="56">
        <v>1994</v>
      </c>
      <c r="D46" s="49">
        <v>2</v>
      </c>
      <c r="E46" s="3">
        <v>140</v>
      </c>
      <c r="F46" s="158" t="s">
        <v>4066</v>
      </c>
      <c r="G46" s="3">
        <v>4</v>
      </c>
      <c r="H46" s="3" t="s">
        <v>4189</v>
      </c>
      <c r="I46" s="3">
        <v>64</v>
      </c>
      <c r="J46" s="3">
        <v>31</v>
      </c>
      <c r="K46" s="3">
        <v>33</v>
      </c>
      <c r="L46" s="3">
        <v>0</v>
      </c>
      <c r="M46" s="3">
        <v>0.48399999999999999</v>
      </c>
      <c r="N46" s="3">
        <v>-2</v>
      </c>
      <c r="O46" s="3">
        <v>1</v>
      </c>
      <c r="P46" s="3">
        <v>2</v>
      </c>
      <c r="Q46" s="3">
        <v>1</v>
      </c>
      <c r="R46" s="3">
        <v>1</v>
      </c>
      <c r="S46" s="3">
        <v>0.5</v>
      </c>
      <c r="T46" s="3">
        <v>2.5</v>
      </c>
      <c r="U46" s="3">
        <v>1</v>
      </c>
      <c r="V46" s="3">
        <v>0</v>
      </c>
      <c r="W46" s="3">
        <v>0</v>
      </c>
    </row>
    <row r="47" spans="1:24" x14ac:dyDescent="0.2">
      <c r="A47" s="54" t="s">
        <v>1422</v>
      </c>
      <c r="B47" s="139" t="s">
        <v>3061</v>
      </c>
      <c r="C47" s="56">
        <v>1994</v>
      </c>
      <c r="D47" s="49">
        <v>1</v>
      </c>
      <c r="E47" s="3">
        <v>7</v>
      </c>
      <c r="F47" s="158" t="s">
        <v>4083</v>
      </c>
      <c r="G47" s="3">
        <v>21</v>
      </c>
      <c r="H47" s="3" t="s">
        <v>4190</v>
      </c>
      <c r="I47" s="3">
        <v>327</v>
      </c>
      <c r="J47" s="3">
        <v>200</v>
      </c>
      <c r="K47" s="3">
        <v>126</v>
      </c>
      <c r="L47" s="3">
        <v>1</v>
      </c>
      <c r="M47" s="3">
        <v>0.61299999999999999</v>
      </c>
      <c r="N47" s="3">
        <v>74</v>
      </c>
      <c r="O47" s="3">
        <v>13</v>
      </c>
      <c r="P47" s="3">
        <v>18</v>
      </c>
      <c r="Q47" s="3">
        <v>5</v>
      </c>
      <c r="R47" s="3">
        <v>13</v>
      </c>
      <c r="S47" s="3">
        <v>0.27800000000000002</v>
      </c>
      <c r="T47" s="3">
        <v>2</v>
      </c>
      <c r="U47" s="3">
        <v>1</v>
      </c>
      <c r="V47" s="3">
        <v>0</v>
      </c>
      <c r="W47" s="3">
        <v>0</v>
      </c>
    </row>
    <row r="48" spans="1:24" x14ac:dyDescent="0.2">
      <c r="A48" s="54" t="s">
        <v>1333</v>
      </c>
      <c r="B48" s="145" t="s">
        <v>3811</v>
      </c>
      <c r="C48" s="147">
        <v>1995</v>
      </c>
      <c r="D48" s="49">
        <v>100</v>
      </c>
      <c r="E48" s="3">
        <v>12</v>
      </c>
      <c r="F48" s="158" t="s">
        <v>4084</v>
      </c>
      <c r="G48" s="3">
        <v>22</v>
      </c>
      <c r="H48" s="3" t="s">
        <v>4191</v>
      </c>
      <c r="I48" s="3">
        <v>339</v>
      </c>
      <c r="J48" s="3">
        <v>173</v>
      </c>
      <c r="K48" s="3">
        <v>165</v>
      </c>
      <c r="L48" s="3">
        <v>1</v>
      </c>
      <c r="M48" s="3">
        <v>0.51200000000000001</v>
      </c>
      <c r="N48" s="3">
        <v>8</v>
      </c>
      <c r="O48" s="3">
        <v>6</v>
      </c>
      <c r="P48" s="3">
        <v>11</v>
      </c>
      <c r="Q48" s="3">
        <v>5</v>
      </c>
      <c r="R48" s="3">
        <v>6</v>
      </c>
      <c r="S48" s="3">
        <v>0.45500000000000002</v>
      </c>
      <c r="T48" s="3">
        <v>2.8</v>
      </c>
      <c r="U48" s="3">
        <v>1</v>
      </c>
      <c r="V48" s="3">
        <v>0</v>
      </c>
      <c r="W48" s="3">
        <v>0</v>
      </c>
      <c r="X48" s="3">
        <v>1</v>
      </c>
    </row>
    <row r="49" spans="1:24" x14ac:dyDescent="0.2">
      <c r="A49" s="54" t="s">
        <v>1341</v>
      </c>
      <c r="B49" s="145" t="s">
        <v>3030</v>
      </c>
      <c r="C49" s="147">
        <v>1995</v>
      </c>
      <c r="D49" s="49">
        <v>81</v>
      </c>
      <c r="E49" s="3">
        <v>102</v>
      </c>
      <c r="F49" s="158" t="s">
        <v>4085</v>
      </c>
      <c r="G49" s="3">
        <v>8</v>
      </c>
      <c r="H49" s="3" t="s">
        <v>4192</v>
      </c>
      <c r="I49" s="3">
        <v>128</v>
      </c>
      <c r="J49" s="3">
        <v>48</v>
      </c>
      <c r="K49" s="3">
        <v>80</v>
      </c>
      <c r="L49" s="3">
        <v>0</v>
      </c>
      <c r="M49" s="3">
        <v>0.375</v>
      </c>
      <c r="N49" s="3">
        <v>-32</v>
      </c>
      <c r="O49" s="3">
        <v>1</v>
      </c>
      <c r="P49" s="3">
        <v>2</v>
      </c>
      <c r="Q49" s="3">
        <v>1</v>
      </c>
      <c r="R49" s="3">
        <v>1</v>
      </c>
      <c r="S49" s="3">
        <v>0.5</v>
      </c>
      <c r="T49" s="3">
        <v>3.3</v>
      </c>
      <c r="U49" s="3">
        <v>1</v>
      </c>
      <c r="V49" s="3">
        <v>0</v>
      </c>
      <c r="W49" s="3">
        <v>0</v>
      </c>
      <c r="X49" s="3">
        <v>0</v>
      </c>
    </row>
    <row r="50" spans="1:24" x14ac:dyDescent="0.2">
      <c r="A50" s="54" t="s">
        <v>1353</v>
      </c>
      <c r="B50" s="145" t="s">
        <v>3043</v>
      </c>
      <c r="C50" s="147">
        <v>1995</v>
      </c>
      <c r="D50" s="49">
        <v>59</v>
      </c>
      <c r="E50" s="3">
        <v>20</v>
      </c>
      <c r="F50" s="158" t="s">
        <v>4079</v>
      </c>
      <c r="G50" s="3">
        <v>15</v>
      </c>
      <c r="H50" s="3" t="s">
        <v>4179</v>
      </c>
      <c r="I50" s="3">
        <v>240</v>
      </c>
      <c r="J50" s="3">
        <v>149</v>
      </c>
      <c r="K50" s="3">
        <v>90</v>
      </c>
      <c r="L50" s="3">
        <v>1</v>
      </c>
      <c r="M50" s="3">
        <v>0.623</v>
      </c>
      <c r="N50" s="3">
        <v>59</v>
      </c>
      <c r="O50" s="3">
        <v>10</v>
      </c>
      <c r="P50" s="3">
        <v>21</v>
      </c>
      <c r="Q50" s="3">
        <v>12</v>
      </c>
      <c r="R50" s="3">
        <v>9</v>
      </c>
      <c r="S50" s="3">
        <v>0.57099999999999995</v>
      </c>
      <c r="T50" s="3">
        <v>1.9</v>
      </c>
      <c r="U50" s="3">
        <v>1</v>
      </c>
      <c r="V50" s="3">
        <v>1</v>
      </c>
      <c r="W50" s="3">
        <v>1</v>
      </c>
      <c r="X50" s="3">
        <v>2</v>
      </c>
    </row>
    <row r="51" spans="1:24" x14ac:dyDescent="0.2">
      <c r="A51" s="54" t="s">
        <v>1368</v>
      </c>
      <c r="B51" s="145" t="s">
        <v>3037</v>
      </c>
      <c r="C51" s="147">
        <v>1995</v>
      </c>
      <c r="D51" s="49">
        <v>19</v>
      </c>
      <c r="E51" s="3">
        <v>14</v>
      </c>
      <c r="F51" s="158" t="s">
        <v>4086</v>
      </c>
      <c r="G51" s="3">
        <v>20</v>
      </c>
      <c r="H51" s="3" t="s">
        <v>4193</v>
      </c>
      <c r="I51" s="3">
        <v>320</v>
      </c>
      <c r="J51" s="3">
        <v>170</v>
      </c>
      <c r="K51" s="3">
        <v>150</v>
      </c>
      <c r="L51" s="3">
        <v>0</v>
      </c>
      <c r="M51" s="3">
        <v>0.53100000000000003</v>
      </c>
      <c r="N51" s="3">
        <v>20</v>
      </c>
      <c r="O51" s="3">
        <v>9</v>
      </c>
      <c r="P51" s="3">
        <v>19</v>
      </c>
      <c r="Q51" s="3">
        <v>12</v>
      </c>
      <c r="R51" s="3">
        <v>7</v>
      </c>
      <c r="S51" s="3">
        <v>0.63200000000000001</v>
      </c>
      <c r="T51" s="3">
        <v>2.5</v>
      </c>
      <c r="U51" s="3">
        <v>1</v>
      </c>
      <c r="V51" s="3">
        <v>2</v>
      </c>
      <c r="W51" s="3">
        <v>2</v>
      </c>
      <c r="X51" s="3">
        <v>2</v>
      </c>
    </row>
    <row r="52" spans="1:24" x14ac:dyDescent="0.2">
      <c r="A52" s="54" t="s">
        <v>1348</v>
      </c>
      <c r="B52" s="145" t="s">
        <v>3031</v>
      </c>
      <c r="C52" s="147">
        <v>1995</v>
      </c>
      <c r="D52" s="49">
        <v>11</v>
      </c>
      <c r="E52" s="3">
        <v>21</v>
      </c>
      <c r="F52" s="158" t="s">
        <v>4087</v>
      </c>
      <c r="G52" s="3">
        <v>17</v>
      </c>
      <c r="H52" s="3" t="s">
        <v>4194</v>
      </c>
      <c r="I52" s="3">
        <v>255</v>
      </c>
      <c r="J52" s="3">
        <v>143</v>
      </c>
      <c r="K52" s="3">
        <v>112</v>
      </c>
      <c r="L52" s="3">
        <v>0</v>
      </c>
      <c r="M52" s="3">
        <v>0.56100000000000005</v>
      </c>
      <c r="N52" s="3">
        <v>31</v>
      </c>
      <c r="O52" s="3">
        <v>8</v>
      </c>
      <c r="P52" s="3">
        <v>19</v>
      </c>
      <c r="Q52" s="3">
        <v>11</v>
      </c>
      <c r="R52" s="3">
        <v>8</v>
      </c>
      <c r="S52" s="3">
        <v>0.57899999999999996</v>
      </c>
      <c r="T52" s="3">
        <v>2.7</v>
      </c>
      <c r="U52" s="3">
        <v>1</v>
      </c>
      <c r="V52" s="3">
        <v>0</v>
      </c>
      <c r="W52" s="3">
        <v>0</v>
      </c>
      <c r="X52" s="3">
        <v>4</v>
      </c>
    </row>
    <row r="53" spans="1:24" x14ac:dyDescent="0.2">
      <c r="A53" s="54" t="s">
        <v>1377</v>
      </c>
      <c r="B53" s="145" t="s">
        <v>3042</v>
      </c>
      <c r="C53" s="147">
        <v>1995</v>
      </c>
      <c r="D53" s="49">
        <v>6</v>
      </c>
      <c r="E53" s="3">
        <v>7</v>
      </c>
      <c r="F53" s="158" t="s">
        <v>4083</v>
      </c>
      <c r="G53" s="3">
        <v>21</v>
      </c>
      <c r="H53" s="3" t="s">
        <v>4190</v>
      </c>
      <c r="I53" s="3">
        <v>327</v>
      </c>
      <c r="J53" s="3">
        <v>200</v>
      </c>
      <c r="K53" s="3">
        <v>126</v>
      </c>
      <c r="L53" s="3">
        <v>1</v>
      </c>
      <c r="M53" s="3">
        <v>0.61299999999999999</v>
      </c>
      <c r="N53" s="3">
        <v>74</v>
      </c>
      <c r="O53" s="3">
        <v>13</v>
      </c>
      <c r="P53" s="3">
        <v>18</v>
      </c>
      <c r="Q53" s="3">
        <v>5</v>
      </c>
      <c r="R53" s="3">
        <v>13</v>
      </c>
      <c r="S53" s="3">
        <v>0.27800000000000002</v>
      </c>
      <c r="T53" s="3">
        <v>2</v>
      </c>
      <c r="U53" s="3">
        <v>1</v>
      </c>
      <c r="V53" s="3">
        <v>0</v>
      </c>
      <c r="W53" s="3">
        <v>0</v>
      </c>
      <c r="X53" s="3">
        <v>0</v>
      </c>
    </row>
    <row r="54" spans="1:24" x14ac:dyDescent="0.2">
      <c r="A54" s="54" t="s">
        <v>1365</v>
      </c>
      <c r="B54" s="145" t="s">
        <v>3044</v>
      </c>
      <c r="C54" s="147">
        <v>1995</v>
      </c>
      <c r="D54" s="49">
        <v>6</v>
      </c>
      <c r="E54" s="3">
        <v>3</v>
      </c>
      <c r="F54" s="158" t="s">
        <v>4088</v>
      </c>
      <c r="G54" s="3">
        <v>24</v>
      </c>
      <c r="H54" s="3" t="s">
        <v>4195</v>
      </c>
      <c r="I54" s="3">
        <v>368</v>
      </c>
      <c r="J54" s="3">
        <v>250</v>
      </c>
      <c r="K54" s="3">
        <v>118</v>
      </c>
      <c r="L54" s="3">
        <v>0</v>
      </c>
      <c r="M54" s="3">
        <v>0.67900000000000005</v>
      </c>
      <c r="N54" s="3">
        <v>132</v>
      </c>
      <c r="O54" s="3">
        <v>16</v>
      </c>
      <c r="P54" s="3">
        <v>39</v>
      </c>
      <c r="Q54" s="3">
        <v>28</v>
      </c>
      <c r="R54" s="3">
        <v>11</v>
      </c>
      <c r="S54" s="3">
        <v>0.71799999999999997</v>
      </c>
      <c r="T54" s="3">
        <v>1.7</v>
      </c>
      <c r="U54" s="3">
        <v>1</v>
      </c>
      <c r="V54" s="3">
        <v>5</v>
      </c>
      <c r="W54" s="3">
        <v>5</v>
      </c>
      <c r="X54" s="3">
        <v>8</v>
      </c>
    </row>
    <row r="55" spans="1:24" x14ac:dyDescent="0.2">
      <c r="A55" s="54" t="s">
        <v>1360</v>
      </c>
      <c r="B55" s="145" t="s">
        <v>3029</v>
      </c>
      <c r="C55" s="147">
        <v>1995</v>
      </c>
      <c r="D55" s="49">
        <v>4</v>
      </c>
      <c r="E55" s="3">
        <v>87</v>
      </c>
      <c r="F55" s="158" t="s">
        <v>4089</v>
      </c>
      <c r="G55" s="3">
        <v>7</v>
      </c>
      <c r="H55" s="3" t="s">
        <v>4196</v>
      </c>
      <c r="I55" s="3">
        <v>111</v>
      </c>
      <c r="J55" s="3">
        <v>55</v>
      </c>
      <c r="K55" s="3">
        <v>55</v>
      </c>
      <c r="L55" s="3">
        <v>1</v>
      </c>
      <c r="M55" s="3">
        <v>0.5</v>
      </c>
      <c r="N55" s="3">
        <v>0</v>
      </c>
      <c r="O55" s="3">
        <v>3</v>
      </c>
      <c r="P55" s="3">
        <v>3</v>
      </c>
      <c r="Q55" s="3">
        <v>0</v>
      </c>
      <c r="R55" s="3">
        <v>3</v>
      </c>
      <c r="S55" s="3">
        <v>0</v>
      </c>
      <c r="T55" s="3">
        <v>3</v>
      </c>
      <c r="U55" s="3">
        <v>1</v>
      </c>
      <c r="V55" s="3">
        <v>0</v>
      </c>
      <c r="W55" s="3">
        <v>0</v>
      </c>
      <c r="X55" s="3">
        <v>0</v>
      </c>
    </row>
    <row r="56" spans="1:24" x14ac:dyDescent="0.2">
      <c r="A56" s="54" t="s">
        <v>1306</v>
      </c>
      <c r="B56" s="139" t="s">
        <v>3008</v>
      </c>
      <c r="C56" s="56">
        <v>1996</v>
      </c>
      <c r="D56" s="49">
        <v>42</v>
      </c>
      <c r="E56" s="3">
        <v>233</v>
      </c>
      <c r="F56" s="158" t="s">
        <v>4090</v>
      </c>
      <c r="G56" s="3">
        <v>2</v>
      </c>
      <c r="H56" s="3" t="s">
        <v>4197</v>
      </c>
      <c r="I56" s="3">
        <v>32</v>
      </c>
      <c r="J56" s="3">
        <v>13</v>
      </c>
      <c r="K56" s="3">
        <v>19</v>
      </c>
      <c r="L56" s="3">
        <v>0</v>
      </c>
      <c r="M56" s="3">
        <v>0.40600000000000003</v>
      </c>
      <c r="N56" s="3">
        <v>-6</v>
      </c>
      <c r="O56" s="3">
        <v>0</v>
      </c>
      <c r="P56" s="3">
        <v>0</v>
      </c>
      <c r="Q56" s="3">
        <v>0</v>
      </c>
      <c r="R56" s="3">
        <v>0</v>
      </c>
      <c r="S56" s="3"/>
      <c r="T56" s="3">
        <v>3</v>
      </c>
      <c r="U56" s="3">
        <v>3</v>
      </c>
      <c r="V56" s="3"/>
      <c r="W56" s="3"/>
    </row>
    <row r="57" spans="1:24" x14ac:dyDescent="0.2">
      <c r="A57" s="54" t="s">
        <v>1318</v>
      </c>
      <c r="B57" s="139" t="s">
        <v>3015</v>
      </c>
      <c r="C57" s="56">
        <v>1996</v>
      </c>
      <c r="D57" s="49">
        <v>13</v>
      </c>
      <c r="E57" s="3">
        <v>9</v>
      </c>
      <c r="F57" s="158" t="s">
        <v>4091</v>
      </c>
      <c r="G57" s="3">
        <v>23</v>
      </c>
      <c r="H57" s="3" t="s">
        <v>4198</v>
      </c>
      <c r="I57" s="3">
        <v>357</v>
      </c>
      <c r="J57" s="3">
        <v>190</v>
      </c>
      <c r="K57" s="3">
        <v>165</v>
      </c>
      <c r="L57" s="3">
        <v>2</v>
      </c>
      <c r="M57" s="3">
        <v>0.53500000000000003</v>
      </c>
      <c r="N57" s="3">
        <v>25</v>
      </c>
      <c r="O57" s="3">
        <v>9</v>
      </c>
      <c r="P57" s="3">
        <v>20</v>
      </c>
      <c r="Q57" s="3">
        <v>11</v>
      </c>
      <c r="R57" s="3">
        <v>9</v>
      </c>
      <c r="S57" s="3">
        <v>0.55000000000000004</v>
      </c>
      <c r="T57" s="3">
        <v>2.7</v>
      </c>
      <c r="U57" s="3">
        <v>1</v>
      </c>
      <c r="V57" s="3">
        <v>0</v>
      </c>
      <c r="W57" s="3">
        <v>0</v>
      </c>
      <c r="X57" s="3">
        <v>4</v>
      </c>
    </row>
    <row r="58" spans="1:24" x14ac:dyDescent="0.2">
      <c r="A58" s="54" t="s">
        <v>1312</v>
      </c>
      <c r="B58" s="139" t="s">
        <v>3014</v>
      </c>
      <c r="C58" s="56">
        <v>1996</v>
      </c>
      <c r="D58" s="49">
        <v>3</v>
      </c>
      <c r="E58" s="3">
        <v>125</v>
      </c>
      <c r="F58" s="158" t="s">
        <v>4092</v>
      </c>
      <c r="G58" s="3">
        <v>5</v>
      </c>
      <c r="H58" s="3" t="s">
        <v>4199</v>
      </c>
      <c r="I58" s="3">
        <v>80</v>
      </c>
      <c r="J58" s="3">
        <v>37</v>
      </c>
      <c r="K58" s="3">
        <v>42</v>
      </c>
      <c r="L58" s="3">
        <v>1</v>
      </c>
      <c r="M58" s="3">
        <v>0.46899999999999997</v>
      </c>
      <c r="N58" s="3">
        <v>-5</v>
      </c>
      <c r="O58" s="3">
        <v>2</v>
      </c>
      <c r="P58" s="3">
        <v>3</v>
      </c>
      <c r="Q58" s="3">
        <v>1</v>
      </c>
      <c r="R58" s="3">
        <v>2</v>
      </c>
      <c r="S58" s="3">
        <v>0.33300000000000002</v>
      </c>
      <c r="T58" s="3">
        <v>3.2</v>
      </c>
      <c r="U58" s="3">
        <v>2</v>
      </c>
      <c r="V58" s="3">
        <v>0</v>
      </c>
      <c r="W58" s="3">
        <v>0</v>
      </c>
      <c r="X58" s="3">
        <v>0</v>
      </c>
    </row>
    <row r="59" spans="1:24" x14ac:dyDescent="0.2">
      <c r="A59" s="54" t="s">
        <v>1279</v>
      </c>
      <c r="B59" s="145" t="s">
        <v>2752</v>
      </c>
      <c r="C59" s="147">
        <v>1997</v>
      </c>
      <c r="D59" s="49">
        <v>77</v>
      </c>
      <c r="E59" s="3">
        <v>155</v>
      </c>
      <c r="F59" s="158" t="s">
        <v>4093</v>
      </c>
      <c r="G59" s="3">
        <v>5</v>
      </c>
      <c r="H59" s="3" t="s">
        <v>4200</v>
      </c>
      <c r="I59" s="3">
        <v>71</v>
      </c>
      <c r="J59" s="3">
        <v>28</v>
      </c>
      <c r="K59" s="3">
        <v>43</v>
      </c>
      <c r="L59" s="3">
        <v>0</v>
      </c>
      <c r="M59" s="3">
        <v>0.39400000000000002</v>
      </c>
      <c r="N59" s="3">
        <v>-15</v>
      </c>
      <c r="O59" s="3">
        <v>1</v>
      </c>
      <c r="P59" s="3">
        <v>2</v>
      </c>
      <c r="Q59" s="3">
        <v>1</v>
      </c>
      <c r="R59" s="3">
        <v>1</v>
      </c>
      <c r="S59" s="3">
        <v>0.5</v>
      </c>
      <c r="T59" s="3">
        <v>4</v>
      </c>
      <c r="U59" s="3">
        <v>2</v>
      </c>
      <c r="V59" s="3">
        <v>0</v>
      </c>
      <c r="W59" s="3">
        <v>0</v>
      </c>
      <c r="X59" s="3">
        <v>0</v>
      </c>
    </row>
    <row r="60" spans="1:24" x14ac:dyDescent="0.2">
      <c r="A60" s="54" t="s">
        <v>1286</v>
      </c>
      <c r="B60" s="145" t="s">
        <v>2756</v>
      </c>
      <c r="C60" s="147">
        <v>1997</v>
      </c>
      <c r="D60" s="49">
        <v>6</v>
      </c>
      <c r="E60" s="3">
        <v>29</v>
      </c>
      <c r="F60" s="158" t="s">
        <v>4053</v>
      </c>
      <c r="G60" s="3">
        <v>14</v>
      </c>
      <c r="H60" s="3" t="s">
        <v>4165</v>
      </c>
      <c r="I60" s="3">
        <v>216</v>
      </c>
      <c r="J60" s="3">
        <v>121</v>
      </c>
      <c r="K60" s="3">
        <v>95</v>
      </c>
      <c r="L60" s="3">
        <v>0</v>
      </c>
      <c r="M60" s="3">
        <v>0.56000000000000005</v>
      </c>
      <c r="N60" s="3">
        <v>26</v>
      </c>
      <c r="O60" s="3">
        <v>7</v>
      </c>
      <c r="P60" s="3">
        <v>12</v>
      </c>
      <c r="Q60" s="3">
        <v>6</v>
      </c>
      <c r="R60" s="3">
        <v>6</v>
      </c>
      <c r="S60" s="3">
        <v>0.5</v>
      </c>
      <c r="T60" s="3">
        <v>2.6</v>
      </c>
      <c r="U60" s="3">
        <v>1</v>
      </c>
      <c r="V60" s="3">
        <v>1</v>
      </c>
      <c r="W60" s="3">
        <v>1</v>
      </c>
      <c r="X60" s="3">
        <v>1</v>
      </c>
    </row>
    <row r="61" spans="1:24" x14ac:dyDescent="0.2">
      <c r="A61" s="54" t="s">
        <v>1295</v>
      </c>
      <c r="B61" s="145" t="s">
        <v>2741</v>
      </c>
      <c r="C61" s="147">
        <v>1997</v>
      </c>
      <c r="D61" s="49">
        <v>4</v>
      </c>
      <c r="E61" s="3">
        <v>125</v>
      </c>
      <c r="F61" s="158" t="s">
        <v>4092</v>
      </c>
      <c r="G61" s="3">
        <v>5</v>
      </c>
      <c r="H61" s="3" t="s">
        <v>4199</v>
      </c>
      <c r="I61" s="3">
        <v>80</v>
      </c>
      <c r="J61" s="3">
        <v>37</v>
      </c>
      <c r="K61" s="3">
        <v>42</v>
      </c>
      <c r="L61" s="3">
        <v>1</v>
      </c>
      <c r="M61" s="3">
        <v>0.46899999999999997</v>
      </c>
      <c r="N61" s="3">
        <v>-5</v>
      </c>
      <c r="O61" s="3">
        <v>2</v>
      </c>
      <c r="P61" s="3">
        <v>3</v>
      </c>
      <c r="Q61" s="3">
        <v>1</v>
      </c>
      <c r="R61" s="3">
        <v>2</v>
      </c>
      <c r="S61" s="3">
        <v>0.33300000000000002</v>
      </c>
      <c r="T61" s="3">
        <v>3.2</v>
      </c>
      <c r="U61" s="3">
        <v>2</v>
      </c>
      <c r="V61" s="3">
        <v>0</v>
      </c>
      <c r="W61" s="3">
        <v>0</v>
      </c>
      <c r="X61" s="3">
        <v>0</v>
      </c>
    </row>
    <row r="62" spans="1:24" x14ac:dyDescent="0.2">
      <c r="A62" s="54" t="s">
        <v>1276</v>
      </c>
      <c r="B62" s="145" t="s">
        <v>2742</v>
      </c>
      <c r="C62" s="147">
        <v>1997</v>
      </c>
      <c r="D62" s="49">
        <v>1</v>
      </c>
      <c r="E62" s="3">
        <v>66</v>
      </c>
      <c r="F62" s="158" t="s">
        <v>4094</v>
      </c>
      <c r="G62" s="3">
        <v>9</v>
      </c>
      <c r="H62" s="3" t="s">
        <v>4201</v>
      </c>
      <c r="I62" s="3">
        <v>139</v>
      </c>
      <c r="J62" s="3">
        <v>72</v>
      </c>
      <c r="K62" s="3">
        <v>67</v>
      </c>
      <c r="L62" s="3">
        <v>0</v>
      </c>
      <c r="M62" s="3">
        <v>0.51800000000000002</v>
      </c>
      <c r="N62" s="3">
        <v>5</v>
      </c>
      <c r="O62" s="3">
        <v>4</v>
      </c>
      <c r="P62" s="3">
        <v>7</v>
      </c>
      <c r="Q62" s="3">
        <v>3</v>
      </c>
      <c r="R62" s="3">
        <v>4</v>
      </c>
      <c r="S62" s="3">
        <v>0.42899999999999999</v>
      </c>
      <c r="T62" s="3">
        <v>2.7</v>
      </c>
      <c r="U62" s="3">
        <v>1</v>
      </c>
      <c r="V62" s="3">
        <v>0</v>
      </c>
      <c r="W62" s="3">
        <v>0</v>
      </c>
      <c r="X62" s="3">
        <v>0</v>
      </c>
    </row>
    <row r="63" spans="1:24" x14ac:dyDescent="0.2">
      <c r="A63" s="54" t="s">
        <v>1234</v>
      </c>
      <c r="B63" s="139" t="s">
        <v>2726</v>
      </c>
      <c r="C63" s="56">
        <v>1998</v>
      </c>
      <c r="D63" s="49">
        <v>177</v>
      </c>
      <c r="E63" s="3">
        <v>140</v>
      </c>
      <c r="F63" s="158" t="s">
        <v>4066</v>
      </c>
      <c r="G63" s="3">
        <v>4</v>
      </c>
      <c r="H63" s="3" t="s">
        <v>4189</v>
      </c>
      <c r="I63" s="3">
        <v>64</v>
      </c>
      <c r="J63" s="3">
        <v>31</v>
      </c>
      <c r="K63" s="3">
        <v>33</v>
      </c>
      <c r="L63" s="3">
        <v>0</v>
      </c>
      <c r="M63" s="3">
        <v>0.48399999999999999</v>
      </c>
      <c r="N63" s="3">
        <v>-2</v>
      </c>
      <c r="O63" s="3">
        <v>1</v>
      </c>
      <c r="P63" s="3">
        <v>2</v>
      </c>
      <c r="Q63" s="3">
        <v>1</v>
      </c>
      <c r="R63" s="3">
        <v>1</v>
      </c>
      <c r="S63" s="3">
        <v>0.5</v>
      </c>
      <c r="T63" s="3">
        <v>2.5</v>
      </c>
      <c r="U63" s="3">
        <v>1</v>
      </c>
      <c r="V63" s="3">
        <v>0</v>
      </c>
      <c r="W63" s="3">
        <v>0</v>
      </c>
      <c r="X63" s="3">
        <v>0</v>
      </c>
    </row>
    <row r="64" spans="1:24" x14ac:dyDescent="0.2">
      <c r="A64" s="54" t="s">
        <v>1266</v>
      </c>
      <c r="B64" s="139" t="s">
        <v>3824</v>
      </c>
      <c r="C64" s="56">
        <v>1998</v>
      </c>
      <c r="D64" s="49">
        <v>88</v>
      </c>
      <c r="E64" s="3">
        <v>16</v>
      </c>
      <c r="F64" s="158" t="s">
        <v>2486</v>
      </c>
      <c r="G64" s="3">
        <v>17</v>
      </c>
      <c r="H64" s="3" t="s">
        <v>4180</v>
      </c>
      <c r="I64" s="3">
        <v>272</v>
      </c>
      <c r="J64" s="3">
        <v>161</v>
      </c>
      <c r="K64" s="3">
        <v>111</v>
      </c>
      <c r="L64" s="3">
        <v>0</v>
      </c>
      <c r="M64" s="3">
        <v>0.59199999999999997</v>
      </c>
      <c r="N64" s="3">
        <v>50</v>
      </c>
      <c r="O64" s="3">
        <v>12</v>
      </c>
      <c r="P64" s="3">
        <v>24</v>
      </c>
      <c r="Q64" s="3">
        <v>13</v>
      </c>
      <c r="R64" s="3">
        <v>11</v>
      </c>
      <c r="S64" s="3">
        <v>0.54200000000000004</v>
      </c>
      <c r="T64" s="3">
        <v>1.8</v>
      </c>
      <c r="U64" s="3">
        <v>1</v>
      </c>
      <c r="V64" s="3">
        <v>1</v>
      </c>
      <c r="W64" s="3">
        <v>1</v>
      </c>
      <c r="X64" s="3">
        <v>3</v>
      </c>
    </row>
    <row r="65" spans="1:24" x14ac:dyDescent="0.2">
      <c r="A65" s="54" t="s">
        <v>1249</v>
      </c>
      <c r="B65" s="139" t="s">
        <v>2714</v>
      </c>
      <c r="C65" s="56">
        <v>1998</v>
      </c>
      <c r="D65" s="49">
        <v>33</v>
      </c>
      <c r="E65" s="3">
        <v>65</v>
      </c>
      <c r="F65" s="158" t="s">
        <v>4076</v>
      </c>
      <c r="G65" s="3">
        <v>9</v>
      </c>
      <c r="H65" s="3" t="s">
        <v>4183</v>
      </c>
      <c r="I65" s="3">
        <v>137</v>
      </c>
      <c r="J65" s="3">
        <v>74</v>
      </c>
      <c r="K65" s="3">
        <v>63</v>
      </c>
      <c r="L65" s="3">
        <v>0</v>
      </c>
      <c r="M65" s="3">
        <v>0.54</v>
      </c>
      <c r="N65" s="3">
        <v>11</v>
      </c>
      <c r="O65" s="3">
        <v>5</v>
      </c>
      <c r="P65" s="3">
        <v>8</v>
      </c>
      <c r="Q65" s="3">
        <v>3</v>
      </c>
      <c r="R65" s="3">
        <v>5</v>
      </c>
      <c r="S65" s="3">
        <v>0.375</v>
      </c>
      <c r="T65" s="3">
        <v>2.8</v>
      </c>
      <c r="U65" s="3">
        <v>1</v>
      </c>
      <c r="V65" s="3">
        <v>0</v>
      </c>
      <c r="W65" s="3">
        <v>0</v>
      </c>
      <c r="X65" s="3">
        <v>1</v>
      </c>
    </row>
    <row r="66" spans="1:24" x14ac:dyDescent="0.2">
      <c r="A66" s="54" t="s">
        <v>1244</v>
      </c>
      <c r="B66" s="139" t="s">
        <v>2724</v>
      </c>
      <c r="C66" s="56">
        <v>1998</v>
      </c>
      <c r="D66" s="49">
        <v>1</v>
      </c>
      <c r="E66" s="3">
        <v>307</v>
      </c>
      <c r="F66" s="158" t="s">
        <v>4095</v>
      </c>
      <c r="G66" s="3">
        <v>2</v>
      </c>
      <c r="H66" s="3" t="s">
        <v>4202</v>
      </c>
      <c r="I66" s="3">
        <v>22</v>
      </c>
      <c r="J66" s="3">
        <v>6</v>
      </c>
      <c r="K66" s="3">
        <v>16</v>
      </c>
      <c r="L66" s="3">
        <v>0</v>
      </c>
      <c r="M66" s="3">
        <v>0.27300000000000002</v>
      </c>
      <c r="N66" s="3">
        <v>-10</v>
      </c>
      <c r="O66" s="3">
        <v>0</v>
      </c>
      <c r="P66" s="3">
        <v>0</v>
      </c>
      <c r="Q66" s="3">
        <v>0</v>
      </c>
      <c r="R66" s="3">
        <v>0</v>
      </c>
      <c r="S66" s="3"/>
      <c r="T66" s="3">
        <v>5</v>
      </c>
      <c r="U66" s="3">
        <v>5</v>
      </c>
      <c r="V66" s="3">
        <v>0</v>
      </c>
      <c r="W66" s="3">
        <v>0</v>
      </c>
      <c r="X66" s="3">
        <v>0</v>
      </c>
    </row>
    <row r="67" spans="1:24" x14ac:dyDescent="0.2">
      <c r="A67" s="54" t="s">
        <v>1188</v>
      </c>
      <c r="B67" s="145" t="s">
        <v>2679</v>
      </c>
      <c r="C67" s="147">
        <v>1999</v>
      </c>
      <c r="D67" s="49">
        <v>107</v>
      </c>
      <c r="E67" s="3">
        <v>11</v>
      </c>
      <c r="F67" s="158" t="s">
        <v>4096</v>
      </c>
      <c r="G67" s="3">
        <v>20</v>
      </c>
      <c r="H67" s="3" t="s">
        <v>4203</v>
      </c>
      <c r="I67" s="3">
        <v>304</v>
      </c>
      <c r="J67" s="3">
        <v>183</v>
      </c>
      <c r="K67" s="3">
        <v>120</v>
      </c>
      <c r="L67" s="3">
        <v>1</v>
      </c>
      <c r="M67" s="3">
        <v>0.60399999999999998</v>
      </c>
      <c r="N67" s="3">
        <v>63</v>
      </c>
      <c r="O67" s="3">
        <v>13</v>
      </c>
      <c r="P67" s="3">
        <v>24</v>
      </c>
      <c r="Q67" s="3">
        <v>11</v>
      </c>
      <c r="R67" s="3">
        <v>13</v>
      </c>
      <c r="S67" s="3">
        <v>0.45800000000000002</v>
      </c>
      <c r="T67" s="3">
        <v>2</v>
      </c>
      <c r="U67" s="3">
        <v>1</v>
      </c>
      <c r="V67" s="3">
        <v>0</v>
      </c>
      <c r="W67" s="3">
        <v>0</v>
      </c>
      <c r="X67" s="3">
        <v>1</v>
      </c>
    </row>
    <row r="68" spans="1:24" x14ac:dyDescent="0.2">
      <c r="A68" s="54" t="s">
        <v>1201</v>
      </c>
      <c r="B68" s="145" t="s">
        <v>2656</v>
      </c>
      <c r="C68" s="147">
        <v>1999</v>
      </c>
      <c r="D68" s="49">
        <v>86</v>
      </c>
      <c r="E68" s="3">
        <v>36</v>
      </c>
      <c r="F68" s="158" t="s">
        <v>4072</v>
      </c>
      <c r="G68" s="3">
        <v>13</v>
      </c>
      <c r="H68" s="3" t="s">
        <v>4179</v>
      </c>
      <c r="I68" s="3">
        <v>207</v>
      </c>
      <c r="J68" s="3">
        <v>113</v>
      </c>
      <c r="K68" s="3">
        <v>94</v>
      </c>
      <c r="L68" s="3">
        <v>0</v>
      </c>
      <c r="M68" s="3">
        <v>0.54600000000000004</v>
      </c>
      <c r="N68" s="3">
        <v>19</v>
      </c>
      <c r="O68" s="3">
        <v>8</v>
      </c>
      <c r="P68" s="3">
        <v>12</v>
      </c>
      <c r="Q68" s="3">
        <v>4</v>
      </c>
      <c r="R68" s="3">
        <v>8</v>
      </c>
      <c r="S68" s="3">
        <v>0.33300000000000002</v>
      </c>
      <c r="T68" s="3">
        <v>2.5</v>
      </c>
      <c r="U68" s="3">
        <v>1</v>
      </c>
      <c r="V68" s="3">
        <v>0</v>
      </c>
      <c r="W68" s="3">
        <v>0</v>
      </c>
      <c r="X68" s="3">
        <v>0</v>
      </c>
    </row>
    <row r="69" spans="1:24" x14ac:dyDescent="0.2">
      <c r="A69" s="54" t="s">
        <v>1220</v>
      </c>
      <c r="B69" s="145" t="s">
        <v>2649</v>
      </c>
      <c r="C69" s="147">
        <v>1999</v>
      </c>
      <c r="D69" s="49">
        <v>65</v>
      </c>
      <c r="E69" s="3">
        <v>125</v>
      </c>
      <c r="F69" s="158" t="s">
        <v>4092</v>
      </c>
      <c r="G69" s="3">
        <v>5</v>
      </c>
      <c r="H69" s="3" t="s">
        <v>4199</v>
      </c>
      <c r="I69" s="3">
        <v>80</v>
      </c>
      <c r="J69" s="3">
        <v>37</v>
      </c>
      <c r="K69" s="3">
        <v>42</v>
      </c>
      <c r="L69" s="3">
        <v>1</v>
      </c>
      <c r="M69" s="3">
        <v>0.46899999999999997</v>
      </c>
      <c r="N69" s="3">
        <v>-5</v>
      </c>
      <c r="O69" s="3">
        <v>2</v>
      </c>
      <c r="P69" s="3">
        <v>3</v>
      </c>
      <c r="Q69" s="3">
        <v>1</v>
      </c>
      <c r="R69" s="3">
        <v>2</v>
      </c>
      <c r="S69" s="3">
        <v>0.33300000000000002</v>
      </c>
      <c r="T69" s="3">
        <v>3.2</v>
      </c>
      <c r="U69" s="3">
        <v>2</v>
      </c>
      <c r="V69" s="3">
        <v>0</v>
      </c>
      <c r="W69" s="3">
        <v>0</v>
      </c>
      <c r="X69" s="3">
        <v>0</v>
      </c>
    </row>
    <row r="70" spans="1:24" x14ac:dyDescent="0.2">
      <c r="A70" s="54" t="s">
        <v>1182</v>
      </c>
      <c r="B70" s="145" t="s">
        <v>2654</v>
      </c>
      <c r="C70" s="147">
        <v>1999</v>
      </c>
      <c r="D70" s="49">
        <v>30</v>
      </c>
      <c r="E70" s="3">
        <v>329</v>
      </c>
      <c r="F70" s="158" t="s">
        <v>4097</v>
      </c>
      <c r="G70" s="3">
        <v>2</v>
      </c>
      <c r="H70" s="3" t="s">
        <v>4204</v>
      </c>
      <c r="I70" s="3">
        <v>32</v>
      </c>
      <c r="J70" s="3">
        <v>5</v>
      </c>
      <c r="K70" s="3">
        <v>27</v>
      </c>
      <c r="L70" s="3">
        <v>0</v>
      </c>
      <c r="M70" s="3">
        <v>0.156</v>
      </c>
      <c r="N70" s="3">
        <v>-22</v>
      </c>
      <c r="O70" s="3">
        <v>0</v>
      </c>
      <c r="P70" s="3">
        <v>0</v>
      </c>
      <c r="Q70" s="3">
        <v>0</v>
      </c>
      <c r="R70" s="3">
        <v>0</v>
      </c>
      <c r="S70" s="3"/>
      <c r="T70" s="3">
        <v>6</v>
      </c>
      <c r="U70" s="3">
        <v>6</v>
      </c>
      <c r="V70" s="3"/>
      <c r="W70" s="3"/>
    </row>
    <row r="71" spans="1:24" x14ac:dyDescent="0.2">
      <c r="A71" s="54" t="s">
        <v>1212</v>
      </c>
      <c r="B71" s="145" t="s">
        <v>2673</v>
      </c>
      <c r="C71" s="147">
        <v>1999</v>
      </c>
      <c r="D71" s="49">
        <v>18</v>
      </c>
      <c r="E71" s="3">
        <v>22</v>
      </c>
      <c r="F71" s="158" t="s">
        <v>4098</v>
      </c>
      <c r="G71" s="3">
        <v>13</v>
      </c>
      <c r="H71" s="3" t="s">
        <v>4205</v>
      </c>
      <c r="I71" s="3">
        <v>208</v>
      </c>
      <c r="J71" s="3">
        <v>139</v>
      </c>
      <c r="K71" s="3">
        <v>69</v>
      </c>
      <c r="L71" s="3">
        <v>0</v>
      </c>
      <c r="M71" s="3">
        <v>0.66800000000000004</v>
      </c>
      <c r="N71" s="3">
        <v>70</v>
      </c>
      <c r="O71" s="3">
        <v>11</v>
      </c>
      <c r="P71" s="3">
        <v>19</v>
      </c>
      <c r="Q71" s="3">
        <v>9</v>
      </c>
      <c r="R71" s="3">
        <v>10</v>
      </c>
      <c r="S71" s="3">
        <v>0.47399999999999998</v>
      </c>
      <c r="T71" s="3">
        <v>1.8</v>
      </c>
      <c r="U71" s="3">
        <v>1</v>
      </c>
      <c r="V71" s="3">
        <v>1</v>
      </c>
      <c r="W71" s="3">
        <v>1</v>
      </c>
      <c r="X71" s="3">
        <v>1</v>
      </c>
    </row>
    <row r="72" spans="1:24" x14ac:dyDescent="0.2">
      <c r="A72" s="54" t="s">
        <v>1207</v>
      </c>
      <c r="B72" s="145" t="s">
        <v>2680</v>
      </c>
      <c r="C72" s="147">
        <v>1999</v>
      </c>
      <c r="D72" s="49">
        <v>7</v>
      </c>
      <c r="E72" s="3">
        <v>80</v>
      </c>
      <c r="F72" s="158" t="s">
        <v>4099</v>
      </c>
      <c r="G72" s="3">
        <v>10</v>
      </c>
      <c r="H72" s="3" t="s">
        <v>4206</v>
      </c>
      <c r="I72" s="3">
        <v>142</v>
      </c>
      <c r="J72" s="3">
        <v>60</v>
      </c>
      <c r="K72" s="3">
        <v>82</v>
      </c>
      <c r="L72" s="3">
        <v>0</v>
      </c>
      <c r="M72" s="3">
        <v>0.42299999999999999</v>
      </c>
      <c r="N72" s="3">
        <v>-22</v>
      </c>
      <c r="O72" s="3">
        <v>1</v>
      </c>
      <c r="P72" s="3">
        <v>1</v>
      </c>
      <c r="Q72" s="3">
        <v>0</v>
      </c>
      <c r="R72" s="3">
        <v>1</v>
      </c>
      <c r="S72" s="3">
        <v>0</v>
      </c>
      <c r="T72" s="3">
        <v>3.3</v>
      </c>
      <c r="U72" s="3">
        <v>1</v>
      </c>
      <c r="V72" s="3">
        <v>0</v>
      </c>
      <c r="W72" s="3">
        <v>0</v>
      </c>
      <c r="X72" s="3">
        <v>0</v>
      </c>
    </row>
    <row r="73" spans="1:24" x14ac:dyDescent="0.2">
      <c r="A73" s="54" t="s">
        <v>1216</v>
      </c>
      <c r="B73" s="145" t="s">
        <v>2670</v>
      </c>
      <c r="C73" s="147">
        <v>1999</v>
      </c>
      <c r="D73" s="49">
        <v>2</v>
      </c>
      <c r="E73" s="3">
        <v>16</v>
      </c>
      <c r="F73" s="158" t="s">
        <v>2486</v>
      </c>
      <c r="G73" s="3">
        <v>17</v>
      </c>
      <c r="H73" s="3" t="s">
        <v>4180</v>
      </c>
      <c r="I73" s="3">
        <v>272</v>
      </c>
      <c r="J73" s="3">
        <v>161</v>
      </c>
      <c r="K73" s="3">
        <v>111</v>
      </c>
      <c r="L73" s="3">
        <v>0</v>
      </c>
      <c r="M73" s="3">
        <v>0.59199999999999997</v>
      </c>
      <c r="N73" s="3">
        <v>50</v>
      </c>
      <c r="O73" s="3">
        <v>12</v>
      </c>
      <c r="P73" s="3">
        <v>24</v>
      </c>
      <c r="Q73" s="3">
        <v>13</v>
      </c>
      <c r="R73" s="3">
        <v>11</v>
      </c>
      <c r="S73" s="3">
        <v>0.54200000000000004</v>
      </c>
      <c r="T73" s="3">
        <v>1.8</v>
      </c>
      <c r="U73" s="3">
        <v>1</v>
      </c>
      <c r="V73" s="3">
        <v>1</v>
      </c>
      <c r="W73" s="3">
        <v>1</v>
      </c>
      <c r="X73" s="3">
        <v>3</v>
      </c>
    </row>
    <row r="74" spans="1:24" x14ac:dyDescent="0.2">
      <c r="A74" s="54" t="s">
        <v>1196</v>
      </c>
      <c r="B74" s="145" t="s">
        <v>2688</v>
      </c>
      <c r="C74" s="147">
        <v>1999</v>
      </c>
      <c r="D74" s="49">
        <v>1</v>
      </c>
      <c r="E74" s="3">
        <v>104</v>
      </c>
      <c r="F74" s="158" t="s">
        <v>4068</v>
      </c>
      <c r="G74" s="3">
        <v>9</v>
      </c>
      <c r="H74" s="3" t="s">
        <v>4175</v>
      </c>
      <c r="I74" s="3">
        <v>124</v>
      </c>
      <c r="J74" s="3">
        <v>47</v>
      </c>
      <c r="K74" s="3">
        <v>77</v>
      </c>
      <c r="L74" s="3">
        <v>0</v>
      </c>
      <c r="M74" s="3">
        <v>0.379</v>
      </c>
      <c r="N74" s="3">
        <v>-30</v>
      </c>
      <c r="O74" s="3">
        <v>1</v>
      </c>
      <c r="P74" s="3">
        <v>1</v>
      </c>
      <c r="Q74" s="3">
        <v>0</v>
      </c>
      <c r="R74" s="3">
        <v>1</v>
      </c>
      <c r="S74" s="3">
        <v>0</v>
      </c>
      <c r="T74" s="3">
        <v>3.9</v>
      </c>
      <c r="U74" s="3">
        <v>2</v>
      </c>
      <c r="V74" s="3">
        <v>0</v>
      </c>
      <c r="W74" s="3">
        <v>0</v>
      </c>
      <c r="X74" s="3">
        <v>0</v>
      </c>
    </row>
    <row r="75" spans="1:24" x14ac:dyDescent="0.2">
      <c r="A75" s="54" t="s">
        <v>1232</v>
      </c>
      <c r="B75" s="145" t="s">
        <v>2655</v>
      </c>
      <c r="C75" s="147">
        <v>1999</v>
      </c>
      <c r="D75" s="49">
        <v>0</v>
      </c>
      <c r="E75" s="3">
        <v>104</v>
      </c>
      <c r="F75" s="158" t="s">
        <v>4068</v>
      </c>
      <c r="G75" s="3">
        <v>9</v>
      </c>
      <c r="H75" s="3" t="s">
        <v>4175</v>
      </c>
      <c r="I75" s="3">
        <v>124</v>
      </c>
      <c r="J75" s="3">
        <v>47</v>
      </c>
      <c r="K75" s="3">
        <v>77</v>
      </c>
      <c r="L75" s="3">
        <v>0</v>
      </c>
      <c r="M75" s="3">
        <v>0.379</v>
      </c>
      <c r="N75" s="3">
        <v>-30</v>
      </c>
      <c r="O75" s="3">
        <v>1</v>
      </c>
      <c r="P75" s="3">
        <v>1</v>
      </c>
      <c r="Q75" s="3">
        <v>0</v>
      </c>
      <c r="R75" s="3">
        <v>1</v>
      </c>
      <c r="S75" s="3">
        <v>0</v>
      </c>
      <c r="T75" s="3">
        <v>3.9</v>
      </c>
      <c r="U75" s="3">
        <v>2</v>
      </c>
      <c r="V75" s="3">
        <v>0</v>
      </c>
      <c r="W75" s="3">
        <v>0</v>
      </c>
      <c r="X75" s="3">
        <v>0</v>
      </c>
    </row>
    <row r="76" spans="1:24" x14ac:dyDescent="0.2">
      <c r="A76" s="54" t="s">
        <v>1160</v>
      </c>
      <c r="B76" s="139" t="s">
        <v>2697</v>
      </c>
      <c r="C76" s="56">
        <v>2000</v>
      </c>
      <c r="D76" s="49">
        <v>171</v>
      </c>
      <c r="E76" s="3">
        <v>3</v>
      </c>
      <c r="F76" s="158" t="s">
        <v>4088</v>
      </c>
      <c r="G76" s="3">
        <v>24</v>
      </c>
      <c r="H76" s="3" t="s">
        <v>4195</v>
      </c>
      <c r="I76" s="3">
        <v>368</v>
      </c>
      <c r="J76" s="3">
        <v>250</v>
      </c>
      <c r="K76" s="3">
        <v>118</v>
      </c>
      <c r="L76" s="3">
        <v>0</v>
      </c>
      <c r="M76" s="3">
        <v>0.67900000000000005</v>
      </c>
      <c r="N76" s="3">
        <v>132</v>
      </c>
      <c r="O76" s="3">
        <v>16</v>
      </c>
      <c r="P76" s="3">
        <v>39</v>
      </c>
      <c r="Q76" s="3">
        <v>28</v>
      </c>
      <c r="R76" s="3">
        <v>11</v>
      </c>
      <c r="S76" s="3">
        <v>0.71799999999999997</v>
      </c>
      <c r="T76" s="3">
        <v>1.7</v>
      </c>
      <c r="U76" s="3">
        <v>1</v>
      </c>
      <c r="V76" s="3">
        <v>5</v>
      </c>
      <c r="W76" s="3">
        <v>5</v>
      </c>
      <c r="X76" s="3">
        <v>8</v>
      </c>
    </row>
    <row r="77" spans="1:24" x14ac:dyDescent="0.2">
      <c r="A77" s="54" t="s">
        <v>1151</v>
      </c>
      <c r="B77" s="139" t="s">
        <v>2699</v>
      </c>
      <c r="C77" s="56">
        <v>2000</v>
      </c>
      <c r="D77" s="49">
        <v>57</v>
      </c>
      <c r="E77" s="3">
        <v>105</v>
      </c>
      <c r="F77" s="158" t="s">
        <v>4100</v>
      </c>
      <c r="G77" s="3">
        <v>7</v>
      </c>
      <c r="H77" s="3" t="s">
        <v>4207</v>
      </c>
      <c r="I77" s="3">
        <v>108</v>
      </c>
      <c r="J77" s="3">
        <v>47</v>
      </c>
      <c r="K77" s="3">
        <v>61</v>
      </c>
      <c r="L77" s="3">
        <v>0</v>
      </c>
      <c r="M77" s="3">
        <v>0.435</v>
      </c>
      <c r="N77" s="3">
        <v>-14</v>
      </c>
      <c r="O77" s="3">
        <v>1</v>
      </c>
      <c r="P77" s="3">
        <v>2</v>
      </c>
      <c r="Q77" s="3">
        <v>1</v>
      </c>
      <c r="R77" s="3">
        <v>1</v>
      </c>
      <c r="S77" s="3">
        <v>0.5</v>
      </c>
      <c r="T77" s="3">
        <v>2.7</v>
      </c>
      <c r="U77" s="3">
        <v>1</v>
      </c>
      <c r="V77" s="3">
        <v>0</v>
      </c>
      <c r="W77" s="3">
        <v>0</v>
      </c>
      <c r="X77" s="3">
        <v>0</v>
      </c>
    </row>
    <row r="78" spans="1:24" x14ac:dyDescent="0.2">
      <c r="A78" s="54" t="s">
        <v>1139</v>
      </c>
      <c r="B78" s="139" t="s">
        <v>2710</v>
      </c>
      <c r="C78" s="56">
        <v>2000</v>
      </c>
      <c r="D78" s="49">
        <v>55</v>
      </c>
      <c r="E78" s="3">
        <v>271</v>
      </c>
      <c r="F78" s="158" t="s">
        <v>4101</v>
      </c>
      <c r="G78" s="3">
        <v>1</v>
      </c>
      <c r="H78" s="3">
        <v>2000</v>
      </c>
      <c r="I78" s="3">
        <v>16</v>
      </c>
      <c r="J78" s="3">
        <v>9</v>
      </c>
      <c r="K78" s="3">
        <v>7</v>
      </c>
      <c r="L78" s="3">
        <v>0</v>
      </c>
      <c r="M78" s="3">
        <v>0.56299999999999994</v>
      </c>
      <c r="N78" s="3">
        <v>2</v>
      </c>
      <c r="O78" s="3">
        <v>0</v>
      </c>
      <c r="P78" s="3">
        <v>0</v>
      </c>
      <c r="Q78" s="3">
        <v>0</v>
      </c>
      <c r="R78" s="3">
        <v>0</v>
      </c>
      <c r="S78" s="3"/>
      <c r="T78" s="3">
        <v>3</v>
      </c>
      <c r="U78" s="3">
        <v>3</v>
      </c>
      <c r="V78" s="3"/>
      <c r="W78" s="3"/>
    </row>
    <row r="79" spans="1:24" x14ac:dyDescent="0.2">
      <c r="A79" s="54" t="s">
        <v>1172</v>
      </c>
      <c r="B79" s="139" t="s">
        <v>2711</v>
      </c>
      <c r="C79" s="56">
        <v>2000</v>
      </c>
      <c r="D79" s="49">
        <v>12</v>
      </c>
      <c r="E79" s="3">
        <v>66</v>
      </c>
      <c r="F79" s="158" t="s">
        <v>4094</v>
      </c>
      <c r="G79" s="3">
        <v>9</v>
      </c>
      <c r="H79" s="3" t="s">
        <v>4201</v>
      </c>
      <c r="I79" s="3">
        <v>139</v>
      </c>
      <c r="J79" s="3">
        <v>72</v>
      </c>
      <c r="K79" s="3">
        <v>67</v>
      </c>
      <c r="L79" s="3">
        <v>0</v>
      </c>
      <c r="M79" s="3">
        <v>0.51800000000000002</v>
      </c>
      <c r="N79" s="3">
        <v>5</v>
      </c>
      <c r="O79" s="3">
        <v>4</v>
      </c>
      <c r="P79" s="3">
        <v>7</v>
      </c>
      <c r="Q79" s="3">
        <v>3</v>
      </c>
      <c r="R79" s="3">
        <v>4</v>
      </c>
      <c r="S79" s="3">
        <v>0.42899999999999999</v>
      </c>
      <c r="T79" s="3">
        <v>2.7</v>
      </c>
      <c r="U79" s="3">
        <v>1</v>
      </c>
      <c r="V79" s="3">
        <v>0</v>
      </c>
      <c r="W79" s="3">
        <v>0</v>
      </c>
      <c r="X79" s="3">
        <v>0</v>
      </c>
    </row>
    <row r="80" spans="1:24" x14ac:dyDescent="0.2">
      <c r="A80" s="54" t="s">
        <v>1147</v>
      </c>
      <c r="B80" s="139" t="s">
        <v>2712</v>
      </c>
      <c r="C80" s="56">
        <v>2000</v>
      </c>
      <c r="D80" s="49">
        <v>9</v>
      </c>
      <c r="E80" s="3">
        <v>59</v>
      </c>
      <c r="F80" s="158" t="s">
        <v>4102</v>
      </c>
      <c r="G80" s="3">
        <v>9</v>
      </c>
      <c r="H80" s="3" t="s">
        <v>4208</v>
      </c>
      <c r="I80" s="3">
        <v>144</v>
      </c>
      <c r="J80" s="3">
        <v>80</v>
      </c>
      <c r="K80" s="3">
        <v>64</v>
      </c>
      <c r="L80" s="3">
        <v>0</v>
      </c>
      <c r="M80" s="3">
        <v>0.55600000000000005</v>
      </c>
      <c r="N80" s="3">
        <v>16</v>
      </c>
      <c r="O80" s="3">
        <v>4</v>
      </c>
      <c r="P80" s="3">
        <v>8</v>
      </c>
      <c r="Q80" s="3">
        <v>5</v>
      </c>
      <c r="R80" s="3">
        <v>3</v>
      </c>
      <c r="S80" s="3">
        <v>0.625</v>
      </c>
      <c r="T80" s="3">
        <v>2.2999999999999998</v>
      </c>
      <c r="U80" s="3">
        <v>1</v>
      </c>
      <c r="V80" s="3">
        <v>1</v>
      </c>
      <c r="W80" s="3">
        <v>1</v>
      </c>
      <c r="X80" s="3">
        <v>1</v>
      </c>
    </row>
    <row r="81" spans="1:24" x14ac:dyDescent="0.2">
      <c r="A81" s="54" t="s">
        <v>1157</v>
      </c>
      <c r="B81" s="139" t="s">
        <v>2713</v>
      </c>
      <c r="C81" s="56">
        <v>2000</v>
      </c>
      <c r="D81" s="49">
        <v>2</v>
      </c>
      <c r="E81" s="3">
        <v>329</v>
      </c>
      <c r="F81" s="158" t="s">
        <v>4097</v>
      </c>
      <c r="G81" s="3">
        <v>2</v>
      </c>
      <c r="H81" s="3" t="s">
        <v>4204</v>
      </c>
      <c r="I81" s="3">
        <v>32</v>
      </c>
      <c r="J81" s="3">
        <v>5</v>
      </c>
      <c r="K81" s="3">
        <v>27</v>
      </c>
      <c r="L81" s="3">
        <v>0</v>
      </c>
      <c r="M81" s="3">
        <v>0.156</v>
      </c>
      <c r="N81" s="3">
        <v>-22</v>
      </c>
      <c r="O81" s="3">
        <v>0</v>
      </c>
      <c r="P81" s="3">
        <v>0</v>
      </c>
      <c r="Q81" s="3">
        <v>0</v>
      </c>
      <c r="R81" s="3">
        <v>0</v>
      </c>
      <c r="S81" s="3"/>
      <c r="T81" s="3">
        <v>6</v>
      </c>
      <c r="U81" s="3">
        <v>6</v>
      </c>
      <c r="V81" s="3"/>
      <c r="W81" s="3"/>
    </row>
    <row r="82" spans="1:24" x14ac:dyDescent="0.2">
      <c r="A82" s="54" t="s">
        <v>1178</v>
      </c>
      <c r="B82" s="139" t="s">
        <v>2705</v>
      </c>
      <c r="C82" s="56">
        <v>2000</v>
      </c>
      <c r="D82" s="49">
        <v>0</v>
      </c>
      <c r="E82" s="3">
        <v>15</v>
      </c>
      <c r="F82" s="158" t="s">
        <v>4103</v>
      </c>
      <c r="G82" s="3">
        <v>20</v>
      </c>
      <c r="H82" s="3" t="s">
        <v>4209</v>
      </c>
      <c r="I82" s="3">
        <v>308</v>
      </c>
      <c r="J82" s="3">
        <v>170</v>
      </c>
      <c r="K82" s="3">
        <v>138</v>
      </c>
      <c r="L82" s="3">
        <v>0</v>
      </c>
      <c r="M82" s="3">
        <v>0.55200000000000005</v>
      </c>
      <c r="N82" s="3">
        <v>32</v>
      </c>
      <c r="O82" s="3">
        <v>8</v>
      </c>
      <c r="P82" s="3">
        <v>14</v>
      </c>
      <c r="Q82" s="3">
        <v>8</v>
      </c>
      <c r="R82" s="3">
        <v>6</v>
      </c>
      <c r="S82" s="3">
        <v>0.57099999999999995</v>
      </c>
      <c r="T82" s="3">
        <v>2.6</v>
      </c>
      <c r="U82" s="3">
        <v>1</v>
      </c>
      <c r="V82" s="3">
        <v>2</v>
      </c>
      <c r="W82" s="3">
        <v>2</v>
      </c>
      <c r="X82" s="3">
        <v>2</v>
      </c>
    </row>
    <row r="83" spans="1:24" x14ac:dyDescent="0.2">
      <c r="A83" s="54" t="s">
        <v>1099</v>
      </c>
      <c r="B83" s="145" t="s">
        <v>2999</v>
      </c>
      <c r="C83" s="147">
        <v>2001</v>
      </c>
      <c r="D83" s="49">
        <v>159</v>
      </c>
      <c r="E83" s="3">
        <v>226</v>
      </c>
      <c r="F83" s="158" t="s">
        <v>4104</v>
      </c>
      <c r="G83" s="3">
        <v>3</v>
      </c>
      <c r="H83" s="3" t="s">
        <v>4210</v>
      </c>
      <c r="I83" s="3">
        <v>48</v>
      </c>
      <c r="J83" s="3">
        <v>14</v>
      </c>
      <c r="K83" s="3">
        <v>34</v>
      </c>
      <c r="L83" s="3">
        <v>0</v>
      </c>
      <c r="M83" s="3">
        <v>0.29199999999999998</v>
      </c>
      <c r="N83" s="3">
        <v>-20</v>
      </c>
      <c r="O83" s="3">
        <v>0</v>
      </c>
      <c r="P83" s="3">
        <v>0</v>
      </c>
      <c r="Q83" s="3">
        <v>0</v>
      </c>
      <c r="R83" s="3">
        <v>0</v>
      </c>
      <c r="S83" s="3"/>
      <c r="T83" s="3">
        <v>4.3</v>
      </c>
      <c r="U83" s="3">
        <v>3</v>
      </c>
      <c r="V83" s="3">
        <v>0</v>
      </c>
      <c r="W83" s="3">
        <v>0</v>
      </c>
      <c r="X83" s="3">
        <v>0</v>
      </c>
    </row>
    <row r="84" spans="1:24" x14ac:dyDescent="0.2">
      <c r="A84" s="54" t="s">
        <v>1092</v>
      </c>
      <c r="B84" s="145" t="s">
        <v>3007</v>
      </c>
      <c r="C84" s="147">
        <v>2001</v>
      </c>
      <c r="D84" s="49">
        <v>93</v>
      </c>
      <c r="E84" s="3">
        <v>9</v>
      </c>
      <c r="F84" s="158" t="s">
        <v>4091</v>
      </c>
      <c r="G84" s="3">
        <v>23</v>
      </c>
      <c r="H84" s="3" t="s">
        <v>4198</v>
      </c>
      <c r="I84" s="3">
        <v>357</v>
      </c>
      <c r="J84" s="3">
        <v>190</v>
      </c>
      <c r="K84" s="3">
        <v>165</v>
      </c>
      <c r="L84" s="3">
        <v>2</v>
      </c>
      <c r="M84" s="3">
        <v>0.53500000000000003</v>
      </c>
      <c r="N84" s="3">
        <v>25</v>
      </c>
      <c r="O84" s="3">
        <v>9</v>
      </c>
      <c r="P84" s="3">
        <v>20</v>
      </c>
      <c r="Q84" s="3">
        <v>11</v>
      </c>
      <c r="R84" s="3">
        <v>9</v>
      </c>
      <c r="S84" s="3">
        <v>0.55000000000000004</v>
      </c>
      <c r="T84" s="3">
        <v>2.7</v>
      </c>
      <c r="U84" s="3">
        <v>1</v>
      </c>
      <c r="V84" s="3">
        <v>0</v>
      </c>
      <c r="W84" s="3">
        <v>0</v>
      </c>
      <c r="X84" s="3">
        <v>4</v>
      </c>
    </row>
    <row r="85" spans="1:24" x14ac:dyDescent="0.2">
      <c r="A85" s="54" t="s">
        <v>1108</v>
      </c>
      <c r="B85" s="145" t="s">
        <v>3000</v>
      </c>
      <c r="C85" s="147">
        <v>2001</v>
      </c>
      <c r="D85" s="49">
        <v>17</v>
      </c>
      <c r="E85" s="3">
        <v>212</v>
      </c>
      <c r="F85" s="158" t="s">
        <v>4105</v>
      </c>
      <c r="G85" s="3">
        <v>3</v>
      </c>
      <c r="H85" s="3" t="s">
        <v>4211</v>
      </c>
      <c r="I85" s="3">
        <v>48</v>
      </c>
      <c r="J85" s="3">
        <v>15</v>
      </c>
      <c r="K85" s="3">
        <v>33</v>
      </c>
      <c r="L85" s="3">
        <v>0</v>
      </c>
      <c r="M85" s="3">
        <v>0.313</v>
      </c>
      <c r="N85" s="3">
        <v>-18</v>
      </c>
      <c r="O85" s="3">
        <v>0</v>
      </c>
      <c r="P85" s="3">
        <v>0</v>
      </c>
      <c r="Q85" s="3">
        <v>0</v>
      </c>
      <c r="R85" s="3">
        <v>0</v>
      </c>
      <c r="S85" s="3"/>
      <c r="T85" s="3">
        <v>4.3</v>
      </c>
      <c r="U85" s="3">
        <v>4</v>
      </c>
      <c r="V85" s="3">
        <v>0</v>
      </c>
      <c r="W85" s="3">
        <v>0</v>
      </c>
      <c r="X85" s="3">
        <v>0</v>
      </c>
    </row>
    <row r="86" spans="1:24" x14ac:dyDescent="0.2">
      <c r="A86" s="54" t="s">
        <v>1120</v>
      </c>
      <c r="B86" s="145" t="s">
        <v>3005</v>
      </c>
      <c r="C86" s="147">
        <v>2001</v>
      </c>
      <c r="D86" s="49">
        <v>13</v>
      </c>
      <c r="E86" s="3">
        <v>7</v>
      </c>
      <c r="F86" s="158" t="s">
        <v>4083</v>
      </c>
      <c r="G86" s="3">
        <v>21</v>
      </c>
      <c r="H86" s="3" t="s">
        <v>4190</v>
      </c>
      <c r="I86" s="3">
        <v>327</v>
      </c>
      <c r="J86" s="3">
        <v>200</v>
      </c>
      <c r="K86" s="3">
        <v>126</v>
      </c>
      <c r="L86" s="3">
        <v>1</v>
      </c>
      <c r="M86" s="3">
        <v>0.61299999999999999</v>
      </c>
      <c r="N86" s="3">
        <v>74</v>
      </c>
      <c r="O86" s="3">
        <v>13</v>
      </c>
      <c r="P86" s="3">
        <v>18</v>
      </c>
      <c r="Q86" s="3">
        <v>5</v>
      </c>
      <c r="R86" s="3">
        <v>13</v>
      </c>
      <c r="S86" s="3">
        <v>0.27800000000000002</v>
      </c>
      <c r="T86" s="3">
        <v>2</v>
      </c>
      <c r="U86" s="3">
        <v>1</v>
      </c>
      <c r="V86" s="3">
        <v>0</v>
      </c>
      <c r="W86" s="3">
        <v>0</v>
      </c>
      <c r="X86" s="3">
        <v>0</v>
      </c>
    </row>
    <row r="87" spans="1:24" x14ac:dyDescent="0.2">
      <c r="A87" s="54" t="s">
        <v>1126</v>
      </c>
      <c r="B87" s="145" t="s">
        <v>3003</v>
      </c>
      <c r="C87" s="147">
        <v>2001</v>
      </c>
      <c r="D87" s="49">
        <v>6</v>
      </c>
      <c r="E87" s="3">
        <v>328</v>
      </c>
      <c r="F87" s="158" t="s">
        <v>4106</v>
      </c>
      <c r="G87" s="3">
        <v>2</v>
      </c>
      <c r="H87" s="3" t="s">
        <v>4212</v>
      </c>
      <c r="I87" s="3">
        <v>32</v>
      </c>
      <c r="J87" s="3">
        <v>5</v>
      </c>
      <c r="K87" s="3">
        <v>27</v>
      </c>
      <c r="L87" s="3">
        <v>0</v>
      </c>
      <c r="M87" s="3">
        <v>0.156</v>
      </c>
      <c r="N87" s="3">
        <v>-22</v>
      </c>
      <c r="O87" s="3">
        <v>0</v>
      </c>
      <c r="P87" s="3">
        <v>0</v>
      </c>
      <c r="Q87" s="3">
        <v>0</v>
      </c>
      <c r="R87" s="3">
        <v>0</v>
      </c>
      <c r="S87" s="3"/>
      <c r="T87" s="3">
        <v>4.5</v>
      </c>
      <c r="U87" s="3">
        <v>4</v>
      </c>
      <c r="V87" s="3">
        <v>0</v>
      </c>
      <c r="W87" s="3">
        <v>0</v>
      </c>
      <c r="X87" s="3">
        <v>0</v>
      </c>
    </row>
    <row r="88" spans="1:24" x14ac:dyDescent="0.2">
      <c r="A88" s="54" t="s">
        <v>1124</v>
      </c>
      <c r="B88" s="145" t="s">
        <v>3004</v>
      </c>
      <c r="C88" s="147">
        <v>2001</v>
      </c>
      <c r="D88" s="49">
        <v>1</v>
      </c>
      <c r="E88" s="3">
        <v>82</v>
      </c>
      <c r="F88" s="158" t="s">
        <v>2366</v>
      </c>
      <c r="G88" s="3">
        <v>7</v>
      </c>
      <c r="H88" s="3" t="s">
        <v>4213</v>
      </c>
      <c r="I88" s="3">
        <v>112</v>
      </c>
      <c r="J88" s="3">
        <v>58</v>
      </c>
      <c r="K88" s="3">
        <v>53</v>
      </c>
      <c r="L88" s="3">
        <v>1</v>
      </c>
      <c r="M88" s="3">
        <v>0.52200000000000002</v>
      </c>
      <c r="N88" s="3">
        <v>5</v>
      </c>
      <c r="O88" s="3">
        <v>3</v>
      </c>
      <c r="P88" s="3">
        <v>5</v>
      </c>
      <c r="Q88" s="3">
        <v>2</v>
      </c>
      <c r="R88" s="3">
        <v>3</v>
      </c>
      <c r="S88" s="3">
        <v>0.4</v>
      </c>
      <c r="T88" s="3">
        <v>2.4</v>
      </c>
      <c r="U88" s="3">
        <v>1</v>
      </c>
      <c r="V88" s="3">
        <v>0</v>
      </c>
      <c r="W88" s="3">
        <v>0</v>
      </c>
      <c r="X88" s="3">
        <v>1</v>
      </c>
    </row>
    <row r="89" spans="1:24" x14ac:dyDescent="0.2">
      <c r="A89" s="54" t="s">
        <v>1114</v>
      </c>
      <c r="B89" s="145" t="s">
        <v>3006</v>
      </c>
      <c r="C89" s="147">
        <v>2001</v>
      </c>
      <c r="D89" s="49">
        <v>1</v>
      </c>
      <c r="E89" s="3">
        <v>44</v>
      </c>
      <c r="F89" s="158" t="s">
        <v>4107</v>
      </c>
      <c r="G89" s="3">
        <v>12</v>
      </c>
      <c r="H89" s="3" t="s">
        <v>4214</v>
      </c>
      <c r="I89" s="3">
        <v>176</v>
      </c>
      <c r="J89" s="3">
        <v>95</v>
      </c>
      <c r="K89" s="3">
        <v>81</v>
      </c>
      <c r="L89" s="3">
        <v>0</v>
      </c>
      <c r="M89" s="3">
        <v>0.54</v>
      </c>
      <c r="N89" s="3">
        <v>14</v>
      </c>
      <c r="O89" s="3">
        <v>5</v>
      </c>
      <c r="P89" s="3">
        <v>9</v>
      </c>
      <c r="Q89" s="3">
        <v>5</v>
      </c>
      <c r="R89" s="3">
        <v>4</v>
      </c>
      <c r="S89" s="3">
        <v>0.55600000000000005</v>
      </c>
      <c r="T89" s="3">
        <v>2.2000000000000002</v>
      </c>
      <c r="U89" s="3">
        <v>1</v>
      </c>
      <c r="V89" s="3">
        <v>1</v>
      </c>
      <c r="W89" s="3">
        <v>1</v>
      </c>
      <c r="X89" s="3">
        <v>1</v>
      </c>
    </row>
    <row r="90" spans="1:24" x14ac:dyDescent="0.2">
      <c r="A90" s="54" t="s">
        <v>1064</v>
      </c>
      <c r="B90" s="139" t="s">
        <v>2993</v>
      </c>
      <c r="C90" s="56">
        <v>2002</v>
      </c>
      <c r="D90" s="49">
        <v>61</v>
      </c>
      <c r="E90" s="3">
        <v>14</v>
      </c>
      <c r="F90" s="158" t="s">
        <v>4086</v>
      </c>
      <c r="G90" s="3">
        <v>20</v>
      </c>
      <c r="H90" s="3" t="s">
        <v>4193</v>
      </c>
      <c r="I90" s="3">
        <v>320</v>
      </c>
      <c r="J90" s="3">
        <v>170</v>
      </c>
      <c r="K90" s="3">
        <v>150</v>
      </c>
      <c r="L90" s="3">
        <v>0</v>
      </c>
      <c r="M90" s="3">
        <v>0.53100000000000003</v>
      </c>
      <c r="N90" s="3">
        <v>20</v>
      </c>
      <c r="O90" s="3">
        <v>9</v>
      </c>
      <c r="P90" s="3">
        <v>19</v>
      </c>
      <c r="Q90" s="3">
        <v>12</v>
      </c>
      <c r="R90" s="3">
        <v>7</v>
      </c>
      <c r="S90" s="3">
        <v>0.63200000000000001</v>
      </c>
      <c r="T90" s="3">
        <v>2.5</v>
      </c>
      <c r="U90" s="3">
        <v>1</v>
      </c>
      <c r="V90" s="3">
        <v>2</v>
      </c>
      <c r="W90" s="3">
        <v>2</v>
      </c>
      <c r="X90" s="3">
        <v>2</v>
      </c>
    </row>
    <row r="91" spans="1:24" x14ac:dyDescent="0.2">
      <c r="A91" s="54" t="s">
        <v>1044</v>
      </c>
      <c r="B91" s="139" t="s">
        <v>2989</v>
      </c>
      <c r="C91" s="56">
        <v>2002</v>
      </c>
      <c r="D91" s="49">
        <v>44</v>
      </c>
      <c r="E91" s="3">
        <v>102</v>
      </c>
      <c r="F91" s="158" t="s">
        <v>4085</v>
      </c>
      <c r="G91" s="3">
        <v>8</v>
      </c>
      <c r="H91" s="3" t="s">
        <v>4192</v>
      </c>
      <c r="I91" s="3">
        <v>128</v>
      </c>
      <c r="J91" s="3">
        <v>48</v>
      </c>
      <c r="K91" s="3">
        <v>80</v>
      </c>
      <c r="L91" s="3">
        <v>0</v>
      </c>
      <c r="M91" s="3">
        <v>0.375</v>
      </c>
      <c r="N91" s="3">
        <v>-32</v>
      </c>
      <c r="O91" s="3">
        <v>1</v>
      </c>
      <c r="P91" s="3">
        <v>2</v>
      </c>
      <c r="Q91" s="3">
        <v>1</v>
      </c>
      <c r="R91" s="3">
        <v>1</v>
      </c>
      <c r="S91" s="3">
        <v>0.5</v>
      </c>
      <c r="T91" s="3">
        <v>3.3</v>
      </c>
      <c r="U91" s="3">
        <v>1</v>
      </c>
      <c r="V91" s="3">
        <v>0</v>
      </c>
      <c r="W91" s="3">
        <v>0</v>
      </c>
      <c r="X91" s="3">
        <v>0</v>
      </c>
    </row>
    <row r="92" spans="1:24" x14ac:dyDescent="0.2">
      <c r="A92" s="54" t="s">
        <v>1059</v>
      </c>
      <c r="B92" s="139" t="s">
        <v>2996</v>
      </c>
      <c r="C92" s="56">
        <v>2002</v>
      </c>
      <c r="D92" s="49">
        <v>39</v>
      </c>
      <c r="E92" s="3">
        <v>200</v>
      </c>
      <c r="F92" s="158" t="s">
        <v>4108</v>
      </c>
      <c r="G92" s="3">
        <v>4</v>
      </c>
      <c r="H92" s="3" t="s">
        <v>4215</v>
      </c>
      <c r="I92" s="3">
        <v>57</v>
      </c>
      <c r="J92" s="3">
        <v>17</v>
      </c>
      <c r="K92" s="3">
        <v>40</v>
      </c>
      <c r="L92" s="3">
        <v>0</v>
      </c>
      <c r="M92" s="3">
        <v>0.29799999999999999</v>
      </c>
      <c r="N92" s="3">
        <v>-23</v>
      </c>
      <c r="O92" s="3">
        <v>0</v>
      </c>
      <c r="P92" s="3">
        <v>0</v>
      </c>
      <c r="Q92" s="3">
        <v>0</v>
      </c>
      <c r="R92" s="3">
        <v>0</v>
      </c>
      <c r="S92" s="3"/>
      <c r="T92" s="3">
        <v>4.3</v>
      </c>
      <c r="U92" s="3">
        <v>4</v>
      </c>
      <c r="V92" s="3">
        <v>0</v>
      </c>
      <c r="W92" s="3">
        <v>0</v>
      </c>
      <c r="X92" s="3">
        <v>0</v>
      </c>
    </row>
    <row r="93" spans="1:24" x14ac:dyDescent="0.2">
      <c r="A93" s="54" t="s">
        <v>1050</v>
      </c>
      <c r="B93" s="139" t="s">
        <v>2994</v>
      </c>
      <c r="C93" s="56">
        <v>2002</v>
      </c>
      <c r="D93" s="49">
        <v>30</v>
      </c>
      <c r="E93" s="3">
        <v>328</v>
      </c>
      <c r="F93" s="158" t="s">
        <v>4106</v>
      </c>
      <c r="G93" s="3">
        <v>2</v>
      </c>
      <c r="H93" s="3" t="s">
        <v>4212</v>
      </c>
      <c r="I93" s="3">
        <v>32</v>
      </c>
      <c r="J93" s="3">
        <v>5</v>
      </c>
      <c r="K93" s="3">
        <v>27</v>
      </c>
      <c r="L93" s="3">
        <v>0</v>
      </c>
      <c r="M93" s="3">
        <v>0.156</v>
      </c>
      <c r="N93" s="3">
        <v>-22</v>
      </c>
      <c r="O93" s="3">
        <v>0</v>
      </c>
      <c r="P93" s="3">
        <v>0</v>
      </c>
      <c r="Q93" s="3">
        <v>0</v>
      </c>
      <c r="R93" s="3">
        <v>0</v>
      </c>
      <c r="S93" s="3"/>
      <c r="T93" s="3">
        <v>4.5</v>
      </c>
      <c r="U93" s="3">
        <v>4</v>
      </c>
      <c r="V93" s="3">
        <v>0</v>
      </c>
      <c r="W93" s="3">
        <v>0</v>
      </c>
      <c r="X93" s="3">
        <v>0</v>
      </c>
    </row>
    <row r="94" spans="1:24" x14ac:dyDescent="0.2">
      <c r="A94" s="54" t="s">
        <v>1056</v>
      </c>
      <c r="B94" s="139" t="s">
        <v>2998</v>
      </c>
      <c r="C94" s="56">
        <v>2002</v>
      </c>
      <c r="D94" s="49">
        <v>14</v>
      </c>
      <c r="E94" s="3">
        <v>245</v>
      </c>
      <c r="F94" s="158" t="s">
        <v>4109</v>
      </c>
      <c r="G94" s="3">
        <v>2</v>
      </c>
      <c r="H94" s="3" t="s">
        <v>4216</v>
      </c>
      <c r="I94" s="3">
        <v>32</v>
      </c>
      <c r="J94" s="3">
        <v>12</v>
      </c>
      <c r="K94" s="3">
        <v>20</v>
      </c>
      <c r="L94" s="3">
        <v>0</v>
      </c>
      <c r="M94" s="3">
        <v>0.375</v>
      </c>
      <c r="N94" s="3">
        <v>-8</v>
      </c>
      <c r="O94" s="3">
        <v>0</v>
      </c>
      <c r="P94" s="3">
        <v>0</v>
      </c>
      <c r="Q94" s="3">
        <v>0</v>
      </c>
      <c r="R94" s="3">
        <v>0</v>
      </c>
      <c r="S94" s="3"/>
      <c r="T94" s="3">
        <v>3</v>
      </c>
      <c r="U94" s="3">
        <v>3</v>
      </c>
      <c r="V94" s="3">
        <v>0</v>
      </c>
      <c r="W94" s="3">
        <v>0</v>
      </c>
      <c r="X94" s="3">
        <v>0</v>
      </c>
    </row>
    <row r="95" spans="1:24" x14ac:dyDescent="0.2">
      <c r="A95" s="54" t="s">
        <v>1079</v>
      </c>
      <c r="B95" s="139" t="s">
        <v>2997</v>
      </c>
      <c r="C95" s="56">
        <v>2002</v>
      </c>
      <c r="D95" s="49">
        <v>6</v>
      </c>
      <c r="E95" s="3">
        <v>105</v>
      </c>
      <c r="F95" s="158" t="s">
        <v>4100</v>
      </c>
      <c r="G95" s="3">
        <v>7</v>
      </c>
      <c r="H95" s="3" t="s">
        <v>4207</v>
      </c>
      <c r="I95" s="3">
        <v>108</v>
      </c>
      <c r="J95" s="3">
        <v>47</v>
      </c>
      <c r="K95" s="3">
        <v>61</v>
      </c>
      <c r="L95" s="3">
        <v>0</v>
      </c>
      <c r="M95" s="3">
        <v>0.435</v>
      </c>
      <c r="N95" s="3">
        <v>-14</v>
      </c>
      <c r="O95" s="3">
        <v>1</v>
      </c>
      <c r="P95" s="3">
        <v>2</v>
      </c>
      <c r="Q95" s="3">
        <v>1</v>
      </c>
      <c r="R95" s="3">
        <v>1</v>
      </c>
      <c r="S95" s="3">
        <v>0.5</v>
      </c>
      <c r="T95" s="3">
        <v>2.7</v>
      </c>
      <c r="U95" s="3">
        <v>1</v>
      </c>
      <c r="V95" s="3">
        <v>0</v>
      </c>
      <c r="W95" s="3">
        <v>0</v>
      </c>
      <c r="X95" s="3">
        <v>0</v>
      </c>
    </row>
    <row r="96" spans="1:24" x14ac:dyDescent="0.2">
      <c r="A96" s="54" t="s">
        <v>1073</v>
      </c>
      <c r="B96" s="139" t="s">
        <v>2992</v>
      </c>
      <c r="C96" s="56">
        <v>2002</v>
      </c>
      <c r="D96" s="49">
        <v>1</v>
      </c>
      <c r="E96" s="3">
        <v>23</v>
      </c>
      <c r="F96" s="158" t="s">
        <v>4110</v>
      </c>
      <c r="G96" s="3">
        <v>16</v>
      </c>
      <c r="H96" s="3" t="s">
        <v>4217</v>
      </c>
      <c r="I96" s="3">
        <v>256</v>
      </c>
      <c r="J96" s="3">
        <v>133</v>
      </c>
      <c r="K96" s="3">
        <v>123</v>
      </c>
      <c r="L96" s="3">
        <v>0</v>
      </c>
      <c r="M96" s="3">
        <v>0.52</v>
      </c>
      <c r="N96" s="3">
        <v>10</v>
      </c>
      <c r="O96" s="3">
        <v>7</v>
      </c>
      <c r="P96" s="3">
        <v>15</v>
      </c>
      <c r="Q96" s="3">
        <v>8</v>
      </c>
      <c r="R96" s="3">
        <v>7</v>
      </c>
      <c r="S96" s="3">
        <v>0.53300000000000003</v>
      </c>
      <c r="T96" s="3">
        <v>2.4</v>
      </c>
      <c r="U96" s="3">
        <v>1</v>
      </c>
      <c r="V96" s="3">
        <v>0</v>
      </c>
      <c r="W96" s="3">
        <v>0</v>
      </c>
      <c r="X96" s="3">
        <v>2</v>
      </c>
    </row>
    <row r="97" spans="1:24" x14ac:dyDescent="0.2">
      <c r="A97" s="54" t="s">
        <v>1074</v>
      </c>
      <c r="B97" s="139" t="s">
        <v>2995</v>
      </c>
      <c r="C97" s="56">
        <v>2002</v>
      </c>
      <c r="D97" s="49">
        <v>1</v>
      </c>
      <c r="E97" s="3">
        <v>9</v>
      </c>
      <c r="F97" s="158" t="s">
        <v>4091</v>
      </c>
      <c r="G97" s="3">
        <v>23</v>
      </c>
      <c r="H97" s="3" t="s">
        <v>4198</v>
      </c>
      <c r="I97" s="3">
        <v>357</v>
      </c>
      <c r="J97" s="3">
        <v>190</v>
      </c>
      <c r="K97" s="3">
        <v>165</v>
      </c>
      <c r="L97" s="3">
        <v>2</v>
      </c>
      <c r="M97" s="3">
        <v>0.53500000000000003</v>
      </c>
      <c r="N97" s="3">
        <v>25</v>
      </c>
      <c r="O97" s="3">
        <v>9</v>
      </c>
      <c r="P97" s="3">
        <v>20</v>
      </c>
      <c r="Q97" s="3">
        <v>11</v>
      </c>
      <c r="R97" s="3">
        <v>9</v>
      </c>
      <c r="S97" s="3">
        <v>0.55000000000000004</v>
      </c>
      <c r="T97" s="3">
        <v>2.7</v>
      </c>
      <c r="U97" s="3">
        <v>1</v>
      </c>
      <c r="V97" s="3">
        <v>0</v>
      </c>
      <c r="W97" s="3">
        <v>0</v>
      </c>
      <c r="X97" s="3">
        <v>4</v>
      </c>
    </row>
    <row r="98" spans="1:24" x14ac:dyDescent="0.2">
      <c r="A98" s="54" t="s">
        <v>994</v>
      </c>
      <c r="B98" s="145" t="s">
        <v>2983</v>
      </c>
      <c r="C98" s="147">
        <v>2003</v>
      </c>
      <c r="D98" s="49">
        <v>108</v>
      </c>
      <c r="E98" s="3">
        <v>26</v>
      </c>
      <c r="F98" s="158" t="s">
        <v>4111</v>
      </c>
      <c r="G98" s="3">
        <v>16</v>
      </c>
      <c r="H98" s="3" t="s">
        <v>4218</v>
      </c>
      <c r="I98" s="3">
        <v>240</v>
      </c>
      <c r="J98" s="3">
        <v>125</v>
      </c>
      <c r="K98" s="3">
        <v>112</v>
      </c>
      <c r="L98" s="3">
        <v>3</v>
      </c>
      <c r="M98" s="3">
        <v>0.52700000000000002</v>
      </c>
      <c r="N98" s="3">
        <v>13</v>
      </c>
      <c r="O98" s="3">
        <v>7</v>
      </c>
      <c r="P98" s="3">
        <v>7</v>
      </c>
      <c r="Q98" s="3">
        <v>0</v>
      </c>
      <c r="R98" s="3">
        <v>7</v>
      </c>
      <c r="S98" s="3">
        <v>0</v>
      </c>
      <c r="T98" s="3">
        <v>2.2000000000000002</v>
      </c>
      <c r="U98" s="3">
        <v>1</v>
      </c>
      <c r="V98" s="3">
        <v>0</v>
      </c>
      <c r="W98" s="3">
        <v>0</v>
      </c>
      <c r="X98" s="3">
        <v>0</v>
      </c>
    </row>
    <row r="99" spans="1:24" x14ac:dyDescent="0.2">
      <c r="A99" s="54" t="s">
        <v>1002</v>
      </c>
      <c r="B99" s="145" t="s">
        <v>2982</v>
      </c>
      <c r="C99" s="147">
        <v>2003</v>
      </c>
      <c r="D99" s="49">
        <v>33</v>
      </c>
      <c r="E99" s="3">
        <v>47</v>
      </c>
      <c r="F99" s="158" t="s">
        <v>4112</v>
      </c>
      <c r="G99" s="3">
        <v>12</v>
      </c>
      <c r="H99" s="3" t="s">
        <v>4219</v>
      </c>
      <c r="I99" s="3">
        <v>187</v>
      </c>
      <c r="J99" s="3">
        <v>93</v>
      </c>
      <c r="K99" s="3">
        <v>94</v>
      </c>
      <c r="L99" s="3">
        <v>0</v>
      </c>
      <c r="M99" s="3">
        <v>0.497</v>
      </c>
      <c r="N99" s="3">
        <v>-1</v>
      </c>
      <c r="O99" s="3">
        <v>3</v>
      </c>
      <c r="P99" s="3">
        <v>4</v>
      </c>
      <c r="Q99" s="3">
        <v>1</v>
      </c>
      <c r="R99" s="3">
        <v>3</v>
      </c>
      <c r="S99" s="3">
        <v>0.25</v>
      </c>
      <c r="T99" s="3">
        <v>2.8</v>
      </c>
      <c r="U99" s="3">
        <v>2</v>
      </c>
      <c r="V99" s="3">
        <v>0</v>
      </c>
      <c r="W99" s="3">
        <v>0</v>
      </c>
      <c r="X99" s="3">
        <v>0</v>
      </c>
    </row>
    <row r="100" spans="1:24" x14ac:dyDescent="0.2">
      <c r="A100" s="127" t="s">
        <v>1013</v>
      </c>
      <c r="B100" s="127" t="s">
        <v>2980</v>
      </c>
      <c r="C100" s="128">
        <v>2003</v>
      </c>
      <c r="D100" s="126">
        <v>23</v>
      </c>
      <c r="E100" s="3">
        <v>80</v>
      </c>
      <c r="F100" s="158" t="s">
        <v>4099</v>
      </c>
      <c r="G100" s="3">
        <v>10</v>
      </c>
      <c r="H100" s="3" t="s">
        <v>4206</v>
      </c>
      <c r="I100" s="3">
        <v>142</v>
      </c>
      <c r="J100" s="3">
        <v>60</v>
      </c>
      <c r="K100" s="3">
        <v>82</v>
      </c>
      <c r="L100" s="3">
        <v>0</v>
      </c>
      <c r="M100" s="3">
        <v>0.42299999999999999</v>
      </c>
      <c r="N100" s="3">
        <v>-22</v>
      </c>
      <c r="O100" s="3">
        <v>1</v>
      </c>
      <c r="P100" s="3">
        <v>1</v>
      </c>
      <c r="Q100" s="3">
        <v>0</v>
      </c>
      <c r="R100" s="3">
        <v>1</v>
      </c>
      <c r="S100" s="3">
        <v>0</v>
      </c>
      <c r="T100" s="3">
        <v>3.3</v>
      </c>
      <c r="U100" s="3">
        <v>1</v>
      </c>
      <c r="V100" s="3">
        <v>0</v>
      </c>
      <c r="W100" s="3">
        <v>0</v>
      </c>
      <c r="X100" s="3">
        <v>0</v>
      </c>
    </row>
    <row r="101" spans="1:24" x14ac:dyDescent="0.2">
      <c r="A101" s="54" t="s">
        <v>1009</v>
      </c>
      <c r="B101" s="145" t="s">
        <v>2978</v>
      </c>
      <c r="C101" s="147">
        <v>2003</v>
      </c>
      <c r="D101" s="49">
        <v>17</v>
      </c>
      <c r="E101" s="3">
        <v>0</v>
      </c>
      <c r="F101" s="159" t="s">
        <v>4102</v>
      </c>
    </row>
    <row r="102" spans="1:24" x14ac:dyDescent="0.2">
      <c r="A102" s="54" t="s">
        <v>1024</v>
      </c>
      <c r="B102" s="145" t="s">
        <v>2988</v>
      </c>
      <c r="C102" s="147">
        <v>2003</v>
      </c>
      <c r="D102" s="49">
        <v>14</v>
      </c>
      <c r="E102" s="3">
        <v>0</v>
      </c>
      <c r="F102" s="159" t="s">
        <v>2486</v>
      </c>
    </row>
    <row r="103" spans="1:24" x14ac:dyDescent="0.2">
      <c r="A103" s="54" t="s">
        <v>1019</v>
      </c>
      <c r="B103" s="145" t="s">
        <v>2986</v>
      </c>
      <c r="C103" s="147">
        <v>2003</v>
      </c>
      <c r="D103" s="49">
        <v>8</v>
      </c>
      <c r="E103" s="3">
        <v>44</v>
      </c>
      <c r="F103" s="158" t="s">
        <v>4107</v>
      </c>
      <c r="G103" s="3">
        <v>12</v>
      </c>
      <c r="H103" s="3" t="s">
        <v>4214</v>
      </c>
      <c r="I103" s="3">
        <v>176</v>
      </c>
      <c r="J103" s="3">
        <v>95</v>
      </c>
      <c r="K103" s="3">
        <v>81</v>
      </c>
      <c r="L103" s="3">
        <v>0</v>
      </c>
      <c r="M103" s="3">
        <v>0.54</v>
      </c>
      <c r="N103" s="3">
        <v>14</v>
      </c>
      <c r="O103" s="3">
        <v>5</v>
      </c>
      <c r="P103" s="3">
        <v>9</v>
      </c>
      <c r="Q103" s="3">
        <v>5</v>
      </c>
      <c r="R103" s="3">
        <v>4</v>
      </c>
      <c r="S103" s="3">
        <v>0.55600000000000005</v>
      </c>
      <c r="T103" s="3">
        <v>2.2000000000000002</v>
      </c>
      <c r="U103" s="3">
        <v>1</v>
      </c>
      <c r="V103" s="3">
        <v>1</v>
      </c>
      <c r="W103" s="3">
        <v>1</v>
      </c>
      <c r="X103" s="3">
        <v>1</v>
      </c>
    </row>
    <row r="104" spans="1:24" x14ac:dyDescent="0.2">
      <c r="A104" s="54" t="s">
        <v>1018</v>
      </c>
      <c r="B104" s="145" t="s">
        <v>2984</v>
      </c>
      <c r="C104" s="147">
        <v>2003</v>
      </c>
      <c r="D104" s="49">
        <v>1</v>
      </c>
      <c r="E104" s="3">
        <v>102</v>
      </c>
      <c r="F104" s="158" t="s">
        <v>4085</v>
      </c>
      <c r="G104" s="3">
        <v>8</v>
      </c>
      <c r="H104" s="3" t="s">
        <v>4192</v>
      </c>
      <c r="I104" s="3">
        <v>128</v>
      </c>
      <c r="J104" s="3">
        <v>48</v>
      </c>
      <c r="K104" s="3">
        <v>80</v>
      </c>
      <c r="L104" s="3">
        <v>0</v>
      </c>
      <c r="M104" s="3">
        <v>0.375</v>
      </c>
      <c r="N104" s="3">
        <v>-32</v>
      </c>
      <c r="O104" s="3">
        <v>1</v>
      </c>
      <c r="P104" s="3">
        <v>2</v>
      </c>
      <c r="Q104" s="3">
        <v>1</v>
      </c>
      <c r="R104" s="3">
        <v>1</v>
      </c>
      <c r="S104" s="3">
        <v>0.5</v>
      </c>
      <c r="T104" s="3">
        <v>3.3</v>
      </c>
      <c r="U104" s="3">
        <v>1</v>
      </c>
      <c r="V104" s="3">
        <v>0</v>
      </c>
      <c r="W104" s="3">
        <v>0</v>
      </c>
      <c r="X104" s="3">
        <v>0</v>
      </c>
    </row>
    <row r="105" spans="1:24" x14ac:dyDescent="0.2">
      <c r="A105" s="54" t="s">
        <v>1030</v>
      </c>
      <c r="B105" s="145" t="s">
        <v>2987</v>
      </c>
      <c r="C105" s="147">
        <v>2003</v>
      </c>
      <c r="D105" s="49">
        <v>0</v>
      </c>
      <c r="E105" s="3">
        <v>20</v>
      </c>
      <c r="F105" s="158" t="s">
        <v>4079</v>
      </c>
      <c r="G105" s="3">
        <v>15</v>
      </c>
      <c r="H105" s="3" t="s">
        <v>4179</v>
      </c>
      <c r="I105" s="3">
        <v>240</v>
      </c>
      <c r="J105" s="3">
        <v>149</v>
      </c>
      <c r="K105" s="3">
        <v>90</v>
      </c>
      <c r="L105" s="3">
        <v>1</v>
      </c>
      <c r="M105" s="3">
        <v>0.623</v>
      </c>
      <c r="N105" s="3">
        <v>59</v>
      </c>
      <c r="O105" s="3">
        <v>10</v>
      </c>
      <c r="P105" s="3">
        <v>21</v>
      </c>
      <c r="Q105" s="3">
        <v>12</v>
      </c>
      <c r="R105" s="3">
        <v>9</v>
      </c>
      <c r="S105" s="3">
        <v>0.57099999999999995</v>
      </c>
      <c r="T105" s="3">
        <v>1.9</v>
      </c>
      <c r="U105" s="3">
        <v>1</v>
      </c>
      <c r="V105" s="3">
        <v>1</v>
      </c>
      <c r="W105" s="3">
        <v>1</v>
      </c>
      <c r="X105" s="3">
        <v>2</v>
      </c>
    </row>
    <row r="106" spans="1:24" x14ac:dyDescent="0.2">
      <c r="A106" s="54" t="s">
        <v>938</v>
      </c>
      <c r="B106" s="139" t="s">
        <v>2974</v>
      </c>
      <c r="C106" s="56">
        <v>2004</v>
      </c>
      <c r="D106" s="49">
        <v>134</v>
      </c>
      <c r="E106" s="3">
        <v>14</v>
      </c>
      <c r="F106" s="158" t="s">
        <v>4086</v>
      </c>
      <c r="G106" s="3">
        <v>20</v>
      </c>
      <c r="H106" s="3" t="s">
        <v>4193</v>
      </c>
      <c r="I106" s="3">
        <v>320</v>
      </c>
      <c r="J106" s="3">
        <v>170</v>
      </c>
      <c r="K106" s="3">
        <v>150</v>
      </c>
      <c r="L106" s="3">
        <v>0</v>
      </c>
      <c r="M106" s="3">
        <v>0.53100000000000003</v>
      </c>
      <c r="N106" s="3">
        <v>20</v>
      </c>
      <c r="O106" s="3">
        <v>9</v>
      </c>
      <c r="P106" s="3">
        <v>19</v>
      </c>
      <c r="Q106" s="3">
        <v>12</v>
      </c>
      <c r="R106" s="3">
        <v>7</v>
      </c>
      <c r="S106" s="3">
        <v>0.63200000000000001</v>
      </c>
      <c r="T106" s="3">
        <v>2.5</v>
      </c>
      <c r="U106" s="3">
        <v>1</v>
      </c>
      <c r="V106" s="3">
        <v>2</v>
      </c>
      <c r="W106" s="3">
        <v>2</v>
      </c>
      <c r="X106" s="3">
        <v>2</v>
      </c>
    </row>
    <row r="107" spans="1:24" x14ac:dyDescent="0.2">
      <c r="A107" s="54" t="s">
        <v>948</v>
      </c>
      <c r="B107" s="139" t="s">
        <v>2975</v>
      </c>
      <c r="C107" s="56">
        <v>2004</v>
      </c>
      <c r="D107" s="49">
        <v>120</v>
      </c>
      <c r="E107" s="3">
        <v>20</v>
      </c>
      <c r="F107" s="158" t="s">
        <v>4079</v>
      </c>
      <c r="G107" s="3">
        <v>15</v>
      </c>
      <c r="H107" s="3" t="s">
        <v>4179</v>
      </c>
      <c r="I107" s="3">
        <v>240</v>
      </c>
      <c r="J107" s="3">
        <v>149</v>
      </c>
      <c r="K107" s="3">
        <v>90</v>
      </c>
      <c r="L107" s="3">
        <v>1</v>
      </c>
      <c r="M107" s="3">
        <v>0.623</v>
      </c>
      <c r="N107" s="3">
        <v>59</v>
      </c>
      <c r="O107" s="3">
        <v>10</v>
      </c>
      <c r="P107" s="3">
        <v>21</v>
      </c>
      <c r="Q107" s="3">
        <v>12</v>
      </c>
      <c r="R107" s="3">
        <v>9</v>
      </c>
      <c r="S107" s="3">
        <v>0.57099999999999995</v>
      </c>
      <c r="T107" s="3">
        <v>1.9</v>
      </c>
      <c r="U107" s="3">
        <v>1</v>
      </c>
      <c r="V107" s="3">
        <v>1</v>
      </c>
      <c r="W107" s="3">
        <v>1</v>
      </c>
      <c r="X107" s="3">
        <v>2</v>
      </c>
    </row>
    <row r="108" spans="1:24" x14ac:dyDescent="0.2">
      <c r="A108" s="54" t="s">
        <v>930</v>
      </c>
      <c r="B108" s="139" t="s">
        <v>2970</v>
      </c>
      <c r="C108" s="56">
        <v>2004</v>
      </c>
      <c r="D108" s="49">
        <v>112</v>
      </c>
      <c r="E108" s="3">
        <v>7</v>
      </c>
      <c r="F108" s="158" t="s">
        <v>4083</v>
      </c>
      <c r="G108" s="3">
        <v>21</v>
      </c>
      <c r="H108" s="3" t="s">
        <v>4190</v>
      </c>
      <c r="I108" s="3">
        <v>327</v>
      </c>
      <c r="J108" s="3">
        <v>200</v>
      </c>
      <c r="K108" s="3">
        <v>126</v>
      </c>
      <c r="L108" s="3">
        <v>1</v>
      </c>
      <c r="M108" s="3">
        <v>0.61299999999999999</v>
      </c>
      <c r="N108" s="3">
        <v>74</v>
      </c>
      <c r="O108" s="3">
        <v>13</v>
      </c>
      <c r="P108" s="3">
        <v>18</v>
      </c>
      <c r="Q108" s="3">
        <v>5</v>
      </c>
      <c r="R108" s="3">
        <v>13</v>
      </c>
      <c r="S108" s="3">
        <v>0.27800000000000002</v>
      </c>
      <c r="T108" s="3">
        <v>2</v>
      </c>
      <c r="U108" s="3">
        <v>1</v>
      </c>
      <c r="V108" s="3">
        <v>0</v>
      </c>
      <c r="W108" s="3">
        <v>0</v>
      </c>
      <c r="X108" s="3">
        <v>0</v>
      </c>
    </row>
    <row r="109" spans="1:24" x14ac:dyDescent="0.2">
      <c r="A109" s="54" t="s">
        <v>962</v>
      </c>
      <c r="B109" s="139" t="s">
        <v>2976</v>
      </c>
      <c r="C109" s="56">
        <v>2004</v>
      </c>
      <c r="D109" s="49">
        <v>69</v>
      </c>
      <c r="E109" s="3">
        <v>27</v>
      </c>
      <c r="F109" s="158" t="s">
        <v>4066</v>
      </c>
      <c r="G109" s="3">
        <v>15</v>
      </c>
      <c r="H109" s="3" t="s">
        <v>4220</v>
      </c>
      <c r="I109" s="3">
        <v>231</v>
      </c>
      <c r="J109" s="3">
        <v>125</v>
      </c>
      <c r="K109" s="3">
        <v>106</v>
      </c>
      <c r="L109" s="3">
        <v>0</v>
      </c>
      <c r="M109" s="3">
        <v>0.54100000000000004</v>
      </c>
      <c r="N109" s="3">
        <v>19</v>
      </c>
      <c r="O109" s="3">
        <v>6</v>
      </c>
      <c r="P109" s="3">
        <v>6</v>
      </c>
      <c r="Q109" s="3">
        <v>0</v>
      </c>
      <c r="R109" s="3">
        <v>6</v>
      </c>
      <c r="S109" s="3">
        <v>0</v>
      </c>
      <c r="T109" s="3">
        <v>2.9</v>
      </c>
      <c r="U109" s="3">
        <v>1</v>
      </c>
      <c r="V109" s="3">
        <v>0</v>
      </c>
      <c r="W109" s="3">
        <v>0</v>
      </c>
      <c r="X109" s="3">
        <v>0</v>
      </c>
    </row>
    <row r="110" spans="1:24" x14ac:dyDescent="0.2">
      <c r="A110" s="54" t="s">
        <v>955</v>
      </c>
      <c r="B110" s="139" t="s">
        <v>2969</v>
      </c>
      <c r="C110" s="56">
        <v>2004</v>
      </c>
      <c r="D110" s="49">
        <v>19</v>
      </c>
      <c r="E110" s="3">
        <v>127</v>
      </c>
      <c r="F110" s="158" t="s">
        <v>4113</v>
      </c>
      <c r="G110" s="3">
        <v>6</v>
      </c>
      <c r="H110" s="3" t="s">
        <v>4221</v>
      </c>
      <c r="I110" s="3">
        <v>89</v>
      </c>
      <c r="J110" s="3">
        <v>36</v>
      </c>
      <c r="K110" s="3">
        <v>53</v>
      </c>
      <c r="L110" s="3">
        <v>0</v>
      </c>
      <c r="M110" s="3">
        <v>0.40400000000000003</v>
      </c>
      <c r="N110" s="3">
        <v>-17</v>
      </c>
      <c r="O110" s="3">
        <v>1</v>
      </c>
      <c r="P110" s="3">
        <v>2</v>
      </c>
      <c r="Q110" s="3">
        <v>1</v>
      </c>
      <c r="R110" s="3">
        <v>1</v>
      </c>
      <c r="S110" s="3">
        <v>0.5</v>
      </c>
      <c r="T110" s="3">
        <v>3</v>
      </c>
      <c r="U110" s="3">
        <v>2</v>
      </c>
      <c r="V110" s="3">
        <v>0</v>
      </c>
      <c r="W110" s="3">
        <v>0</v>
      </c>
      <c r="X110" s="3">
        <v>0</v>
      </c>
    </row>
    <row r="111" spans="1:24" x14ac:dyDescent="0.2">
      <c r="A111" s="54" t="s">
        <v>970</v>
      </c>
      <c r="B111" s="139" t="s">
        <v>2971</v>
      </c>
      <c r="C111" s="56">
        <v>2004</v>
      </c>
      <c r="D111" s="49">
        <v>8</v>
      </c>
      <c r="E111" s="3">
        <v>404</v>
      </c>
      <c r="F111" s="158" t="s">
        <v>4114</v>
      </c>
      <c r="G111" s="3">
        <v>2</v>
      </c>
      <c r="H111" s="3" t="s">
        <v>4222</v>
      </c>
      <c r="I111" s="3">
        <v>8</v>
      </c>
      <c r="J111" s="3">
        <v>2</v>
      </c>
      <c r="K111" s="3">
        <v>6</v>
      </c>
      <c r="L111" s="3">
        <v>0</v>
      </c>
      <c r="M111" s="3">
        <v>0.25</v>
      </c>
      <c r="N111" s="3">
        <v>-4</v>
      </c>
      <c r="O111" s="3">
        <v>0</v>
      </c>
      <c r="P111" s="3">
        <v>0</v>
      </c>
      <c r="Q111" s="3">
        <v>0</v>
      </c>
      <c r="R111" s="3">
        <v>0</v>
      </c>
      <c r="S111" s="3"/>
      <c r="T111" s="3">
        <v>3.5</v>
      </c>
      <c r="U111" s="3">
        <v>3</v>
      </c>
      <c r="V111" s="3"/>
      <c r="W111" s="3"/>
    </row>
    <row r="112" spans="1:24" x14ac:dyDescent="0.2">
      <c r="A112" s="54" t="s">
        <v>974</v>
      </c>
      <c r="B112" s="139" t="s">
        <v>2968</v>
      </c>
      <c r="C112" s="56">
        <v>2004</v>
      </c>
      <c r="D112" s="49">
        <v>1</v>
      </c>
      <c r="E112" s="3">
        <v>50</v>
      </c>
      <c r="F112" s="158" t="s">
        <v>4115</v>
      </c>
      <c r="G112" s="3">
        <v>11</v>
      </c>
      <c r="H112" s="3" t="s">
        <v>4223</v>
      </c>
      <c r="I112" s="3">
        <v>176</v>
      </c>
      <c r="J112" s="3">
        <v>89</v>
      </c>
      <c r="K112" s="3">
        <v>87</v>
      </c>
      <c r="L112" s="3">
        <v>0</v>
      </c>
      <c r="M112" s="3">
        <v>0.50600000000000001</v>
      </c>
      <c r="N112" s="3">
        <v>2</v>
      </c>
      <c r="O112" s="3">
        <v>3</v>
      </c>
      <c r="P112" s="3">
        <v>6</v>
      </c>
      <c r="Q112" s="3">
        <v>3</v>
      </c>
      <c r="R112" s="3">
        <v>3</v>
      </c>
      <c r="S112" s="3">
        <v>0.5</v>
      </c>
      <c r="T112" s="3">
        <v>2.7</v>
      </c>
      <c r="U112" s="3">
        <v>1</v>
      </c>
      <c r="V112" s="3">
        <v>0</v>
      </c>
      <c r="W112" s="3">
        <v>0</v>
      </c>
      <c r="X112" s="3">
        <v>1</v>
      </c>
    </row>
    <row r="113" spans="1:24" x14ac:dyDescent="0.2">
      <c r="A113" s="54" t="s">
        <v>983</v>
      </c>
      <c r="B113" s="139" t="s">
        <v>2973</v>
      </c>
      <c r="C113" s="56">
        <v>2004</v>
      </c>
      <c r="D113" s="49">
        <v>1</v>
      </c>
      <c r="E113" s="3">
        <v>115</v>
      </c>
      <c r="F113" s="158" t="s">
        <v>4116</v>
      </c>
      <c r="G113" s="3">
        <v>6</v>
      </c>
      <c r="H113" s="3" t="s">
        <v>4224</v>
      </c>
      <c r="I113" s="3">
        <v>96</v>
      </c>
      <c r="J113" s="3">
        <v>40</v>
      </c>
      <c r="K113" s="3">
        <v>56</v>
      </c>
      <c r="L113" s="3">
        <v>0</v>
      </c>
      <c r="M113" s="3">
        <v>0.41699999999999998</v>
      </c>
      <c r="N113" s="3">
        <v>-16</v>
      </c>
      <c r="O113" s="3">
        <v>0</v>
      </c>
      <c r="P113" s="3">
        <v>0</v>
      </c>
      <c r="Q113" s="3">
        <v>0</v>
      </c>
      <c r="R113" s="3">
        <v>0</v>
      </c>
      <c r="S113" s="3"/>
      <c r="T113" s="3">
        <v>3.5</v>
      </c>
      <c r="U113" s="3">
        <v>3</v>
      </c>
      <c r="V113" s="3">
        <v>0</v>
      </c>
      <c r="W113" s="3">
        <v>0</v>
      </c>
      <c r="X113" s="3">
        <v>0</v>
      </c>
    </row>
    <row r="114" spans="1:24" x14ac:dyDescent="0.2">
      <c r="A114" s="54" t="s">
        <v>982</v>
      </c>
      <c r="B114" s="139" t="s">
        <v>2972</v>
      </c>
      <c r="C114" s="56">
        <v>2004</v>
      </c>
      <c r="D114" s="49">
        <v>0</v>
      </c>
      <c r="E114" s="3">
        <v>36</v>
      </c>
      <c r="F114" s="158" t="s">
        <v>4072</v>
      </c>
      <c r="G114" s="3">
        <v>13</v>
      </c>
      <c r="H114" s="3" t="s">
        <v>4179</v>
      </c>
      <c r="I114" s="3">
        <v>207</v>
      </c>
      <c r="J114" s="3">
        <v>113</v>
      </c>
      <c r="K114" s="3">
        <v>94</v>
      </c>
      <c r="L114" s="3">
        <v>0</v>
      </c>
      <c r="M114" s="3">
        <v>0.54600000000000004</v>
      </c>
      <c r="N114" s="3">
        <v>19</v>
      </c>
      <c r="O114" s="3">
        <v>8</v>
      </c>
      <c r="P114" s="3">
        <v>12</v>
      </c>
      <c r="Q114" s="3">
        <v>4</v>
      </c>
      <c r="R114" s="3">
        <v>8</v>
      </c>
      <c r="S114" s="3">
        <v>0.33300000000000002</v>
      </c>
      <c r="T114" s="3">
        <v>2.5</v>
      </c>
      <c r="U114" s="3">
        <v>1</v>
      </c>
      <c r="V114" s="3">
        <v>0</v>
      </c>
      <c r="W114" s="3">
        <v>0</v>
      </c>
      <c r="X114" s="3">
        <v>0</v>
      </c>
    </row>
    <row r="115" spans="1:24" x14ac:dyDescent="0.2">
      <c r="A115" s="54" t="s">
        <v>868</v>
      </c>
      <c r="B115" s="145" t="s">
        <v>2967</v>
      </c>
      <c r="C115" s="147">
        <v>2005</v>
      </c>
      <c r="D115" s="49">
        <v>128</v>
      </c>
      <c r="E115" s="3">
        <v>0</v>
      </c>
      <c r="F115" s="159" t="s">
        <v>4117</v>
      </c>
    </row>
    <row r="116" spans="1:24" x14ac:dyDescent="0.2">
      <c r="A116" s="54" t="s">
        <v>859</v>
      </c>
      <c r="B116" s="145" t="s">
        <v>2755</v>
      </c>
      <c r="C116" s="147">
        <v>2005</v>
      </c>
      <c r="D116" s="49">
        <v>93</v>
      </c>
      <c r="E116" s="3">
        <v>0</v>
      </c>
      <c r="F116" s="159" t="s">
        <v>4118</v>
      </c>
    </row>
    <row r="117" spans="1:24" x14ac:dyDescent="0.2">
      <c r="A117" s="54" t="s">
        <v>921</v>
      </c>
      <c r="B117" s="145" t="s">
        <v>2963</v>
      </c>
      <c r="C117" s="147">
        <v>2005</v>
      </c>
      <c r="D117" s="49">
        <v>65</v>
      </c>
      <c r="E117" s="3">
        <v>91</v>
      </c>
      <c r="F117" s="158" t="s">
        <v>4119</v>
      </c>
      <c r="G117" s="3">
        <v>6</v>
      </c>
      <c r="H117" s="3" t="s">
        <v>4225</v>
      </c>
      <c r="I117" s="3">
        <v>85</v>
      </c>
      <c r="J117" s="3">
        <v>53</v>
      </c>
      <c r="K117" s="3">
        <v>32</v>
      </c>
      <c r="L117" s="3">
        <v>0</v>
      </c>
      <c r="M117" s="3">
        <v>0.624</v>
      </c>
      <c r="N117" s="3">
        <v>21</v>
      </c>
      <c r="O117" s="3">
        <v>4</v>
      </c>
      <c r="P117" s="3">
        <v>7</v>
      </c>
      <c r="Q117" s="3">
        <v>3</v>
      </c>
      <c r="R117" s="3">
        <v>4</v>
      </c>
      <c r="S117" s="3">
        <v>0.42899999999999999</v>
      </c>
      <c r="T117" s="3">
        <v>1.7</v>
      </c>
      <c r="U117" s="3">
        <v>1</v>
      </c>
      <c r="V117" s="3"/>
      <c r="W117" s="3"/>
      <c r="X117" s="3">
        <v>1</v>
      </c>
    </row>
    <row r="118" spans="1:24" x14ac:dyDescent="0.2">
      <c r="A118" s="54" t="s">
        <v>877</v>
      </c>
      <c r="B118" s="145" t="s">
        <v>2962</v>
      </c>
      <c r="C118" s="147">
        <v>2005</v>
      </c>
      <c r="D118" s="49">
        <v>47</v>
      </c>
      <c r="E118" s="3">
        <v>0</v>
      </c>
      <c r="F118" s="159" t="s">
        <v>2962</v>
      </c>
    </row>
    <row r="119" spans="1:24" x14ac:dyDescent="0.2">
      <c r="A119" s="54" t="s">
        <v>895</v>
      </c>
      <c r="B119" s="145" t="s">
        <v>2966</v>
      </c>
      <c r="C119" s="147">
        <v>2005</v>
      </c>
      <c r="D119" s="49">
        <v>41</v>
      </c>
      <c r="E119" s="3">
        <v>50</v>
      </c>
      <c r="F119" s="158" t="s">
        <v>4115</v>
      </c>
      <c r="G119" s="3">
        <v>11</v>
      </c>
      <c r="H119" s="3" t="s">
        <v>4223</v>
      </c>
      <c r="I119" s="3">
        <v>176</v>
      </c>
      <c r="J119" s="3">
        <v>89</v>
      </c>
      <c r="K119" s="3">
        <v>87</v>
      </c>
      <c r="L119" s="3">
        <v>0</v>
      </c>
      <c r="M119" s="3">
        <v>0.50600000000000001</v>
      </c>
      <c r="N119" s="3">
        <v>2</v>
      </c>
      <c r="O119" s="3">
        <v>3</v>
      </c>
      <c r="P119" s="3">
        <v>6</v>
      </c>
      <c r="Q119" s="3">
        <v>3</v>
      </c>
      <c r="R119" s="3">
        <v>3</v>
      </c>
      <c r="S119" s="3">
        <v>0.5</v>
      </c>
      <c r="T119" s="3">
        <v>2.7</v>
      </c>
      <c r="U119" s="3">
        <v>1</v>
      </c>
      <c r="V119" s="3">
        <v>0</v>
      </c>
      <c r="W119" s="3">
        <v>0</v>
      </c>
      <c r="X119" s="3">
        <v>1</v>
      </c>
    </row>
    <row r="120" spans="1:24" x14ac:dyDescent="0.2">
      <c r="A120" s="54" t="s">
        <v>908</v>
      </c>
      <c r="B120" s="145" t="s">
        <v>2960</v>
      </c>
      <c r="C120" s="147">
        <v>2005</v>
      </c>
      <c r="D120" s="49">
        <v>22</v>
      </c>
      <c r="E120" s="3">
        <v>59</v>
      </c>
      <c r="F120" s="158" t="s">
        <v>4102</v>
      </c>
      <c r="G120" s="3">
        <v>9</v>
      </c>
      <c r="H120" s="3" t="s">
        <v>4208</v>
      </c>
      <c r="I120" s="3">
        <v>144</v>
      </c>
      <c r="J120" s="3">
        <v>80</v>
      </c>
      <c r="K120" s="3">
        <v>64</v>
      </c>
      <c r="L120" s="3">
        <v>0</v>
      </c>
      <c r="M120" s="3">
        <v>0.55600000000000005</v>
      </c>
      <c r="N120" s="3">
        <v>16</v>
      </c>
      <c r="O120" s="3">
        <v>4</v>
      </c>
      <c r="P120" s="3">
        <v>8</v>
      </c>
      <c r="Q120" s="3">
        <v>5</v>
      </c>
      <c r="R120" s="3">
        <v>3</v>
      </c>
      <c r="S120" s="3">
        <v>0.625</v>
      </c>
      <c r="T120" s="3">
        <v>2.2999999999999998</v>
      </c>
      <c r="U120" s="3">
        <v>1</v>
      </c>
      <c r="V120" s="3">
        <v>1</v>
      </c>
      <c r="W120" s="3">
        <v>1</v>
      </c>
      <c r="X120" s="3">
        <v>1</v>
      </c>
    </row>
    <row r="121" spans="1:24" x14ac:dyDescent="0.2">
      <c r="A121" s="54" t="s">
        <v>885</v>
      </c>
      <c r="B121" s="145" t="s">
        <v>2964</v>
      </c>
      <c r="C121" s="147">
        <v>2005</v>
      </c>
      <c r="D121" s="49">
        <v>8</v>
      </c>
      <c r="E121" s="3">
        <v>150</v>
      </c>
      <c r="F121" s="158" t="s">
        <v>4120</v>
      </c>
      <c r="G121" s="3">
        <v>6</v>
      </c>
      <c r="H121" s="3" t="s">
        <v>4226</v>
      </c>
      <c r="I121" s="3">
        <v>83</v>
      </c>
      <c r="J121" s="3">
        <v>28</v>
      </c>
      <c r="K121" s="3">
        <v>55</v>
      </c>
      <c r="L121" s="3">
        <v>0</v>
      </c>
      <c r="M121" s="3">
        <v>0.33700000000000002</v>
      </c>
      <c r="N121" s="3">
        <v>-27</v>
      </c>
      <c r="O121" s="3">
        <v>0</v>
      </c>
      <c r="P121" s="3">
        <v>0</v>
      </c>
      <c r="Q121" s="3">
        <v>0</v>
      </c>
      <c r="R121" s="3">
        <v>0</v>
      </c>
      <c r="S121" s="3"/>
      <c r="T121" s="3">
        <v>3.7</v>
      </c>
      <c r="U121" s="3">
        <v>2</v>
      </c>
      <c r="V121" s="3">
        <v>0</v>
      </c>
      <c r="W121" s="3">
        <v>0</v>
      </c>
      <c r="X121" s="3">
        <v>0</v>
      </c>
    </row>
    <row r="122" spans="1:24" x14ac:dyDescent="0.2">
      <c r="A122" s="54" t="s">
        <v>901</v>
      </c>
      <c r="B122" s="145" t="s">
        <v>2965</v>
      </c>
      <c r="C122" s="147">
        <v>2005</v>
      </c>
      <c r="D122" s="49">
        <v>7</v>
      </c>
      <c r="E122" s="3">
        <v>80</v>
      </c>
      <c r="F122" s="158" t="s">
        <v>4099</v>
      </c>
      <c r="G122" s="3">
        <v>10</v>
      </c>
      <c r="H122" s="3" t="s">
        <v>4206</v>
      </c>
      <c r="I122" s="3">
        <v>142</v>
      </c>
      <c r="J122" s="3">
        <v>60</v>
      </c>
      <c r="K122" s="3">
        <v>82</v>
      </c>
      <c r="L122" s="3">
        <v>0</v>
      </c>
      <c r="M122" s="3">
        <v>0.42299999999999999</v>
      </c>
      <c r="N122" s="3">
        <v>-22</v>
      </c>
      <c r="O122" s="3">
        <v>1</v>
      </c>
      <c r="P122" s="3">
        <v>1</v>
      </c>
      <c r="Q122" s="3">
        <v>0</v>
      </c>
      <c r="R122" s="3">
        <v>1</v>
      </c>
      <c r="S122" s="3">
        <v>0</v>
      </c>
      <c r="T122" s="3">
        <v>3.3</v>
      </c>
      <c r="U122" s="3">
        <v>1</v>
      </c>
      <c r="V122" s="3">
        <v>0</v>
      </c>
      <c r="W122" s="3">
        <v>0</v>
      </c>
      <c r="X122" s="3">
        <v>0</v>
      </c>
    </row>
    <row r="123" spans="1:24" x14ac:dyDescent="0.2">
      <c r="A123" s="54" t="s">
        <v>814</v>
      </c>
      <c r="B123" s="139" t="s">
        <v>2950</v>
      </c>
      <c r="C123" s="56">
        <v>2006</v>
      </c>
      <c r="D123" s="49">
        <v>87</v>
      </c>
      <c r="E123" s="3">
        <v>15</v>
      </c>
      <c r="F123" s="158" t="s">
        <v>4103</v>
      </c>
      <c r="G123" s="3">
        <v>20</v>
      </c>
      <c r="H123" s="3" t="s">
        <v>4209</v>
      </c>
      <c r="I123" s="3">
        <v>308</v>
      </c>
      <c r="J123" s="3">
        <v>170</v>
      </c>
      <c r="K123" s="3">
        <v>138</v>
      </c>
      <c r="L123" s="3">
        <v>0</v>
      </c>
      <c r="M123" s="3">
        <v>0.55200000000000005</v>
      </c>
      <c r="N123" s="3">
        <v>32</v>
      </c>
      <c r="O123" s="3">
        <v>8</v>
      </c>
      <c r="P123" s="3">
        <v>14</v>
      </c>
      <c r="Q123" s="3">
        <v>8</v>
      </c>
      <c r="R123" s="3">
        <v>6</v>
      </c>
      <c r="S123" s="3">
        <v>0.57099999999999995</v>
      </c>
      <c r="T123" s="3">
        <v>2.6</v>
      </c>
      <c r="U123" s="3">
        <v>1</v>
      </c>
      <c r="V123" s="3">
        <v>2</v>
      </c>
      <c r="W123" s="3">
        <v>2</v>
      </c>
      <c r="X123" s="3">
        <v>2</v>
      </c>
    </row>
    <row r="124" spans="1:24" x14ac:dyDescent="0.2">
      <c r="A124" s="54" t="s">
        <v>803</v>
      </c>
      <c r="B124" s="139" t="s">
        <v>2959</v>
      </c>
      <c r="C124" s="56">
        <v>2006</v>
      </c>
      <c r="D124" s="49">
        <v>33</v>
      </c>
      <c r="E124" s="3">
        <v>12</v>
      </c>
      <c r="F124" s="158" t="s">
        <v>4084</v>
      </c>
      <c r="G124" s="3">
        <v>22</v>
      </c>
      <c r="H124" s="3" t="s">
        <v>4191</v>
      </c>
      <c r="I124" s="3">
        <v>339</v>
      </c>
      <c r="J124" s="3">
        <v>173</v>
      </c>
      <c r="K124" s="3">
        <v>165</v>
      </c>
      <c r="L124" s="3">
        <v>1</v>
      </c>
      <c r="M124" s="3">
        <v>0.51200000000000001</v>
      </c>
      <c r="N124" s="3">
        <v>8</v>
      </c>
      <c r="O124" s="3">
        <v>6</v>
      </c>
      <c r="P124" s="3">
        <v>11</v>
      </c>
      <c r="Q124" s="3">
        <v>5</v>
      </c>
      <c r="R124" s="3">
        <v>6</v>
      </c>
      <c r="S124" s="3">
        <v>0.45500000000000002</v>
      </c>
      <c r="T124" s="3">
        <v>2.8</v>
      </c>
      <c r="U124" s="3">
        <v>1</v>
      </c>
      <c r="V124" s="3">
        <v>0</v>
      </c>
      <c r="W124" s="3">
        <v>0</v>
      </c>
      <c r="X124" s="3">
        <v>1</v>
      </c>
    </row>
    <row r="125" spans="1:24" x14ac:dyDescent="0.2">
      <c r="A125" s="54" t="s">
        <v>828</v>
      </c>
      <c r="B125" s="139" t="s">
        <v>2952</v>
      </c>
      <c r="C125" s="56">
        <v>2006</v>
      </c>
      <c r="D125" s="49">
        <v>21</v>
      </c>
      <c r="E125" s="3">
        <v>120</v>
      </c>
      <c r="F125" s="158" t="s">
        <v>4121</v>
      </c>
      <c r="G125" s="3">
        <v>5</v>
      </c>
      <c r="H125" s="3" t="s">
        <v>4227</v>
      </c>
      <c r="I125" s="3">
        <v>74</v>
      </c>
      <c r="J125" s="3">
        <v>39</v>
      </c>
      <c r="K125" s="3">
        <v>35</v>
      </c>
      <c r="L125" s="3">
        <v>0</v>
      </c>
      <c r="M125" s="3">
        <v>0.52700000000000002</v>
      </c>
      <c r="N125" s="3">
        <v>4</v>
      </c>
      <c r="O125" s="3">
        <v>2</v>
      </c>
      <c r="P125" s="3">
        <v>3</v>
      </c>
      <c r="Q125" s="3">
        <v>1</v>
      </c>
      <c r="R125" s="3">
        <v>2</v>
      </c>
      <c r="S125" s="3">
        <v>0.33300000000000002</v>
      </c>
      <c r="T125" s="3">
        <v>2.2000000000000002</v>
      </c>
      <c r="U125" s="3">
        <v>1</v>
      </c>
      <c r="V125" s="3"/>
      <c r="W125" s="3"/>
    </row>
    <row r="126" spans="1:24" x14ac:dyDescent="0.2">
      <c r="A126" s="54" t="s">
        <v>809</v>
      </c>
      <c r="B126" s="139" t="s">
        <v>2954</v>
      </c>
      <c r="C126" s="56">
        <v>2006</v>
      </c>
      <c r="D126" s="49">
        <v>12</v>
      </c>
      <c r="E126" s="3">
        <v>36</v>
      </c>
      <c r="F126" s="158" t="s">
        <v>4072</v>
      </c>
      <c r="G126" s="3">
        <v>13</v>
      </c>
      <c r="H126" s="3" t="s">
        <v>4179</v>
      </c>
      <c r="I126" s="3">
        <v>207</v>
      </c>
      <c r="J126" s="3">
        <v>113</v>
      </c>
      <c r="K126" s="3">
        <v>94</v>
      </c>
      <c r="L126" s="3">
        <v>0</v>
      </c>
      <c r="M126" s="3">
        <v>0.54600000000000004</v>
      </c>
      <c r="N126" s="3">
        <v>19</v>
      </c>
      <c r="O126" s="3">
        <v>8</v>
      </c>
      <c r="P126" s="3">
        <v>12</v>
      </c>
      <c r="Q126" s="3">
        <v>4</v>
      </c>
      <c r="R126" s="3">
        <v>8</v>
      </c>
      <c r="S126" s="3">
        <v>0.33300000000000002</v>
      </c>
      <c r="T126" s="3">
        <v>2.5</v>
      </c>
      <c r="U126" s="3">
        <v>1</v>
      </c>
      <c r="V126" s="3">
        <v>0</v>
      </c>
      <c r="W126" s="3">
        <v>0</v>
      </c>
      <c r="X126" s="3">
        <v>0</v>
      </c>
    </row>
    <row r="127" spans="1:24" x14ac:dyDescent="0.2">
      <c r="A127" s="54" t="s">
        <v>824</v>
      </c>
      <c r="B127" s="139" t="s">
        <v>2948</v>
      </c>
      <c r="C127" s="56">
        <v>2006</v>
      </c>
      <c r="D127" s="49">
        <v>10</v>
      </c>
      <c r="E127" s="3">
        <v>134</v>
      </c>
      <c r="F127" s="158" t="s">
        <v>4122</v>
      </c>
      <c r="G127" s="3">
        <v>5</v>
      </c>
      <c r="H127" s="3" t="s">
        <v>4227</v>
      </c>
      <c r="I127" s="3">
        <v>80</v>
      </c>
      <c r="J127" s="3">
        <v>33</v>
      </c>
      <c r="K127" s="3">
        <v>47</v>
      </c>
      <c r="L127" s="3">
        <v>0</v>
      </c>
      <c r="M127" s="3">
        <v>0.41299999999999998</v>
      </c>
      <c r="N127" s="3">
        <v>-14</v>
      </c>
      <c r="O127" s="3">
        <v>1</v>
      </c>
      <c r="P127" s="3">
        <v>1</v>
      </c>
      <c r="Q127" s="3">
        <v>0</v>
      </c>
      <c r="R127" s="3">
        <v>1</v>
      </c>
      <c r="S127" s="3">
        <v>0</v>
      </c>
      <c r="T127" s="3">
        <v>3</v>
      </c>
      <c r="U127" s="3">
        <v>2</v>
      </c>
      <c r="V127" s="3">
        <v>0</v>
      </c>
      <c r="W127" s="3">
        <v>0</v>
      </c>
      <c r="X127" s="3">
        <v>0</v>
      </c>
    </row>
    <row r="128" spans="1:24" x14ac:dyDescent="0.2">
      <c r="A128" s="54" t="s">
        <v>850</v>
      </c>
      <c r="B128" s="139" t="s">
        <v>2951</v>
      </c>
      <c r="C128" s="56">
        <v>2006</v>
      </c>
      <c r="D128" s="49">
        <v>8</v>
      </c>
      <c r="E128" s="3">
        <v>44</v>
      </c>
      <c r="F128" s="158" t="s">
        <v>4107</v>
      </c>
      <c r="G128" s="3">
        <v>12</v>
      </c>
      <c r="H128" s="3" t="s">
        <v>4214</v>
      </c>
      <c r="I128" s="3">
        <v>176</v>
      </c>
      <c r="J128" s="3">
        <v>95</v>
      </c>
      <c r="K128" s="3">
        <v>81</v>
      </c>
      <c r="L128" s="3">
        <v>0</v>
      </c>
      <c r="M128" s="3">
        <v>0.54</v>
      </c>
      <c r="N128" s="3">
        <v>14</v>
      </c>
      <c r="O128" s="3">
        <v>5</v>
      </c>
      <c r="P128" s="3">
        <v>9</v>
      </c>
      <c r="Q128" s="3">
        <v>5</v>
      </c>
      <c r="R128" s="3">
        <v>4</v>
      </c>
      <c r="S128" s="3">
        <v>0.55600000000000005</v>
      </c>
      <c r="T128" s="3">
        <v>2.2000000000000002</v>
      </c>
      <c r="U128" s="3">
        <v>1</v>
      </c>
      <c r="V128" s="3">
        <v>1</v>
      </c>
      <c r="W128" s="3">
        <v>1</v>
      </c>
      <c r="X128" s="3">
        <v>1</v>
      </c>
    </row>
    <row r="129" spans="1:24" x14ac:dyDescent="0.2">
      <c r="A129" s="54" t="s">
        <v>835</v>
      </c>
      <c r="B129" s="139" t="s">
        <v>2958</v>
      </c>
      <c r="C129" s="56">
        <v>2006</v>
      </c>
      <c r="D129" s="49">
        <v>7</v>
      </c>
      <c r="E129" s="3">
        <v>7</v>
      </c>
      <c r="F129" s="158" t="s">
        <v>4083</v>
      </c>
      <c r="G129" s="3">
        <v>21</v>
      </c>
      <c r="H129" s="3" t="s">
        <v>4190</v>
      </c>
      <c r="I129" s="3">
        <v>327</v>
      </c>
      <c r="J129" s="3">
        <v>200</v>
      </c>
      <c r="K129" s="3">
        <v>126</v>
      </c>
      <c r="L129" s="3">
        <v>1</v>
      </c>
      <c r="M129" s="3">
        <v>0.61299999999999999</v>
      </c>
      <c r="N129" s="3">
        <v>74</v>
      </c>
      <c r="O129" s="3">
        <v>13</v>
      </c>
      <c r="P129" s="3">
        <v>18</v>
      </c>
      <c r="Q129" s="3">
        <v>5</v>
      </c>
      <c r="R129" s="3">
        <v>13</v>
      </c>
      <c r="S129" s="3">
        <v>0.27800000000000002</v>
      </c>
      <c r="T129" s="3">
        <v>2</v>
      </c>
      <c r="U129" s="3">
        <v>1</v>
      </c>
      <c r="V129" s="3">
        <v>0</v>
      </c>
      <c r="W129" s="3">
        <v>0</v>
      </c>
      <c r="X129" s="3">
        <v>0</v>
      </c>
    </row>
    <row r="130" spans="1:24" x14ac:dyDescent="0.2">
      <c r="A130" s="54" t="s">
        <v>838</v>
      </c>
      <c r="B130" s="139" t="s">
        <v>2949</v>
      </c>
      <c r="C130" s="56">
        <v>2006</v>
      </c>
      <c r="D130" s="49">
        <v>2</v>
      </c>
      <c r="E130" s="3">
        <v>88</v>
      </c>
      <c r="F130" s="158" t="s">
        <v>4123</v>
      </c>
      <c r="G130" s="3">
        <v>8</v>
      </c>
      <c r="H130" s="3" t="s">
        <v>4228</v>
      </c>
      <c r="I130" s="3">
        <v>128</v>
      </c>
      <c r="J130" s="3">
        <v>54</v>
      </c>
      <c r="K130" s="3">
        <v>74</v>
      </c>
      <c r="L130" s="3">
        <v>0</v>
      </c>
      <c r="M130" s="3">
        <v>0.42199999999999999</v>
      </c>
      <c r="N130" s="3">
        <v>-20</v>
      </c>
      <c r="O130" s="3">
        <v>4</v>
      </c>
      <c r="P130" s="3">
        <v>6</v>
      </c>
      <c r="Q130" s="3">
        <v>2</v>
      </c>
      <c r="R130" s="3">
        <v>4</v>
      </c>
      <c r="S130" s="3">
        <v>0.33300000000000002</v>
      </c>
      <c r="T130" s="3">
        <v>2.9</v>
      </c>
      <c r="U130" s="3">
        <v>1</v>
      </c>
      <c r="V130" s="3">
        <v>0</v>
      </c>
      <c r="W130" s="3">
        <v>0</v>
      </c>
      <c r="X130" s="3">
        <v>0</v>
      </c>
    </row>
    <row r="131" spans="1:24" x14ac:dyDescent="0.2">
      <c r="A131" s="54" t="s">
        <v>780</v>
      </c>
      <c r="B131" s="145" t="s">
        <v>2938</v>
      </c>
      <c r="C131" s="147">
        <v>2007</v>
      </c>
      <c r="D131" s="49">
        <v>17</v>
      </c>
      <c r="E131" s="3">
        <v>80</v>
      </c>
      <c r="F131" s="158" t="s">
        <v>4099</v>
      </c>
      <c r="G131" s="3">
        <v>10</v>
      </c>
      <c r="H131" s="3" t="s">
        <v>4206</v>
      </c>
      <c r="I131" s="3">
        <v>142</v>
      </c>
      <c r="J131" s="3">
        <v>60</v>
      </c>
      <c r="K131" s="3">
        <v>82</v>
      </c>
      <c r="L131" s="3">
        <v>0</v>
      </c>
      <c r="M131" s="3">
        <v>0.42299999999999999</v>
      </c>
      <c r="N131" s="3">
        <v>-22</v>
      </c>
      <c r="O131" s="3">
        <v>1</v>
      </c>
      <c r="P131" s="3">
        <v>1</v>
      </c>
      <c r="Q131" s="3">
        <v>0</v>
      </c>
      <c r="R131" s="3">
        <v>1</v>
      </c>
      <c r="S131" s="3">
        <v>0</v>
      </c>
      <c r="T131" s="3">
        <v>3.3</v>
      </c>
      <c r="U131" s="3">
        <v>1</v>
      </c>
      <c r="V131" s="3">
        <v>0</v>
      </c>
      <c r="W131" s="3">
        <v>0</v>
      </c>
      <c r="X131" s="3">
        <v>0</v>
      </c>
    </row>
    <row r="132" spans="1:24" x14ac:dyDescent="0.2">
      <c r="A132" s="54" t="s">
        <v>765</v>
      </c>
      <c r="B132" s="145" t="s">
        <v>2940</v>
      </c>
      <c r="C132" s="147">
        <v>2007</v>
      </c>
      <c r="D132" s="49">
        <v>12</v>
      </c>
      <c r="E132" s="3">
        <v>11</v>
      </c>
      <c r="F132" s="158" t="s">
        <v>4096</v>
      </c>
      <c r="G132" s="3">
        <v>20</v>
      </c>
      <c r="H132" s="3" t="s">
        <v>4203</v>
      </c>
      <c r="I132" s="3">
        <v>304</v>
      </c>
      <c r="J132" s="3">
        <v>183</v>
      </c>
      <c r="K132" s="3">
        <v>120</v>
      </c>
      <c r="L132" s="3">
        <v>1</v>
      </c>
      <c r="M132" s="3">
        <v>0.60399999999999998</v>
      </c>
      <c r="N132" s="3">
        <v>63</v>
      </c>
      <c r="O132" s="3">
        <v>13</v>
      </c>
      <c r="P132" s="3">
        <v>24</v>
      </c>
      <c r="Q132" s="3">
        <v>11</v>
      </c>
      <c r="R132" s="3">
        <v>13</v>
      </c>
      <c r="S132" s="3">
        <v>0.45800000000000002</v>
      </c>
      <c r="T132" s="3">
        <v>2</v>
      </c>
      <c r="U132" s="3">
        <v>1</v>
      </c>
      <c r="V132" s="3">
        <v>0</v>
      </c>
      <c r="W132" s="3">
        <v>0</v>
      </c>
      <c r="X132" s="3">
        <v>1</v>
      </c>
    </row>
    <row r="133" spans="1:24" x14ac:dyDescent="0.2">
      <c r="A133" s="54" t="s">
        <v>776</v>
      </c>
      <c r="B133" s="145" t="s">
        <v>2946</v>
      </c>
      <c r="C133" s="147">
        <v>2007</v>
      </c>
      <c r="D133" s="49">
        <v>10</v>
      </c>
      <c r="E133" s="3">
        <v>266</v>
      </c>
      <c r="F133" s="158" t="s">
        <v>4124</v>
      </c>
      <c r="G133" s="3">
        <v>3</v>
      </c>
      <c r="H133" s="3" t="s">
        <v>4229</v>
      </c>
      <c r="I133" s="3">
        <v>48</v>
      </c>
      <c r="J133" s="3">
        <v>10</v>
      </c>
      <c r="K133" s="3">
        <v>38</v>
      </c>
      <c r="L133" s="3">
        <v>0</v>
      </c>
      <c r="M133" s="3">
        <v>0.20799999999999999</v>
      </c>
      <c r="N133" s="3">
        <v>-28</v>
      </c>
      <c r="O133" s="3">
        <v>0</v>
      </c>
      <c r="P133" s="3">
        <v>0</v>
      </c>
      <c r="Q133" s="3">
        <v>0</v>
      </c>
      <c r="R133" s="3">
        <v>0</v>
      </c>
      <c r="S133" s="3"/>
      <c r="T133" s="3">
        <v>3.7</v>
      </c>
      <c r="U133" s="3">
        <v>3</v>
      </c>
      <c r="V133" s="3">
        <v>0</v>
      </c>
      <c r="W133" s="3">
        <v>0</v>
      </c>
    </row>
    <row r="134" spans="1:24" x14ac:dyDescent="0.2">
      <c r="A134" s="54" t="s">
        <v>755</v>
      </c>
      <c r="B134" s="145" t="s">
        <v>2945</v>
      </c>
      <c r="C134" s="147">
        <v>2007</v>
      </c>
      <c r="D134" s="49">
        <v>6</v>
      </c>
      <c r="E134" s="3">
        <v>325</v>
      </c>
      <c r="F134" s="6" t="s">
        <v>4125</v>
      </c>
      <c r="G134" s="3">
        <v>2</v>
      </c>
      <c r="H134" s="3" t="s">
        <v>4230</v>
      </c>
      <c r="I134" s="3">
        <v>20</v>
      </c>
      <c r="J134" s="3">
        <v>5</v>
      </c>
      <c r="K134" s="3">
        <v>15</v>
      </c>
      <c r="L134" s="3">
        <v>0</v>
      </c>
      <c r="M134" s="3">
        <v>0.25</v>
      </c>
      <c r="N134" s="3">
        <v>-10</v>
      </c>
      <c r="O134" s="3">
        <v>0</v>
      </c>
      <c r="P134" s="3">
        <v>0</v>
      </c>
      <c r="Q134" s="3">
        <v>0</v>
      </c>
      <c r="R134" s="3">
        <v>0</v>
      </c>
      <c r="S134" s="3"/>
      <c r="T134" s="3">
        <v>3.5</v>
      </c>
      <c r="U134" s="3">
        <v>3</v>
      </c>
      <c r="V134" s="3"/>
      <c r="W134" s="3"/>
    </row>
    <row r="135" spans="1:24" x14ac:dyDescent="0.2">
      <c r="A135" s="54" t="s">
        <v>772</v>
      </c>
      <c r="B135" s="145" t="s">
        <v>2937</v>
      </c>
      <c r="C135" s="147">
        <v>2007</v>
      </c>
      <c r="D135" s="49">
        <v>4</v>
      </c>
      <c r="E135" s="3">
        <v>423</v>
      </c>
      <c r="F135" s="6" t="s">
        <v>4126</v>
      </c>
      <c r="G135" s="3">
        <v>1</v>
      </c>
      <c r="H135" s="3">
        <v>2007</v>
      </c>
      <c r="I135" s="3">
        <v>16</v>
      </c>
      <c r="J135" s="3">
        <v>1</v>
      </c>
      <c r="K135" s="3">
        <v>15</v>
      </c>
      <c r="L135" s="3">
        <v>0</v>
      </c>
      <c r="M135" s="3">
        <v>6.3E-2</v>
      </c>
      <c r="N135" s="3">
        <v>-14</v>
      </c>
      <c r="O135" s="3">
        <v>0</v>
      </c>
      <c r="P135" s="3">
        <v>0</v>
      </c>
      <c r="Q135" s="3">
        <v>0</v>
      </c>
      <c r="R135" s="3">
        <v>0</v>
      </c>
      <c r="S135" s="3"/>
      <c r="T135" s="3">
        <v>4</v>
      </c>
      <c r="U135" s="3">
        <v>4</v>
      </c>
      <c r="V135" s="3">
        <v>0</v>
      </c>
      <c r="W135" s="3">
        <v>0</v>
      </c>
      <c r="X135" s="3">
        <v>0</v>
      </c>
    </row>
    <row r="136" spans="1:24" x14ac:dyDescent="0.2">
      <c r="A136" s="54" t="s">
        <v>760</v>
      </c>
      <c r="B136" s="145" t="s">
        <v>2943</v>
      </c>
      <c r="C136" s="147">
        <v>2007</v>
      </c>
      <c r="D136" s="49">
        <v>2</v>
      </c>
      <c r="E136" s="3">
        <v>150</v>
      </c>
      <c r="F136" s="6" t="s">
        <v>4120</v>
      </c>
      <c r="G136" s="3">
        <v>6</v>
      </c>
      <c r="H136" s="3" t="s">
        <v>4226</v>
      </c>
      <c r="I136" s="3">
        <v>83</v>
      </c>
      <c r="J136" s="3">
        <v>28</v>
      </c>
      <c r="K136" s="3">
        <v>55</v>
      </c>
      <c r="L136" s="3">
        <v>0</v>
      </c>
      <c r="M136" s="3">
        <v>0.33700000000000002</v>
      </c>
      <c r="N136" s="3">
        <v>-27</v>
      </c>
      <c r="O136" s="3">
        <v>0</v>
      </c>
      <c r="P136" s="3">
        <v>0</v>
      </c>
      <c r="Q136" s="3">
        <v>0</v>
      </c>
      <c r="R136" s="3">
        <v>0</v>
      </c>
      <c r="S136" s="3"/>
      <c r="T136" s="3">
        <v>3.7</v>
      </c>
      <c r="U136" s="3">
        <v>2</v>
      </c>
      <c r="V136" s="3">
        <v>0</v>
      </c>
      <c r="W136" s="3">
        <v>0</v>
      </c>
      <c r="X136" s="3">
        <v>0</v>
      </c>
    </row>
    <row r="137" spans="1:24" x14ac:dyDescent="0.2">
      <c r="A137" s="54" t="s">
        <v>701</v>
      </c>
      <c r="B137" s="139" t="s">
        <v>2936</v>
      </c>
      <c r="C137" s="56">
        <v>2008</v>
      </c>
      <c r="D137" s="49">
        <v>120</v>
      </c>
      <c r="E137" s="3">
        <v>71</v>
      </c>
      <c r="F137" s="6" t="s">
        <v>4127</v>
      </c>
      <c r="G137" s="3">
        <v>7</v>
      </c>
      <c r="H137" s="3" t="s">
        <v>4231</v>
      </c>
      <c r="I137" s="3">
        <v>112</v>
      </c>
      <c r="J137" s="3">
        <v>66</v>
      </c>
      <c r="K137" s="3">
        <v>46</v>
      </c>
      <c r="L137" s="3">
        <v>0</v>
      </c>
      <c r="M137" s="3">
        <v>0.58899999999999997</v>
      </c>
      <c r="N137" s="3">
        <v>20</v>
      </c>
      <c r="O137" s="3">
        <v>4</v>
      </c>
      <c r="P137" s="3">
        <v>5</v>
      </c>
      <c r="Q137" s="3">
        <v>1</v>
      </c>
      <c r="R137" s="3">
        <v>4</v>
      </c>
      <c r="S137" s="3">
        <v>0.2</v>
      </c>
      <c r="T137" s="3">
        <v>2</v>
      </c>
      <c r="U137" s="3">
        <v>1</v>
      </c>
      <c r="V137" s="3">
        <v>0</v>
      </c>
      <c r="W137" s="3">
        <v>0</v>
      </c>
      <c r="X137" s="3">
        <v>0</v>
      </c>
    </row>
    <row r="138" spans="1:24" x14ac:dyDescent="0.2">
      <c r="A138" s="54" t="s">
        <v>710</v>
      </c>
      <c r="B138" s="139" t="s">
        <v>2931</v>
      </c>
      <c r="C138" s="56">
        <v>2008</v>
      </c>
      <c r="D138" s="49">
        <v>86</v>
      </c>
      <c r="E138" s="3">
        <v>46</v>
      </c>
      <c r="F138" s="6" t="s">
        <v>4128</v>
      </c>
      <c r="G138" s="3">
        <v>11</v>
      </c>
      <c r="H138" s="3" t="s">
        <v>4232</v>
      </c>
      <c r="I138" s="3">
        <v>160</v>
      </c>
      <c r="J138" s="3">
        <v>94</v>
      </c>
      <c r="K138" s="3">
        <v>66</v>
      </c>
      <c r="L138" s="3">
        <v>0</v>
      </c>
      <c r="M138" s="3">
        <v>0.58799999999999997</v>
      </c>
      <c r="N138" s="3">
        <v>28</v>
      </c>
      <c r="O138" s="3">
        <v>6</v>
      </c>
      <c r="P138" s="3">
        <v>15</v>
      </c>
      <c r="Q138" s="3">
        <v>10</v>
      </c>
      <c r="R138" s="3">
        <v>5</v>
      </c>
      <c r="S138" s="3">
        <v>0.66700000000000004</v>
      </c>
      <c r="T138" s="3">
        <v>2</v>
      </c>
      <c r="U138" s="3">
        <v>1</v>
      </c>
      <c r="V138" s="3">
        <v>1</v>
      </c>
      <c r="W138" s="3">
        <v>1</v>
      </c>
      <c r="X138" s="3">
        <v>1</v>
      </c>
    </row>
    <row r="139" spans="1:24" x14ac:dyDescent="0.2">
      <c r="A139" s="54" t="s">
        <v>719</v>
      </c>
      <c r="B139" s="139" t="s">
        <v>2933</v>
      </c>
      <c r="C139" s="56">
        <v>2008</v>
      </c>
      <c r="D139" s="49">
        <v>27</v>
      </c>
      <c r="E139" s="3">
        <v>137</v>
      </c>
      <c r="F139" s="6" t="s">
        <v>4129</v>
      </c>
      <c r="G139" s="3">
        <v>5</v>
      </c>
      <c r="H139" s="3" t="s">
        <v>4231</v>
      </c>
      <c r="I139" s="3">
        <v>73</v>
      </c>
      <c r="J139" s="3">
        <v>32</v>
      </c>
      <c r="K139" s="3">
        <v>41</v>
      </c>
      <c r="L139" s="3">
        <v>0</v>
      </c>
      <c r="M139" s="3">
        <v>0.438</v>
      </c>
      <c r="N139" s="3">
        <v>-9</v>
      </c>
      <c r="O139" s="3">
        <v>1</v>
      </c>
      <c r="P139" s="3">
        <v>1</v>
      </c>
      <c r="Q139" s="3">
        <v>0</v>
      </c>
      <c r="R139" s="3">
        <v>1</v>
      </c>
      <c r="S139" s="3">
        <v>0</v>
      </c>
      <c r="T139" s="3">
        <v>2.8</v>
      </c>
      <c r="U139" s="3">
        <v>1</v>
      </c>
      <c r="V139" s="3">
        <v>0</v>
      </c>
      <c r="W139" s="3">
        <v>0</v>
      </c>
      <c r="X139" s="3">
        <v>0</v>
      </c>
    </row>
    <row r="140" spans="1:24" x14ac:dyDescent="0.2">
      <c r="A140" s="54" t="s">
        <v>746</v>
      </c>
      <c r="B140" s="139" t="s">
        <v>2932</v>
      </c>
      <c r="C140" s="56">
        <v>2008</v>
      </c>
      <c r="D140" s="49">
        <v>8</v>
      </c>
      <c r="E140" s="3">
        <v>30</v>
      </c>
      <c r="F140" s="6" t="s">
        <v>4130</v>
      </c>
      <c r="G140" s="3">
        <v>13</v>
      </c>
      <c r="H140" s="3" t="s">
        <v>4233</v>
      </c>
      <c r="I140" s="3">
        <v>192</v>
      </c>
      <c r="J140" s="3">
        <v>121</v>
      </c>
      <c r="K140" s="3">
        <v>70</v>
      </c>
      <c r="L140" s="3">
        <v>1</v>
      </c>
      <c r="M140" s="3">
        <v>0.63300000000000001</v>
      </c>
      <c r="N140" s="3">
        <v>51</v>
      </c>
      <c r="O140" s="3">
        <v>9</v>
      </c>
      <c r="P140" s="3">
        <v>18</v>
      </c>
      <c r="Q140" s="3">
        <v>10</v>
      </c>
      <c r="R140" s="3">
        <v>8</v>
      </c>
      <c r="S140" s="3">
        <v>0.55600000000000005</v>
      </c>
      <c r="T140" s="3">
        <v>1.6</v>
      </c>
      <c r="U140" s="3">
        <v>1</v>
      </c>
      <c r="V140" s="3">
        <v>1</v>
      </c>
      <c r="W140" s="3">
        <v>1</v>
      </c>
      <c r="X140" s="3">
        <v>1</v>
      </c>
    </row>
    <row r="141" spans="1:24" x14ac:dyDescent="0.2">
      <c r="A141" s="54" t="s">
        <v>717</v>
      </c>
      <c r="B141" s="139" t="s">
        <v>2930</v>
      </c>
      <c r="C141" s="56">
        <v>2008</v>
      </c>
      <c r="D141" s="49">
        <v>0</v>
      </c>
      <c r="E141" s="3">
        <v>30</v>
      </c>
      <c r="F141" s="6" t="s">
        <v>4130</v>
      </c>
      <c r="G141" s="3">
        <v>13</v>
      </c>
      <c r="H141" s="3" t="s">
        <v>4233</v>
      </c>
      <c r="I141" s="3">
        <v>192</v>
      </c>
      <c r="J141" s="3">
        <v>121</v>
      </c>
      <c r="K141" s="3">
        <v>70</v>
      </c>
      <c r="L141" s="3">
        <v>1</v>
      </c>
      <c r="M141" s="3">
        <v>0.63300000000000001</v>
      </c>
      <c r="N141" s="3">
        <v>51</v>
      </c>
      <c r="O141" s="3">
        <v>9</v>
      </c>
      <c r="P141" s="3">
        <v>18</v>
      </c>
      <c r="Q141" s="3">
        <v>10</v>
      </c>
      <c r="R141" s="3">
        <v>8</v>
      </c>
      <c r="S141" s="3">
        <v>0.55600000000000005</v>
      </c>
      <c r="T141" s="3">
        <v>1.6</v>
      </c>
      <c r="U141" s="3">
        <v>1</v>
      </c>
      <c r="V141" s="3">
        <v>1</v>
      </c>
      <c r="W141" s="3">
        <v>1</v>
      </c>
      <c r="X141" s="3">
        <v>1</v>
      </c>
    </row>
    <row r="142" spans="1:24" x14ac:dyDescent="0.2">
      <c r="A142" s="54" t="s">
        <v>659</v>
      </c>
      <c r="B142" s="145" t="s">
        <v>2924</v>
      </c>
      <c r="C142" s="147">
        <v>2009</v>
      </c>
      <c r="D142" s="49">
        <v>85</v>
      </c>
      <c r="E142" s="3">
        <v>148</v>
      </c>
      <c r="F142" s="6" t="s">
        <v>4131</v>
      </c>
      <c r="G142" s="3">
        <v>5</v>
      </c>
      <c r="H142" s="3" t="s">
        <v>4234</v>
      </c>
      <c r="I142" s="3">
        <v>80</v>
      </c>
      <c r="J142" s="3">
        <v>29</v>
      </c>
      <c r="K142" s="3">
        <v>51</v>
      </c>
      <c r="L142" s="3">
        <v>0</v>
      </c>
      <c r="M142" s="3">
        <v>0.36299999999999999</v>
      </c>
      <c r="N142" s="3">
        <v>-22</v>
      </c>
      <c r="O142" s="3">
        <v>1</v>
      </c>
      <c r="P142" s="3">
        <v>1</v>
      </c>
      <c r="Q142" s="3">
        <v>0</v>
      </c>
      <c r="R142" s="3">
        <v>1</v>
      </c>
      <c r="S142" s="3">
        <v>0</v>
      </c>
      <c r="T142" s="3">
        <v>3.2</v>
      </c>
      <c r="U142" s="3">
        <v>2</v>
      </c>
      <c r="V142" s="3">
        <v>0</v>
      </c>
      <c r="W142" s="3">
        <v>0</v>
      </c>
      <c r="X142" s="3">
        <v>0</v>
      </c>
    </row>
    <row r="143" spans="1:24" x14ac:dyDescent="0.2">
      <c r="A143" s="54" t="s">
        <v>671</v>
      </c>
      <c r="B143" s="145" t="s">
        <v>2918</v>
      </c>
      <c r="C143" s="147">
        <v>2009</v>
      </c>
      <c r="D143" s="49">
        <v>38</v>
      </c>
      <c r="E143" s="3">
        <v>185</v>
      </c>
      <c r="F143" s="6" t="s">
        <v>4132</v>
      </c>
      <c r="G143" s="3">
        <v>3</v>
      </c>
      <c r="H143" s="3" t="s">
        <v>4235</v>
      </c>
      <c r="I143" s="3">
        <v>32</v>
      </c>
      <c r="J143" s="3">
        <v>20</v>
      </c>
      <c r="K143" s="3">
        <v>12</v>
      </c>
      <c r="L143" s="3">
        <v>0</v>
      </c>
      <c r="M143" s="3">
        <v>0.625</v>
      </c>
      <c r="N143" s="3">
        <v>8</v>
      </c>
      <c r="O143" s="3">
        <v>1</v>
      </c>
      <c r="P143" s="3">
        <v>3</v>
      </c>
      <c r="Q143" s="3">
        <v>3</v>
      </c>
      <c r="R143" s="3">
        <v>0</v>
      </c>
      <c r="S143" s="3">
        <v>1</v>
      </c>
      <c r="T143" s="3">
        <v>2</v>
      </c>
      <c r="U143" s="3">
        <v>1</v>
      </c>
      <c r="V143" s="3">
        <v>1</v>
      </c>
      <c r="W143" s="3">
        <v>1</v>
      </c>
      <c r="X143" s="3">
        <v>1</v>
      </c>
    </row>
    <row r="144" spans="1:24" x14ac:dyDescent="0.2">
      <c r="A144" s="54" t="s">
        <v>666</v>
      </c>
      <c r="B144" s="145" t="s">
        <v>2923</v>
      </c>
      <c r="C144" s="147">
        <v>2009</v>
      </c>
      <c r="D144" s="49">
        <v>34</v>
      </c>
      <c r="E144" s="3">
        <v>175</v>
      </c>
      <c r="F144" s="6" t="s">
        <v>4133</v>
      </c>
      <c r="G144" s="3">
        <v>3</v>
      </c>
      <c r="H144" s="3" t="s">
        <v>4236</v>
      </c>
      <c r="I144" s="3">
        <v>48</v>
      </c>
      <c r="J144" s="3">
        <v>22</v>
      </c>
      <c r="K144" s="3">
        <v>26</v>
      </c>
      <c r="L144" s="3">
        <v>0</v>
      </c>
      <c r="M144" s="3">
        <v>0.45800000000000002</v>
      </c>
      <c r="N144" s="3">
        <v>-4</v>
      </c>
      <c r="O144" s="3">
        <v>0</v>
      </c>
      <c r="P144" s="3">
        <v>0</v>
      </c>
      <c r="Q144" s="3">
        <v>0</v>
      </c>
      <c r="R144" s="3">
        <v>0</v>
      </c>
      <c r="S144" s="3"/>
      <c r="T144" s="3">
        <v>2.2999999999999998</v>
      </c>
      <c r="U144" s="3">
        <v>2</v>
      </c>
      <c r="V144" s="3"/>
      <c r="W144" s="3"/>
    </row>
    <row r="145" spans="1:24" x14ac:dyDescent="0.2">
      <c r="A145" s="54" t="s">
        <v>681</v>
      </c>
      <c r="B145" s="145" t="s">
        <v>2921</v>
      </c>
      <c r="C145" s="147">
        <v>2009</v>
      </c>
      <c r="D145" s="49">
        <v>2</v>
      </c>
      <c r="E145" s="3">
        <v>57</v>
      </c>
      <c r="F145" s="6" t="s">
        <v>4134</v>
      </c>
      <c r="G145" s="3">
        <v>12</v>
      </c>
      <c r="H145" s="3" t="s">
        <v>4237</v>
      </c>
      <c r="I145" s="3">
        <v>146</v>
      </c>
      <c r="J145" s="3">
        <v>82</v>
      </c>
      <c r="K145" s="3">
        <v>64</v>
      </c>
      <c r="L145" s="3">
        <v>0</v>
      </c>
      <c r="M145" s="3">
        <v>0.56200000000000006</v>
      </c>
      <c r="N145" s="3">
        <v>18</v>
      </c>
      <c r="O145" s="3">
        <v>5</v>
      </c>
      <c r="P145" s="3">
        <v>6</v>
      </c>
      <c r="Q145" s="3">
        <v>1</v>
      </c>
      <c r="R145" s="3">
        <v>5</v>
      </c>
      <c r="S145" s="3">
        <v>0.16700000000000001</v>
      </c>
      <c r="T145" s="3">
        <v>2.9</v>
      </c>
      <c r="U145" s="3">
        <v>1</v>
      </c>
      <c r="V145" s="3">
        <v>0</v>
      </c>
      <c r="W145" s="3">
        <v>0</v>
      </c>
      <c r="X145" s="3">
        <v>0</v>
      </c>
    </row>
    <row r="146" spans="1:24" x14ac:dyDescent="0.2">
      <c r="A146" s="54" t="s">
        <v>695</v>
      </c>
      <c r="B146" s="145" t="s">
        <v>2922</v>
      </c>
      <c r="C146" s="147">
        <v>2009</v>
      </c>
      <c r="D146" s="49">
        <v>2</v>
      </c>
      <c r="E146" s="3">
        <v>77</v>
      </c>
      <c r="F146" s="6" t="s">
        <v>4135</v>
      </c>
      <c r="G146" s="3">
        <v>7</v>
      </c>
      <c r="H146" s="3" t="s">
        <v>4238</v>
      </c>
      <c r="I146" s="3">
        <v>112</v>
      </c>
      <c r="J146" s="3">
        <v>62</v>
      </c>
      <c r="K146" s="3">
        <v>50</v>
      </c>
      <c r="L146" s="3">
        <v>0</v>
      </c>
      <c r="M146" s="3">
        <v>0.55400000000000005</v>
      </c>
      <c r="N146" s="3">
        <v>12</v>
      </c>
      <c r="O146" s="3">
        <v>4</v>
      </c>
      <c r="P146" s="3">
        <v>6</v>
      </c>
      <c r="Q146" s="3">
        <v>2</v>
      </c>
      <c r="R146" s="3">
        <v>4</v>
      </c>
      <c r="S146" s="3">
        <v>0.33300000000000002</v>
      </c>
      <c r="T146" s="3">
        <v>2.1</v>
      </c>
      <c r="U146" s="3">
        <v>1</v>
      </c>
      <c r="V146" s="3">
        <v>0</v>
      </c>
      <c r="W146" s="3">
        <v>0</v>
      </c>
      <c r="X146" s="3">
        <v>1</v>
      </c>
    </row>
    <row r="147" spans="1:24" x14ac:dyDescent="0.2">
      <c r="A147" s="54" t="s">
        <v>603</v>
      </c>
      <c r="B147" s="139" t="s">
        <v>2896</v>
      </c>
      <c r="C147" s="56">
        <v>2010</v>
      </c>
      <c r="D147" s="49">
        <v>43</v>
      </c>
      <c r="E147" s="3">
        <v>260</v>
      </c>
      <c r="F147" s="6" t="s">
        <v>4136</v>
      </c>
      <c r="G147" s="3">
        <v>4</v>
      </c>
      <c r="H147" s="3" t="s">
        <v>4238</v>
      </c>
      <c r="I147" s="3">
        <v>52</v>
      </c>
      <c r="J147" s="3">
        <v>11</v>
      </c>
      <c r="K147" s="3">
        <v>41</v>
      </c>
      <c r="L147" s="3">
        <v>0</v>
      </c>
      <c r="M147" s="3">
        <v>0.21199999999999999</v>
      </c>
      <c r="N147" s="3">
        <v>-30</v>
      </c>
      <c r="O147" s="3">
        <v>0</v>
      </c>
      <c r="P147" s="3">
        <v>0</v>
      </c>
      <c r="Q147" s="3">
        <v>0</v>
      </c>
      <c r="R147" s="3">
        <v>0</v>
      </c>
      <c r="S147" s="3"/>
      <c r="T147" s="3">
        <v>3.5</v>
      </c>
      <c r="U147" s="3">
        <v>2</v>
      </c>
      <c r="V147" s="3">
        <v>0</v>
      </c>
      <c r="W147" s="3">
        <v>0</v>
      </c>
      <c r="X147" s="3">
        <v>0</v>
      </c>
    </row>
    <row r="148" spans="1:24" x14ac:dyDescent="0.2">
      <c r="A148" s="54" t="s">
        <v>611</v>
      </c>
      <c r="B148" s="139" t="s">
        <v>2910</v>
      </c>
      <c r="C148" s="56">
        <v>2010</v>
      </c>
      <c r="D148" s="49">
        <v>12</v>
      </c>
      <c r="E148" s="3">
        <v>454</v>
      </c>
      <c r="F148" s="6" t="s">
        <v>4137</v>
      </c>
      <c r="G148" s="3">
        <v>1</v>
      </c>
      <c r="H148" s="3">
        <v>2010</v>
      </c>
      <c r="I148" s="3">
        <v>4</v>
      </c>
      <c r="J148" s="3">
        <v>1</v>
      </c>
      <c r="K148" s="3">
        <v>3</v>
      </c>
      <c r="L148" s="3">
        <v>0</v>
      </c>
      <c r="M148" s="3">
        <v>0.25</v>
      </c>
      <c r="N148" s="3">
        <v>-2</v>
      </c>
      <c r="O148" s="3">
        <v>0</v>
      </c>
      <c r="P148" s="3">
        <v>0</v>
      </c>
      <c r="Q148" s="3">
        <v>0</v>
      </c>
      <c r="R148" s="3">
        <v>0</v>
      </c>
      <c r="S148" s="3"/>
      <c r="T148" s="3">
        <v>4</v>
      </c>
      <c r="U148" s="3">
        <v>4</v>
      </c>
      <c r="V148" s="3"/>
      <c r="W148" s="3"/>
    </row>
    <row r="149" spans="1:24" x14ac:dyDescent="0.2">
      <c r="A149" s="54" t="s">
        <v>625</v>
      </c>
      <c r="B149" s="139" t="s">
        <v>2905</v>
      </c>
      <c r="C149" s="56">
        <v>2010</v>
      </c>
      <c r="D149" s="49">
        <v>12</v>
      </c>
      <c r="E149" s="3">
        <v>134</v>
      </c>
      <c r="F149" s="6" t="s">
        <v>4122</v>
      </c>
      <c r="G149" s="3">
        <v>5</v>
      </c>
      <c r="H149" s="3" t="s">
        <v>4227</v>
      </c>
      <c r="I149" s="3">
        <v>80</v>
      </c>
      <c r="J149" s="3">
        <v>33</v>
      </c>
      <c r="K149" s="3">
        <v>47</v>
      </c>
      <c r="L149" s="3">
        <v>0</v>
      </c>
      <c r="M149" s="3">
        <v>0.41299999999999998</v>
      </c>
      <c r="N149" s="3">
        <v>-14</v>
      </c>
      <c r="O149" s="3">
        <v>1</v>
      </c>
      <c r="P149" s="3">
        <v>1</v>
      </c>
      <c r="Q149" s="3">
        <v>0</v>
      </c>
      <c r="R149" s="3">
        <v>1</v>
      </c>
      <c r="S149" s="3">
        <v>0</v>
      </c>
      <c r="T149" s="3">
        <v>3</v>
      </c>
      <c r="U149" s="3">
        <v>2</v>
      </c>
      <c r="V149" s="3">
        <v>0</v>
      </c>
      <c r="W149" s="3">
        <v>0</v>
      </c>
    </row>
    <row r="150" spans="1:24" x14ac:dyDescent="0.2">
      <c r="A150" s="54" t="s">
        <v>636</v>
      </c>
      <c r="B150" s="139" t="s">
        <v>2908</v>
      </c>
      <c r="C150" s="56">
        <v>2010</v>
      </c>
      <c r="D150" s="49">
        <v>4</v>
      </c>
      <c r="E150" s="3">
        <v>103</v>
      </c>
      <c r="F150" s="6" t="s">
        <v>4138</v>
      </c>
      <c r="G150" s="3">
        <v>8</v>
      </c>
      <c r="H150" s="3" t="s">
        <v>4239</v>
      </c>
      <c r="I150" s="3">
        <v>119</v>
      </c>
      <c r="J150" s="3">
        <v>48</v>
      </c>
      <c r="K150" s="3">
        <v>71</v>
      </c>
      <c r="L150" s="3">
        <v>0</v>
      </c>
      <c r="M150" s="3">
        <v>0.40300000000000002</v>
      </c>
      <c r="N150" s="3">
        <v>-23</v>
      </c>
      <c r="O150" s="3">
        <v>2</v>
      </c>
      <c r="P150" s="3">
        <v>6</v>
      </c>
      <c r="Q150" s="3">
        <v>4</v>
      </c>
      <c r="R150" s="3">
        <v>2</v>
      </c>
      <c r="S150" s="3">
        <v>0.66700000000000004</v>
      </c>
      <c r="T150" s="3">
        <v>2.8</v>
      </c>
      <c r="U150" s="3">
        <v>1</v>
      </c>
      <c r="V150" s="3">
        <v>0</v>
      </c>
      <c r="W150" s="3">
        <v>0</v>
      </c>
      <c r="X150" s="3">
        <v>1</v>
      </c>
    </row>
    <row r="151" spans="1:24" x14ac:dyDescent="0.2">
      <c r="A151" s="54" t="s">
        <v>620</v>
      </c>
      <c r="B151" s="139" t="s">
        <v>2900</v>
      </c>
      <c r="C151" s="56">
        <v>2010</v>
      </c>
      <c r="D151" s="49">
        <v>3</v>
      </c>
      <c r="E151" s="3">
        <v>23</v>
      </c>
      <c r="F151" s="6" t="s">
        <v>4110</v>
      </c>
      <c r="G151" s="3">
        <v>16</v>
      </c>
      <c r="H151" s="3" t="s">
        <v>4217</v>
      </c>
      <c r="I151" s="3">
        <v>256</v>
      </c>
      <c r="J151" s="3">
        <v>133</v>
      </c>
      <c r="K151" s="3">
        <v>123</v>
      </c>
      <c r="L151" s="3">
        <v>0</v>
      </c>
      <c r="M151" s="3">
        <v>0.52</v>
      </c>
      <c r="N151" s="3">
        <v>10</v>
      </c>
      <c r="O151" s="3">
        <v>7</v>
      </c>
      <c r="P151" s="3">
        <v>15</v>
      </c>
      <c r="Q151" s="3">
        <v>8</v>
      </c>
      <c r="R151" s="3">
        <v>7</v>
      </c>
      <c r="S151" s="3">
        <v>0.53300000000000003</v>
      </c>
      <c r="T151" s="3">
        <v>2.4</v>
      </c>
      <c r="U151" s="3">
        <v>1</v>
      </c>
      <c r="V151" s="3">
        <v>0</v>
      </c>
      <c r="W151" s="3">
        <v>0</v>
      </c>
      <c r="X151" s="3">
        <v>2</v>
      </c>
    </row>
    <row r="152" spans="1:24" x14ac:dyDescent="0.2">
      <c r="A152" s="54" t="s">
        <v>527</v>
      </c>
      <c r="B152" s="145" t="s">
        <v>2889</v>
      </c>
      <c r="C152" s="147">
        <v>2011</v>
      </c>
      <c r="D152" s="49">
        <v>95</v>
      </c>
      <c r="E152" s="3">
        <v>75</v>
      </c>
      <c r="F152" s="6" t="s">
        <v>4139</v>
      </c>
      <c r="G152" s="3">
        <v>8</v>
      </c>
      <c r="H152" s="3" t="s">
        <v>4240</v>
      </c>
      <c r="I152" s="3">
        <v>112</v>
      </c>
      <c r="J152" s="3">
        <v>64</v>
      </c>
      <c r="K152" s="3">
        <v>47</v>
      </c>
      <c r="L152" s="3">
        <v>1</v>
      </c>
      <c r="M152" s="3">
        <v>0.57599999999999996</v>
      </c>
      <c r="N152" s="3">
        <v>17</v>
      </c>
      <c r="O152" s="3">
        <v>4</v>
      </c>
      <c r="P152" s="3">
        <v>7</v>
      </c>
      <c r="Q152" s="3">
        <v>3</v>
      </c>
      <c r="R152" s="3">
        <v>4</v>
      </c>
      <c r="S152" s="3">
        <v>0.42899999999999999</v>
      </c>
      <c r="T152" s="3">
        <v>1.9</v>
      </c>
      <c r="U152" s="3">
        <v>1</v>
      </c>
      <c r="V152" s="3">
        <v>0</v>
      </c>
      <c r="W152" s="3">
        <v>0</v>
      </c>
      <c r="X152" s="3">
        <v>1</v>
      </c>
    </row>
    <row r="153" spans="1:24" x14ac:dyDescent="0.2">
      <c r="A153" s="54" t="s">
        <v>558</v>
      </c>
      <c r="B153" s="145" t="s">
        <v>2880</v>
      </c>
      <c r="C153" s="147">
        <v>2011</v>
      </c>
      <c r="D153" s="49">
        <v>71</v>
      </c>
      <c r="E153" s="3">
        <v>26</v>
      </c>
      <c r="F153" s="6" t="s">
        <v>4111</v>
      </c>
      <c r="G153" s="3">
        <v>16</v>
      </c>
      <c r="H153" s="3" t="s">
        <v>4218</v>
      </c>
      <c r="I153" s="3">
        <v>240</v>
      </c>
      <c r="J153" s="3">
        <v>125</v>
      </c>
      <c r="K153" s="3">
        <v>112</v>
      </c>
      <c r="L153" s="3">
        <v>3</v>
      </c>
      <c r="M153" s="3">
        <v>0.52700000000000002</v>
      </c>
      <c r="N153" s="3">
        <v>13</v>
      </c>
      <c r="O153" s="3">
        <v>7</v>
      </c>
      <c r="P153" s="3">
        <v>7</v>
      </c>
      <c r="Q153" s="3">
        <v>0</v>
      </c>
      <c r="R153" s="3">
        <v>7</v>
      </c>
      <c r="S153" s="3">
        <v>0</v>
      </c>
      <c r="T153" s="3">
        <v>2.2000000000000002</v>
      </c>
      <c r="U153" s="3">
        <v>1</v>
      </c>
      <c r="V153" s="3">
        <v>0</v>
      </c>
      <c r="W153" s="3">
        <v>0</v>
      </c>
      <c r="X153" s="3">
        <v>0</v>
      </c>
    </row>
    <row r="154" spans="1:24" x14ac:dyDescent="0.2">
      <c r="A154" s="54" t="s">
        <v>567</v>
      </c>
      <c r="B154" s="145" t="s">
        <v>2885</v>
      </c>
      <c r="C154" s="147">
        <v>2011</v>
      </c>
      <c r="D154" s="49">
        <v>45</v>
      </c>
      <c r="E154" s="3">
        <v>109</v>
      </c>
      <c r="F154" s="6" t="s">
        <v>3177</v>
      </c>
      <c r="G154" s="3">
        <v>4</v>
      </c>
      <c r="H154" s="3" t="s">
        <v>4241</v>
      </c>
      <c r="I154" s="3">
        <v>64</v>
      </c>
      <c r="J154" s="3">
        <v>44</v>
      </c>
      <c r="K154" s="3">
        <v>19</v>
      </c>
      <c r="L154" s="3">
        <v>1</v>
      </c>
      <c r="M154" s="3">
        <v>0.69499999999999995</v>
      </c>
      <c r="N154" s="3">
        <v>25</v>
      </c>
      <c r="O154" s="3">
        <v>3</v>
      </c>
      <c r="P154" s="3">
        <v>8</v>
      </c>
      <c r="Q154" s="3">
        <v>5</v>
      </c>
      <c r="R154" s="3">
        <v>3</v>
      </c>
      <c r="S154" s="3">
        <v>0.625</v>
      </c>
      <c r="T154" s="3">
        <v>1.8</v>
      </c>
      <c r="U154" s="3">
        <v>1</v>
      </c>
      <c r="V154" s="3"/>
      <c r="W154" s="3"/>
      <c r="X154" s="3">
        <v>1</v>
      </c>
    </row>
    <row r="155" spans="1:24" x14ac:dyDescent="0.2">
      <c r="A155" s="54" t="s">
        <v>594</v>
      </c>
      <c r="B155" s="145" t="s">
        <v>2893</v>
      </c>
      <c r="C155" s="147">
        <v>2011</v>
      </c>
      <c r="D155" s="49">
        <v>39</v>
      </c>
      <c r="E155" s="3">
        <v>46</v>
      </c>
      <c r="F155" s="6" t="s">
        <v>4128</v>
      </c>
      <c r="G155" s="3">
        <v>11</v>
      </c>
      <c r="H155" s="3" t="s">
        <v>4232</v>
      </c>
      <c r="I155" s="3">
        <v>160</v>
      </c>
      <c r="J155" s="3">
        <v>94</v>
      </c>
      <c r="K155" s="3">
        <v>66</v>
      </c>
      <c r="L155" s="3">
        <v>0</v>
      </c>
      <c r="M155" s="3">
        <v>0.58799999999999997</v>
      </c>
      <c r="N155" s="3">
        <v>28</v>
      </c>
      <c r="O155" s="3">
        <v>6</v>
      </c>
      <c r="P155" s="3">
        <v>15</v>
      </c>
      <c r="Q155" s="3">
        <v>10</v>
      </c>
      <c r="R155" s="3">
        <v>5</v>
      </c>
      <c r="S155" s="3">
        <v>0.66700000000000004</v>
      </c>
      <c r="T155" s="3">
        <v>2</v>
      </c>
      <c r="U155" s="3">
        <v>1</v>
      </c>
      <c r="V155" s="3">
        <v>1</v>
      </c>
      <c r="W155" s="3">
        <v>1</v>
      </c>
      <c r="X155" s="3">
        <v>1</v>
      </c>
    </row>
    <row r="156" spans="1:24" x14ac:dyDescent="0.2">
      <c r="A156" s="54" t="s">
        <v>553</v>
      </c>
      <c r="B156" s="145" t="s">
        <v>2890</v>
      </c>
      <c r="C156" s="147">
        <v>2011</v>
      </c>
      <c r="D156" s="49">
        <v>22</v>
      </c>
      <c r="E156" s="3">
        <v>179</v>
      </c>
      <c r="F156" s="6" t="s">
        <v>4140</v>
      </c>
      <c r="G156" s="3">
        <v>4</v>
      </c>
      <c r="H156" s="3" t="s">
        <v>4242</v>
      </c>
      <c r="I156" s="3">
        <v>54</v>
      </c>
      <c r="J156" s="3">
        <v>21</v>
      </c>
      <c r="K156" s="3">
        <v>32</v>
      </c>
      <c r="L156" s="3">
        <v>1</v>
      </c>
      <c r="M156" s="3">
        <v>0.39800000000000002</v>
      </c>
      <c r="N156" s="3">
        <v>-11</v>
      </c>
      <c r="O156" s="3">
        <v>1</v>
      </c>
      <c r="P156" s="3">
        <v>1</v>
      </c>
      <c r="Q156" s="3">
        <v>0</v>
      </c>
      <c r="R156" s="3">
        <v>1</v>
      </c>
      <c r="S156" s="3">
        <v>0</v>
      </c>
      <c r="T156" s="3">
        <v>3.5</v>
      </c>
      <c r="U156" s="3">
        <v>2</v>
      </c>
      <c r="V156" s="3"/>
      <c r="W156" s="3"/>
    </row>
    <row r="157" spans="1:24" x14ac:dyDescent="0.2">
      <c r="A157" s="54" t="s">
        <v>539</v>
      </c>
      <c r="B157" s="145" t="s">
        <v>2886</v>
      </c>
      <c r="C157" s="147">
        <v>2011</v>
      </c>
      <c r="D157" s="49">
        <v>15</v>
      </c>
      <c r="E157" s="3">
        <v>175</v>
      </c>
      <c r="F157" s="6" t="s">
        <v>4133</v>
      </c>
      <c r="G157" s="3">
        <v>3</v>
      </c>
      <c r="H157" s="3" t="s">
        <v>4236</v>
      </c>
      <c r="I157" s="3">
        <v>48</v>
      </c>
      <c r="J157" s="3">
        <v>22</v>
      </c>
      <c r="K157" s="3">
        <v>26</v>
      </c>
      <c r="L157" s="3">
        <v>0</v>
      </c>
      <c r="M157" s="3">
        <v>0.45800000000000002</v>
      </c>
      <c r="N157" s="3">
        <v>-4</v>
      </c>
      <c r="O157" s="3">
        <v>0</v>
      </c>
      <c r="P157" s="3">
        <v>0</v>
      </c>
      <c r="Q157" s="3">
        <v>0</v>
      </c>
      <c r="R157" s="3">
        <v>0</v>
      </c>
      <c r="S157" s="3"/>
      <c r="T157" s="3">
        <v>2.2999999999999998</v>
      </c>
      <c r="U157" s="3">
        <v>2</v>
      </c>
      <c r="V157" s="3"/>
      <c r="W157" s="3"/>
    </row>
    <row r="158" spans="1:24" x14ac:dyDescent="0.2">
      <c r="A158" s="54" t="s">
        <v>545</v>
      </c>
      <c r="B158" s="145" t="s">
        <v>2883</v>
      </c>
      <c r="C158" s="147">
        <v>2011</v>
      </c>
      <c r="D158" s="49">
        <v>14</v>
      </c>
      <c r="E158" s="3">
        <v>412</v>
      </c>
      <c r="F158" s="6" t="s">
        <v>4141</v>
      </c>
      <c r="G158" s="3">
        <v>1</v>
      </c>
      <c r="H158" s="3">
        <v>2011</v>
      </c>
      <c r="I158" s="3">
        <v>5</v>
      </c>
      <c r="J158" s="3">
        <v>2</v>
      </c>
      <c r="K158" s="3">
        <v>3</v>
      </c>
      <c r="L158" s="3">
        <v>0</v>
      </c>
      <c r="M158" s="3">
        <v>0.4</v>
      </c>
      <c r="N158" s="3">
        <v>-1</v>
      </c>
      <c r="O158" s="3">
        <v>0</v>
      </c>
      <c r="P158" s="3">
        <v>0</v>
      </c>
      <c r="Q158" s="3">
        <v>0</v>
      </c>
      <c r="R158" s="3">
        <v>0</v>
      </c>
      <c r="S158" s="3"/>
      <c r="T158" s="3">
        <v>3</v>
      </c>
      <c r="U158" s="3">
        <v>3</v>
      </c>
      <c r="V158" s="3"/>
      <c r="W158" s="3"/>
    </row>
    <row r="159" spans="1:24" x14ac:dyDescent="0.2">
      <c r="A159" s="54" t="s">
        <v>583</v>
      </c>
      <c r="B159" s="145" t="s">
        <v>3921</v>
      </c>
      <c r="C159" s="147">
        <v>2011</v>
      </c>
      <c r="D159" s="49">
        <v>6</v>
      </c>
      <c r="E159" s="3">
        <v>55</v>
      </c>
      <c r="F159" s="6" t="s">
        <v>4142</v>
      </c>
      <c r="G159" s="3">
        <v>10</v>
      </c>
      <c r="H159" s="3" t="s">
        <v>4243</v>
      </c>
      <c r="I159" s="3">
        <v>157</v>
      </c>
      <c r="J159" s="3">
        <v>82</v>
      </c>
      <c r="K159" s="3">
        <v>75</v>
      </c>
      <c r="L159" s="3">
        <v>0</v>
      </c>
      <c r="M159" s="3">
        <v>0.52200000000000002</v>
      </c>
      <c r="N159" s="3">
        <v>7</v>
      </c>
      <c r="O159" s="3">
        <v>3</v>
      </c>
      <c r="P159" s="3">
        <v>7</v>
      </c>
      <c r="Q159" s="3">
        <v>5</v>
      </c>
      <c r="R159" s="3">
        <v>2</v>
      </c>
      <c r="S159" s="3">
        <v>0.71399999999999997</v>
      </c>
      <c r="T159" s="3">
        <v>2.6</v>
      </c>
      <c r="U159" s="3">
        <v>1</v>
      </c>
      <c r="V159" s="3">
        <v>1</v>
      </c>
      <c r="W159" s="3">
        <v>1</v>
      </c>
      <c r="X159" s="3">
        <v>1</v>
      </c>
    </row>
    <row r="160" spans="1:24" x14ac:dyDescent="0.2">
      <c r="A160" s="54" t="s">
        <v>575</v>
      </c>
      <c r="B160" s="145" t="s">
        <v>2887</v>
      </c>
      <c r="C160" s="147">
        <v>2011</v>
      </c>
      <c r="D160" s="49">
        <v>4</v>
      </c>
      <c r="E160" s="3">
        <v>3</v>
      </c>
      <c r="F160" s="6" t="s">
        <v>4088</v>
      </c>
      <c r="G160" s="3">
        <v>24</v>
      </c>
      <c r="H160" s="3" t="s">
        <v>4195</v>
      </c>
      <c r="I160" s="3">
        <v>368</v>
      </c>
      <c r="J160" s="3">
        <v>250</v>
      </c>
      <c r="K160" s="3">
        <v>118</v>
      </c>
      <c r="L160" s="3">
        <v>0</v>
      </c>
      <c r="M160" s="3">
        <v>0.67900000000000005</v>
      </c>
      <c r="N160" s="3">
        <v>132</v>
      </c>
      <c r="O160" s="3">
        <v>16</v>
      </c>
      <c r="P160" s="3">
        <v>39</v>
      </c>
      <c r="Q160" s="3">
        <v>28</v>
      </c>
      <c r="R160" s="3">
        <v>11</v>
      </c>
      <c r="S160" s="3">
        <v>0.71799999999999997</v>
      </c>
      <c r="T160" s="3">
        <v>1.7</v>
      </c>
      <c r="U160" s="3">
        <v>1</v>
      </c>
      <c r="V160" s="3">
        <v>5</v>
      </c>
      <c r="W160" s="3">
        <v>5</v>
      </c>
      <c r="X160" s="3">
        <v>8</v>
      </c>
    </row>
    <row r="161" spans="1:24" x14ac:dyDescent="0.2">
      <c r="A161" s="54" t="s">
        <v>601</v>
      </c>
      <c r="B161" s="145" t="s">
        <v>2888</v>
      </c>
      <c r="C161" s="147">
        <v>2011</v>
      </c>
      <c r="D161" s="49">
        <v>1</v>
      </c>
      <c r="E161" s="3">
        <v>78</v>
      </c>
      <c r="F161" s="6" t="s">
        <v>4143</v>
      </c>
      <c r="G161" s="3">
        <v>8</v>
      </c>
      <c r="H161" s="3" t="s">
        <v>4244</v>
      </c>
      <c r="I161" s="3">
        <v>127</v>
      </c>
      <c r="J161" s="3">
        <v>61</v>
      </c>
      <c r="K161" s="3">
        <v>66</v>
      </c>
      <c r="L161" s="3">
        <v>0</v>
      </c>
      <c r="M161" s="3">
        <v>0.48</v>
      </c>
      <c r="N161" s="3">
        <v>-5</v>
      </c>
      <c r="O161" s="3">
        <v>2</v>
      </c>
      <c r="P161" s="3">
        <v>6</v>
      </c>
      <c r="Q161" s="3">
        <v>4</v>
      </c>
      <c r="R161" s="3">
        <v>2</v>
      </c>
      <c r="S161" s="3">
        <v>0.66700000000000004</v>
      </c>
      <c r="T161" s="3">
        <v>2.6</v>
      </c>
      <c r="U161" s="3">
        <v>2</v>
      </c>
      <c r="V161" s="3">
        <v>0</v>
      </c>
      <c r="W161" s="3">
        <v>0</v>
      </c>
      <c r="X161" s="3">
        <v>0</v>
      </c>
    </row>
    <row r="162" spans="1:24" x14ac:dyDescent="0.2">
      <c r="A162" s="54" t="s">
        <v>489</v>
      </c>
      <c r="B162" s="139" t="s">
        <v>2879</v>
      </c>
      <c r="C162" s="56">
        <v>2012</v>
      </c>
      <c r="D162" s="49">
        <v>88</v>
      </c>
      <c r="E162" s="3">
        <v>37</v>
      </c>
      <c r="F162" s="6" t="s">
        <v>4082</v>
      </c>
      <c r="G162" s="3">
        <v>13</v>
      </c>
      <c r="H162" s="3" t="s">
        <v>4188</v>
      </c>
      <c r="I162" s="3">
        <v>192</v>
      </c>
      <c r="J162" s="3">
        <v>112</v>
      </c>
      <c r="K162" s="3">
        <v>79</v>
      </c>
      <c r="L162" s="3">
        <v>1</v>
      </c>
      <c r="M162" s="3">
        <v>0.58599999999999997</v>
      </c>
      <c r="N162" s="3">
        <v>33</v>
      </c>
      <c r="O162" s="3">
        <v>8</v>
      </c>
      <c r="P162" s="3">
        <v>17</v>
      </c>
      <c r="Q162" s="3">
        <v>10</v>
      </c>
      <c r="R162" s="3">
        <v>7</v>
      </c>
      <c r="S162" s="3">
        <v>0.58799999999999997</v>
      </c>
      <c r="T162" s="3">
        <v>2.2000000000000002</v>
      </c>
      <c r="U162" s="3">
        <v>1</v>
      </c>
      <c r="V162" s="3">
        <v>1</v>
      </c>
      <c r="W162" s="3">
        <v>1</v>
      </c>
      <c r="X162" s="3">
        <v>2</v>
      </c>
    </row>
    <row r="163" spans="1:24" x14ac:dyDescent="0.2">
      <c r="A163" s="54" t="s">
        <v>447</v>
      </c>
      <c r="B163" s="139" t="s">
        <v>2874</v>
      </c>
      <c r="C163" s="56">
        <v>2012</v>
      </c>
      <c r="D163" s="49">
        <v>59</v>
      </c>
      <c r="E163" s="3">
        <v>92</v>
      </c>
      <c r="F163" s="6" t="s">
        <v>4144</v>
      </c>
      <c r="G163" s="3">
        <v>6</v>
      </c>
      <c r="H163" s="3" t="s">
        <v>4245</v>
      </c>
      <c r="I163" s="3">
        <v>96</v>
      </c>
      <c r="J163" s="3">
        <v>53</v>
      </c>
      <c r="K163" s="3">
        <v>43</v>
      </c>
      <c r="L163" s="3">
        <v>0</v>
      </c>
      <c r="M163" s="3">
        <v>0.55200000000000005</v>
      </c>
      <c r="N163" s="3">
        <v>10</v>
      </c>
      <c r="O163" s="3">
        <v>3</v>
      </c>
      <c r="P163" s="3">
        <v>6</v>
      </c>
      <c r="Q163" s="3">
        <v>3</v>
      </c>
      <c r="R163" s="3">
        <v>3</v>
      </c>
      <c r="S163" s="3">
        <v>0.5</v>
      </c>
      <c r="T163" s="3">
        <v>2</v>
      </c>
      <c r="U163" s="3">
        <v>1</v>
      </c>
      <c r="V163" s="3">
        <v>0</v>
      </c>
      <c r="W163" s="3">
        <v>0</v>
      </c>
      <c r="X163" s="3">
        <v>0</v>
      </c>
    </row>
    <row r="164" spans="1:24" x14ac:dyDescent="0.2">
      <c r="A164" s="54" t="s">
        <v>466</v>
      </c>
      <c r="B164" s="139" t="s">
        <v>2877</v>
      </c>
      <c r="C164" s="56">
        <v>2012</v>
      </c>
      <c r="D164" s="49">
        <v>50</v>
      </c>
      <c r="E164" s="3">
        <v>167</v>
      </c>
      <c r="F164" s="6" t="s">
        <v>4145</v>
      </c>
      <c r="G164" s="3">
        <v>4</v>
      </c>
      <c r="H164" s="3" t="s">
        <v>4246</v>
      </c>
      <c r="I164" s="3">
        <v>52</v>
      </c>
      <c r="J164" s="3">
        <v>24</v>
      </c>
      <c r="K164" s="3">
        <v>28</v>
      </c>
      <c r="L164" s="3">
        <v>0</v>
      </c>
      <c r="M164" s="3">
        <v>0.46200000000000002</v>
      </c>
      <c r="N164" s="3">
        <v>-4</v>
      </c>
      <c r="O164" s="3">
        <v>0</v>
      </c>
      <c r="P164" s="3">
        <v>0</v>
      </c>
      <c r="Q164" s="3">
        <v>0</v>
      </c>
      <c r="R164" s="3">
        <v>0</v>
      </c>
      <c r="S164" s="3"/>
      <c r="T164" s="3">
        <v>3</v>
      </c>
      <c r="U164" s="3">
        <v>2</v>
      </c>
      <c r="V164" s="3"/>
      <c r="W164" s="3"/>
    </row>
    <row r="165" spans="1:24" x14ac:dyDescent="0.2">
      <c r="A165" s="54" t="s">
        <v>510</v>
      </c>
      <c r="B165" s="139" t="s">
        <v>2866</v>
      </c>
      <c r="C165" s="56">
        <v>2012</v>
      </c>
      <c r="D165" s="49">
        <v>41</v>
      </c>
      <c r="E165" s="3">
        <v>15</v>
      </c>
      <c r="F165" s="6" t="s">
        <v>4103</v>
      </c>
      <c r="G165" s="3">
        <v>20</v>
      </c>
      <c r="H165" s="3" t="s">
        <v>4209</v>
      </c>
      <c r="I165" s="3">
        <v>308</v>
      </c>
      <c r="J165" s="3">
        <v>170</v>
      </c>
      <c r="K165" s="3">
        <v>138</v>
      </c>
      <c r="L165" s="3">
        <v>0</v>
      </c>
      <c r="M165" s="3">
        <v>0.55200000000000005</v>
      </c>
      <c r="N165" s="3">
        <v>32</v>
      </c>
      <c r="O165" s="3">
        <v>8</v>
      </c>
      <c r="P165" s="3">
        <v>14</v>
      </c>
      <c r="Q165" s="3">
        <v>8</v>
      </c>
      <c r="R165" s="3">
        <v>6</v>
      </c>
      <c r="S165" s="3">
        <v>0.57099999999999995</v>
      </c>
      <c r="T165" s="3">
        <v>2.6</v>
      </c>
      <c r="U165" s="3">
        <v>1</v>
      </c>
      <c r="V165" s="3">
        <v>2</v>
      </c>
      <c r="W165" s="3">
        <v>2</v>
      </c>
      <c r="X165" s="3">
        <v>2</v>
      </c>
    </row>
    <row r="166" spans="1:24" x14ac:dyDescent="0.2">
      <c r="A166" s="54" t="s">
        <v>459</v>
      </c>
      <c r="B166" s="139" t="s">
        <v>2869</v>
      </c>
      <c r="C166" s="56">
        <v>2012</v>
      </c>
      <c r="D166" s="49">
        <v>35</v>
      </c>
      <c r="E166" s="3">
        <v>15</v>
      </c>
      <c r="F166" s="6" t="s">
        <v>4103</v>
      </c>
      <c r="G166" s="3">
        <v>20</v>
      </c>
      <c r="H166" s="3" t="s">
        <v>4209</v>
      </c>
      <c r="I166" s="3">
        <v>308</v>
      </c>
      <c r="J166" s="3">
        <v>170</v>
      </c>
      <c r="K166" s="3">
        <v>138</v>
      </c>
      <c r="L166" s="3">
        <v>0</v>
      </c>
      <c r="M166" s="3">
        <v>0.55200000000000005</v>
      </c>
      <c r="N166" s="3">
        <v>32</v>
      </c>
      <c r="O166" s="3">
        <v>8</v>
      </c>
      <c r="P166" s="3">
        <v>14</v>
      </c>
      <c r="Q166" s="3">
        <v>8</v>
      </c>
      <c r="R166" s="3">
        <v>6</v>
      </c>
      <c r="S166" s="3">
        <v>0.57099999999999995</v>
      </c>
      <c r="T166" s="3">
        <v>2.6</v>
      </c>
      <c r="U166" s="3">
        <v>1</v>
      </c>
      <c r="V166" s="3">
        <v>2</v>
      </c>
      <c r="W166" s="3">
        <v>2</v>
      </c>
      <c r="X166" s="3">
        <v>2</v>
      </c>
    </row>
    <row r="167" spans="1:24" x14ac:dyDescent="0.2">
      <c r="A167" s="54" t="s">
        <v>500</v>
      </c>
      <c r="B167" s="139" t="s">
        <v>2868</v>
      </c>
      <c r="C167" s="56">
        <v>2012</v>
      </c>
      <c r="D167" s="49">
        <v>24</v>
      </c>
      <c r="E167" s="3">
        <v>11</v>
      </c>
      <c r="F167" s="6" t="s">
        <v>4096</v>
      </c>
      <c r="G167" s="3">
        <v>20</v>
      </c>
      <c r="H167" s="3" t="s">
        <v>4203</v>
      </c>
      <c r="I167" s="3">
        <v>304</v>
      </c>
      <c r="J167" s="3">
        <v>183</v>
      </c>
      <c r="K167" s="3">
        <v>120</v>
      </c>
      <c r="L167" s="3">
        <v>1</v>
      </c>
      <c r="M167" s="3">
        <v>0.60399999999999998</v>
      </c>
      <c r="N167" s="3">
        <v>63</v>
      </c>
      <c r="O167" s="3">
        <v>13</v>
      </c>
      <c r="P167" s="3">
        <v>24</v>
      </c>
      <c r="Q167" s="3">
        <v>11</v>
      </c>
      <c r="R167" s="3">
        <v>13</v>
      </c>
      <c r="S167" s="3">
        <v>0.45800000000000002</v>
      </c>
      <c r="T167" s="3">
        <v>2</v>
      </c>
      <c r="U167" s="3">
        <v>1</v>
      </c>
      <c r="V167" s="3">
        <v>0</v>
      </c>
      <c r="W167" s="3">
        <v>0</v>
      </c>
      <c r="X167" s="3">
        <v>1</v>
      </c>
    </row>
    <row r="168" spans="1:24" x14ac:dyDescent="0.2">
      <c r="A168" s="54" t="s">
        <v>475</v>
      </c>
      <c r="B168" s="139" t="s">
        <v>2878</v>
      </c>
      <c r="C168" s="56">
        <v>2012</v>
      </c>
      <c r="D168" s="49">
        <v>14</v>
      </c>
      <c r="E168" s="3">
        <v>268</v>
      </c>
      <c r="F168" s="6" t="s">
        <v>4146</v>
      </c>
      <c r="G168" s="3">
        <v>4</v>
      </c>
      <c r="H168" s="3" t="s">
        <v>4240</v>
      </c>
      <c r="I168" s="3">
        <v>33</v>
      </c>
      <c r="J168" s="3">
        <v>10</v>
      </c>
      <c r="K168" s="3">
        <v>23</v>
      </c>
      <c r="L168" s="3">
        <v>0</v>
      </c>
      <c r="M168" s="3">
        <v>0.30299999999999999</v>
      </c>
      <c r="N168" s="3">
        <v>-13</v>
      </c>
      <c r="O168" s="3">
        <v>0</v>
      </c>
      <c r="P168" s="3">
        <v>0</v>
      </c>
      <c r="Q168" s="3">
        <v>0</v>
      </c>
      <c r="R168" s="3">
        <v>0</v>
      </c>
      <c r="S168" s="3"/>
      <c r="T168" s="3">
        <v>2.8</v>
      </c>
      <c r="U168" s="3">
        <v>1</v>
      </c>
      <c r="V168" s="3">
        <v>0</v>
      </c>
      <c r="W168" s="3">
        <v>0</v>
      </c>
      <c r="X168" s="3">
        <v>0</v>
      </c>
    </row>
    <row r="169" spans="1:24" x14ac:dyDescent="0.2">
      <c r="A169" s="54" t="s">
        <v>481</v>
      </c>
      <c r="B169" s="139" t="s">
        <v>2876</v>
      </c>
      <c r="C169" s="56">
        <v>2012</v>
      </c>
      <c r="D169" s="49">
        <v>12</v>
      </c>
      <c r="E169" s="3">
        <v>23</v>
      </c>
      <c r="F169" s="6" t="s">
        <v>4110</v>
      </c>
      <c r="G169" s="3">
        <v>16</v>
      </c>
      <c r="H169" s="3" t="s">
        <v>4217</v>
      </c>
      <c r="I169" s="3">
        <v>256</v>
      </c>
      <c r="J169" s="3">
        <v>133</v>
      </c>
      <c r="K169" s="3">
        <v>123</v>
      </c>
      <c r="L169" s="3">
        <v>0</v>
      </c>
      <c r="M169" s="3">
        <v>0.52</v>
      </c>
      <c r="N169" s="3">
        <v>10</v>
      </c>
      <c r="O169" s="3">
        <v>7</v>
      </c>
      <c r="P169" s="3">
        <v>15</v>
      </c>
      <c r="Q169" s="3">
        <v>8</v>
      </c>
      <c r="R169" s="3">
        <v>7</v>
      </c>
      <c r="S169" s="3">
        <v>0.53300000000000003</v>
      </c>
      <c r="T169" s="3">
        <v>2.4</v>
      </c>
      <c r="U169" s="3">
        <v>1</v>
      </c>
      <c r="V169" s="3">
        <v>0</v>
      </c>
      <c r="W169" s="3">
        <v>0</v>
      </c>
      <c r="X169" s="3">
        <v>2</v>
      </c>
    </row>
    <row r="170" spans="1:24" x14ac:dyDescent="0.2">
      <c r="A170" s="54" t="s">
        <v>518</v>
      </c>
      <c r="B170" s="139" t="s">
        <v>2873</v>
      </c>
      <c r="C170" s="56">
        <v>2012</v>
      </c>
      <c r="D170" s="49">
        <v>-4</v>
      </c>
      <c r="E170" s="3">
        <v>103</v>
      </c>
      <c r="F170" s="6" t="s">
        <v>4138</v>
      </c>
      <c r="G170" s="3">
        <v>8</v>
      </c>
      <c r="H170" s="3" t="s">
        <v>4239</v>
      </c>
      <c r="I170" s="3">
        <v>119</v>
      </c>
      <c r="J170" s="3">
        <v>48</v>
      </c>
      <c r="K170" s="3">
        <v>71</v>
      </c>
      <c r="L170" s="3">
        <v>0</v>
      </c>
      <c r="M170" s="3">
        <v>0.40300000000000002</v>
      </c>
      <c r="N170" s="3">
        <v>-23</v>
      </c>
      <c r="O170" s="3">
        <v>2</v>
      </c>
      <c r="P170" s="3">
        <v>6</v>
      </c>
      <c r="Q170" s="3">
        <v>4</v>
      </c>
      <c r="R170" s="3">
        <v>2</v>
      </c>
      <c r="S170" s="3">
        <v>0.66700000000000004</v>
      </c>
      <c r="T170" s="3">
        <v>2.8</v>
      </c>
      <c r="U170" s="3">
        <v>1</v>
      </c>
      <c r="V170" s="3">
        <v>0</v>
      </c>
      <c r="W170" s="3">
        <v>0</v>
      </c>
      <c r="X170" s="3">
        <v>1</v>
      </c>
    </row>
    <row r="171" spans="1:24" x14ac:dyDescent="0.2">
      <c r="A171" s="54" t="s">
        <v>396</v>
      </c>
      <c r="B171" s="145" t="s">
        <v>2861</v>
      </c>
      <c r="C171" s="147">
        <v>2013</v>
      </c>
      <c r="D171" s="49">
        <v>15</v>
      </c>
      <c r="E171" s="3">
        <v>78</v>
      </c>
      <c r="F171" s="6" t="s">
        <v>4143</v>
      </c>
      <c r="G171" s="3">
        <v>8</v>
      </c>
      <c r="H171" s="3" t="s">
        <v>4244</v>
      </c>
      <c r="I171" s="3">
        <v>127</v>
      </c>
      <c r="J171" s="3">
        <v>61</v>
      </c>
      <c r="K171" s="3">
        <v>66</v>
      </c>
      <c r="L171" s="3">
        <v>0</v>
      </c>
      <c r="M171" s="3">
        <v>0.48</v>
      </c>
      <c r="N171" s="3">
        <v>-5</v>
      </c>
      <c r="O171" s="3">
        <v>2</v>
      </c>
      <c r="P171" s="3">
        <v>6</v>
      </c>
      <c r="Q171" s="3">
        <v>4</v>
      </c>
      <c r="R171" s="3">
        <v>2</v>
      </c>
      <c r="S171" s="3">
        <v>0.66700000000000004</v>
      </c>
      <c r="T171" s="3">
        <v>2.6</v>
      </c>
      <c r="U171" s="3">
        <v>2</v>
      </c>
      <c r="V171" s="3">
        <v>0</v>
      </c>
      <c r="W171" s="3">
        <v>0</v>
      </c>
      <c r="X171" s="3">
        <v>0</v>
      </c>
    </row>
    <row r="172" spans="1:24" x14ac:dyDescent="0.2">
      <c r="A172" s="54" t="s">
        <v>404</v>
      </c>
      <c r="B172" s="145" t="s">
        <v>2855</v>
      </c>
      <c r="C172" s="147">
        <v>2013</v>
      </c>
      <c r="D172" s="49">
        <v>13</v>
      </c>
      <c r="E172" s="3">
        <v>259</v>
      </c>
      <c r="F172" s="6" t="s">
        <v>4147</v>
      </c>
      <c r="G172" s="3">
        <v>2</v>
      </c>
      <c r="H172" s="3" t="s">
        <v>4247</v>
      </c>
      <c r="I172" s="3">
        <v>32</v>
      </c>
      <c r="J172" s="3">
        <v>11</v>
      </c>
      <c r="K172" s="3">
        <v>21</v>
      </c>
      <c r="L172" s="3">
        <v>0</v>
      </c>
      <c r="M172" s="3">
        <v>0.34399999999999997</v>
      </c>
      <c r="N172" s="3">
        <v>-10</v>
      </c>
      <c r="O172" s="3">
        <v>0</v>
      </c>
      <c r="P172" s="3">
        <v>0</v>
      </c>
      <c r="Q172" s="3">
        <v>0</v>
      </c>
      <c r="R172" s="3">
        <v>0</v>
      </c>
      <c r="S172" s="3"/>
      <c r="T172" s="3">
        <v>4</v>
      </c>
      <c r="U172" s="3">
        <v>4</v>
      </c>
      <c r="V172" s="3"/>
      <c r="W172" s="3"/>
    </row>
    <row r="173" spans="1:24" x14ac:dyDescent="0.2">
      <c r="A173" s="54" t="s">
        <v>391</v>
      </c>
      <c r="B173" s="145" t="s">
        <v>3933</v>
      </c>
      <c r="C173" s="147">
        <v>2013</v>
      </c>
      <c r="D173" s="49">
        <v>10</v>
      </c>
      <c r="E173" s="3">
        <v>160</v>
      </c>
      <c r="F173" s="6" t="s">
        <v>4148</v>
      </c>
      <c r="G173" s="3">
        <v>5</v>
      </c>
      <c r="H173" s="3" t="s">
        <v>4248</v>
      </c>
      <c r="I173" s="3">
        <v>50</v>
      </c>
      <c r="J173" s="3">
        <v>26</v>
      </c>
      <c r="K173" s="3">
        <v>24</v>
      </c>
      <c r="L173" s="3">
        <v>0</v>
      </c>
      <c r="M173" s="3">
        <v>0.52</v>
      </c>
      <c r="N173" s="3">
        <v>2</v>
      </c>
      <c r="O173" s="3">
        <v>1</v>
      </c>
      <c r="P173" s="3">
        <v>3</v>
      </c>
      <c r="Q173" s="3">
        <v>2</v>
      </c>
      <c r="R173" s="3">
        <v>1</v>
      </c>
      <c r="S173" s="3">
        <v>0.66700000000000004</v>
      </c>
      <c r="T173" s="3">
        <v>2.4</v>
      </c>
      <c r="U173" s="3">
        <v>1</v>
      </c>
      <c r="V173" s="3">
        <v>0</v>
      </c>
      <c r="W173" s="3">
        <v>0</v>
      </c>
      <c r="X173" s="3">
        <v>0</v>
      </c>
    </row>
    <row r="174" spans="1:24" x14ac:dyDescent="0.2">
      <c r="A174" s="54" t="s">
        <v>421</v>
      </c>
      <c r="B174" s="145" t="s">
        <v>2856</v>
      </c>
      <c r="C174" s="147">
        <v>2013</v>
      </c>
      <c r="D174" s="49">
        <v>4</v>
      </c>
      <c r="E174" s="3">
        <v>33</v>
      </c>
      <c r="F174" s="6" t="s">
        <v>4149</v>
      </c>
      <c r="G174" s="3">
        <v>12</v>
      </c>
      <c r="H174" s="3" t="s">
        <v>4249</v>
      </c>
      <c r="I174" s="3">
        <v>176</v>
      </c>
      <c r="J174" s="3">
        <v>116</v>
      </c>
      <c r="K174" s="3">
        <v>60</v>
      </c>
      <c r="L174" s="3">
        <v>0</v>
      </c>
      <c r="M174" s="3">
        <v>0.65900000000000003</v>
      </c>
      <c r="N174" s="3">
        <v>56</v>
      </c>
      <c r="O174" s="3">
        <v>8</v>
      </c>
      <c r="P174" s="3">
        <v>15</v>
      </c>
      <c r="Q174" s="3">
        <v>8</v>
      </c>
      <c r="R174" s="3">
        <v>7</v>
      </c>
      <c r="S174" s="3">
        <v>0.53300000000000003</v>
      </c>
      <c r="T174" s="3">
        <v>1.6</v>
      </c>
      <c r="U174" s="3">
        <v>1</v>
      </c>
      <c r="V174" s="3">
        <v>1</v>
      </c>
      <c r="W174" s="3">
        <v>1</v>
      </c>
      <c r="X174" s="3">
        <v>2</v>
      </c>
    </row>
    <row r="175" spans="1:24" x14ac:dyDescent="0.2">
      <c r="A175" s="54" t="s">
        <v>410</v>
      </c>
      <c r="B175" s="145" t="s">
        <v>2851</v>
      </c>
      <c r="C175" s="147">
        <v>2013</v>
      </c>
      <c r="D175" s="49">
        <v>2</v>
      </c>
      <c r="E175" s="3">
        <v>152</v>
      </c>
      <c r="F175" s="6" t="s">
        <v>4150</v>
      </c>
      <c r="G175" s="3">
        <v>4</v>
      </c>
      <c r="H175" s="3" t="s">
        <v>4250</v>
      </c>
      <c r="I175" s="3">
        <v>63</v>
      </c>
      <c r="J175" s="3">
        <v>28</v>
      </c>
      <c r="K175" s="3">
        <v>35</v>
      </c>
      <c r="L175" s="3">
        <v>0</v>
      </c>
      <c r="M175" s="3">
        <v>0.44400000000000001</v>
      </c>
      <c r="N175" s="3">
        <v>-7</v>
      </c>
      <c r="O175" s="3">
        <v>1</v>
      </c>
      <c r="P175" s="3">
        <v>1</v>
      </c>
      <c r="Q175" s="3">
        <v>0</v>
      </c>
      <c r="R175" s="3">
        <v>1</v>
      </c>
      <c r="S175" s="3">
        <v>0</v>
      </c>
      <c r="T175" s="3">
        <v>2.2999999999999998</v>
      </c>
      <c r="U175" s="3">
        <v>1</v>
      </c>
      <c r="V175" s="3">
        <v>0</v>
      </c>
      <c r="W175" s="3">
        <v>0</v>
      </c>
      <c r="X175" s="3">
        <v>0</v>
      </c>
    </row>
    <row r="176" spans="1:24" x14ac:dyDescent="0.2">
      <c r="A176" s="54" t="s">
        <v>305</v>
      </c>
      <c r="B176" s="139" t="s">
        <v>2834</v>
      </c>
      <c r="C176" s="56">
        <v>2014</v>
      </c>
      <c r="D176" s="49">
        <v>40</v>
      </c>
      <c r="E176" s="3">
        <v>220</v>
      </c>
      <c r="F176" s="6" t="s">
        <v>4151</v>
      </c>
      <c r="G176" s="3">
        <v>4</v>
      </c>
      <c r="H176" s="3" t="s">
        <v>4250</v>
      </c>
      <c r="I176" s="3">
        <v>62</v>
      </c>
      <c r="J176" s="3">
        <v>14</v>
      </c>
      <c r="K176" s="3">
        <v>48</v>
      </c>
      <c r="L176" s="3">
        <v>0</v>
      </c>
      <c r="M176" s="3">
        <v>0.22600000000000001</v>
      </c>
      <c r="N176" s="3">
        <v>-34</v>
      </c>
      <c r="O176" s="3">
        <v>0</v>
      </c>
      <c r="P176" s="3">
        <v>0</v>
      </c>
      <c r="Q176" s="3">
        <v>0</v>
      </c>
      <c r="R176" s="3">
        <v>0</v>
      </c>
      <c r="S176" s="3"/>
      <c r="T176" s="3">
        <v>3.3</v>
      </c>
      <c r="U176" s="3">
        <v>3</v>
      </c>
      <c r="V176" s="3">
        <v>0</v>
      </c>
      <c r="W176" s="3">
        <v>0</v>
      </c>
      <c r="X176" s="3">
        <v>0</v>
      </c>
    </row>
    <row r="177" spans="1:24" x14ac:dyDescent="0.2">
      <c r="A177" s="54" t="s">
        <v>333</v>
      </c>
      <c r="B177" s="139" t="s">
        <v>2837</v>
      </c>
      <c r="C177" s="56">
        <v>2014</v>
      </c>
      <c r="D177" s="49">
        <v>38</v>
      </c>
      <c r="E177" s="3">
        <v>283</v>
      </c>
      <c r="F177" s="6" t="s">
        <v>4152</v>
      </c>
      <c r="G177" s="3">
        <v>3</v>
      </c>
      <c r="H177" s="3" t="s">
        <v>4251</v>
      </c>
      <c r="I177" s="3">
        <v>36</v>
      </c>
      <c r="J177" s="3">
        <v>8</v>
      </c>
      <c r="K177" s="3">
        <v>28</v>
      </c>
      <c r="L177" s="3">
        <v>0</v>
      </c>
      <c r="M177" s="3">
        <v>0.222</v>
      </c>
      <c r="N177" s="3">
        <v>-20</v>
      </c>
      <c r="O177" s="3">
        <v>0</v>
      </c>
      <c r="P177" s="3">
        <v>0</v>
      </c>
      <c r="Q177" s="3">
        <v>0</v>
      </c>
      <c r="R177" s="3">
        <v>0</v>
      </c>
      <c r="S177" s="3"/>
      <c r="T177" s="3">
        <v>3.7</v>
      </c>
      <c r="U177" s="3">
        <v>3</v>
      </c>
      <c r="V177" s="3"/>
      <c r="W177" s="3"/>
    </row>
    <row r="178" spans="1:24" x14ac:dyDescent="0.2">
      <c r="A178" s="54" t="s">
        <v>324</v>
      </c>
      <c r="B178" s="139" t="s">
        <v>2836</v>
      </c>
      <c r="C178" s="56">
        <v>2014</v>
      </c>
      <c r="D178" s="49">
        <v>22</v>
      </c>
      <c r="E178" s="3">
        <v>123</v>
      </c>
      <c r="F178" s="6" t="s">
        <v>4153</v>
      </c>
      <c r="G178" s="3">
        <v>5</v>
      </c>
      <c r="H178" s="3" t="s">
        <v>4252</v>
      </c>
      <c r="I178" s="3">
        <v>64</v>
      </c>
      <c r="J178" s="3">
        <v>39</v>
      </c>
      <c r="K178" s="3">
        <v>25</v>
      </c>
      <c r="L178" s="3">
        <v>0</v>
      </c>
      <c r="M178" s="3">
        <v>0.60899999999999999</v>
      </c>
      <c r="N178" s="3">
        <v>14</v>
      </c>
      <c r="O178" s="3">
        <v>2</v>
      </c>
      <c r="P178" s="3">
        <v>3</v>
      </c>
      <c r="Q178" s="3">
        <v>1</v>
      </c>
      <c r="R178" s="3">
        <v>2</v>
      </c>
      <c r="S178" s="3">
        <v>0.33300000000000002</v>
      </c>
      <c r="T178" s="3">
        <v>1.8</v>
      </c>
      <c r="U178" s="3">
        <v>1</v>
      </c>
      <c r="V178" s="3">
        <v>0</v>
      </c>
      <c r="W178" s="3">
        <v>0</v>
      </c>
      <c r="X178" s="3">
        <v>0</v>
      </c>
    </row>
    <row r="179" spans="1:24" x14ac:dyDescent="0.2">
      <c r="A179" s="54" t="s">
        <v>343</v>
      </c>
      <c r="B179" s="139" t="s">
        <v>2839</v>
      </c>
      <c r="C179" s="56">
        <v>2014</v>
      </c>
      <c r="D179" s="49">
        <v>8</v>
      </c>
      <c r="E179" s="3">
        <v>3</v>
      </c>
      <c r="F179" s="6" t="s">
        <v>4088</v>
      </c>
      <c r="G179" s="3">
        <v>24</v>
      </c>
      <c r="H179" s="3" t="s">
        <v>4195</v>
      </c>
      <c r="I179" s="3">
        <v>368</v>
      </c>
      <c r="J179" s="3">
        <v>250</v>
      </c>
      <c r="K179" s="3">
        <v>118</v>
      </c>
      <c r="L179" s="3">
        <v>0</v>
      </c>
      <c r="M179" s="3">
        <v>0.67900000000000005</v>
      </c>
      <c r="N179" s="3">
        <v>132</v>
      </c>
      <c r="O179" s="3">
        <v>16</v>
      </c>
      <c r="P179" s="3">
        <v>39</v>
      </c>
      <c r="Q179" s="3">
        <v>28</v>
      </c>
      <c r="R179" s="3">
        <v>11</v>
      </c>
      <c r="S179" s="3">
        <v>0.71799999999999997</v>
      </c>
      <c r="T179" s="3">
        <v>1.7</v>
      </c>
      <c r="U179" s="3">
        <v>1</v>
      </c>
      <c r="V179" s="3">
        <v>5</v>
      </c>
      <c r="W179" s="3">
        <v>5</v>
      </c>
      <c r="X179" s="3">
        <v>8</v>
      </c>
    </row>
    <row r="180" spans="1:24" x14ac:dyDescent="0.2">
      <c r="A180" s="54" t="s">
        <v>317</v>
      </c>
      <c r="B180" s="139" t="s">
        <v>2841</v>
      </c>
      <c r="C180" s="56">
        <v>2014</v>
      </c>
      <c r="D180" s="49">
        <v>5</v>
      </c>
      <c r="E180" s="3">
        <v>267</v>
      </c>
      <c r="F180" s="6" t="s">
        <v>4154</v>
      </c>
      <c r="G180" s="3">
        <v>2</v>
      </c>
      <c r="H180" s="3" t="s">
        <v>4253</v>
      </c>
      <c r="I180" s="3">
        <v>32</v>
      </c>
      <c r="J180" s="3">
        <v>10</v>
      </c>
      <c r="K180" s="3">
        <v>22</v>
      </c>
      <c r="L180" s="3">
        <v>0</v>
      </c>
      <c r="M180" s="3">
        <v>0.313</v>
      </c>
      <c r="N180" s="3">
        <v>-12</v>
      </c>
      <c r="O180" s="3">
        <v>0</v>
      </c>
      <c r="P180" s="3">
        <v>0</v>
      </c>
      <c r="Q180" s="3">
        <v>0</v>
      </c>
      <c r="R180" s="3">
        <v>0</v>
      </c>
      <c r="S180" s="3"/>
      <c r="T180" s="3">
        <v>4</v>
      </c>
      <c r="U180" s="3">
        <v>4</v>
      </c>
      <c r="V180" s="3"/>
      <c r="W180" s="3"/>
    </row>
    <row r="181" spans="1:24" x14ac:dyDescent="0.2">
      <c r="A181" s="54" t="s">
        <v>353</v>
      </c>
      <c r="B181" s="139" t="s">
        <v>2846</v>
      </c>
      <c r="C181" s="56">
        <v>2014</v>
      </c>
      <c r="D181" s="49">
        <v>4</v>
      </c>
      <c r="E181" s="3">
        <v>141</v>
      </c>
      <c r="F181" s="6" t="s">
        <v>4155</v>
      </c>
      <c r="G181" s="3">
        <v>5</v>
      </c>
      <c r="H181" s="3" t="s">
        <v>4252</v>
      </c>
      <c r="I181" s="3">
        <v>64</v>
      </c>
      <c r="J181" s="3">
        <v>31</v>
      </c>
      <c r="K181" s="3">
        <v>33</v>
      </c>
      <c r="L181" s="3">
        <v>0</v>
      </c>
      <c r="M181" s="3">
        <v>0.48399999999999999</v>
      </c>
      <c r="N181" s="3">
        <v>-2</v>
      </c>
      <c r="O181" s="3">
        <v>2</v>
      </c>
      <c r="P181" s="3">
        <v>3</v>
      </c>
      <c r="Q181" s="3">
        <v>1</v>
      </c>
      <c r="R181" s="3">
        <v>2</v>
      </c>
      <c r="S181" s="3">
        <v>0.33300000000000002</v>
      </c>
      <c r="T181" s="3">
        <v>1.6</v>
      </c>
      <c r="U181" s="3">
        <v>1</v>
      </c>
      <c r="V181" s="3">
        <v>0</v>
      </c>
      <c r="W181" s="3">
        <v>0</v>
      </c>
      <c r="X181" s="3">
        <v>0</v>
      </c>
    </row>
    <row r="182" spans="1:24" x14ac:dyDescent="0.2">
      <c r="A182" s="54" t="s">
        <v>362</v>
      </c>
      <c r="B182" s="139" t="s">
        <v>2842</v>
      </c>
      <c r="C182" s="56">
        <v>2014</v>
      </c>
      <c r="D182" s="49">
        <v>3</v>
      </c>
      <c r="E182" s="3">
        <v>26</v>
      </c>
      <c r="F182" s="6" t="s">
        <v>4111</v>
      </c>
      <c r="G182" s="3">
        <v>16</v>
      </c>
      <c r="H182" s="3" t="s">
        <v>4218</v>
      </c>
      <c r="I182" s="3">
        <v>240</v>
      </c>
      <c r="J182" s="3">
        <v>125</v>
      </c>
      <c r="K182" s="3">
        <v>112</v>
      </c>
      <c r="L182" s="3">
        <v>3</v>
      </c>
      <c r="M182" s="3">
        <v>0.52700000000000002</v>
      </c>
      <c r="N182" s="3">
        <v>13</v>
      </c>
      <c r="O182" s="3">
        <v>7</v>
      </c>
      <c r="P182" s="3">
        <v>7</v>
      </c>
      <c r="Q182" s="3">
        <v>0</v>
      </c>
      <c r="R182" s="3">
        <v>7</v>
      </c>
      <c r="S182" s="3">
        <v>0</v>
      </c>
      <c r="T182" s="3">
        <v>2.2000000000000002</v>
      </c>
      <c r="U182" s="3">
        <v>1</v>
      </c>
      <c r="V182" s="3">
        <v>0</v>
      </c>
      <c r="W182" s="3">
        <v>0</v>
      </c>
      <c r="X182" s="3">
        <v>0</v>
      </c>
    </row>
    <row r="183" spans="1:24" x14ac:dyDescent="0.2">
      <c r="A183" s="54" t="s">
        <v>370</v>
      </c>
      <c r="B183" s="139" t="s">
        <v>2843</v>
      </c>
      <c r="C183" s="56">
        <v>2014</v>
      </c>
      <c r="D183" s="49">
        <v>1</v>
      </c>
      <c r="E183" s="3">
        <v>103</v>
      </c>
      <c r="F183" s="6" t="s">
        <v>4138</v>
      </c>
      <c r="G183" s="3">
        <v>8</v>
      </c>
      <c r="H183" s="3" t="s">
        <v>4239</v>
      </c>
      <c r="I183" s="3">
        <v>119</v>
      </c>
      <c r="J183" s="3">
        <v>48</v>
      </c>
      <c r="K183" s="3">
        <v>71</v>
      </c>
      <c r="L183" s="3">
        <v>0</v>
      </c>
      <c r="M183" s="3">
        <v>0.40300000000000002</v>
      </c>
      <c r="N183" s="3">
        <v>-23</v>
      </c>
      <c r="O183" s="3">
        <v>2</v>
      </c>
      <c r="P183" s="3">
        <v>6</v>
      </c>
      <c r="Q183" s="3">
        <v>4</v>
      </c>
      <c r="R183" s="3">
        <v>2</v>
      </c>
      <c r="S183" s="3">
        <v>0.66700000000000004</v>
      </c>
      <c r="T183" s="3">
        <v>2.8</v>
      </c>
      <c r="U183" s="3">
        <v>1</v>
      </c>
      <c r="V183" s="3">
        <v>0</v>
      </c>
      <c r="W183" s="3">
        <v>0</v>
      </c>
      <c r="X183" s="3">
        <v>1</v>
      </c>
    </row>
    <row r="184" spans="1:24" x14ac:dyDescent="0.2">
      <c r="A184" s="54" t="s">
        <v>252</v>
      </c>
      <c r="B184" s="145" t="s">
        <v>2810</v>
      </c>
      <c r="C184" s="147">
        <v>2015</v>
      </c>
      <c r="D184" s="49">
        <v>33</v>
      </c>
      <c r="E184" s="3">
        <v>103</v>
      </c>
      <c r="F184" s="6" t="s">
        <v>4138</v>
      </c>
      <c r="G184" s="3">
        <v>8</v>
      </c>
      <c r="H184" s="3" t="s">
        <v>4239</v>
      </c>
      <c r="I184" s="3">
        <v>119</v>
      </c>
      <c r="J184" s="3">
        <v>48</v>
      </c>
      <c r="K184" s="3">
        <v>71</v>
      </c>
      <c r="L184" s="3">
        <v>0</v>
      </c>
      <c r="M184" s="3">
        <v>0.40300000000000002</v>
      </c>
      <c r="N184" s="3">
        <v>-23</v>
      </c>
      <c r="O184" s="3">
        <v>2</v>
      </c>
      <c r="P184" s="3">
        <v>6</v>
      </c>
      <c r="Q184" s="3">
        <v>4</v>
      </c>
      <c r="R184" s="3">
        <v>2</v>
      </c>
      <c r="S184" s="3">
        <v>0.66700000000000004</v>
      </c>
      <c r="T184" s="3">
        <v>2.8</v>
      </c>
      <c r="U184" s="3">
        <v>1</v>
      </c>
      <c r="V184" s="3">
        <v>0</v>
      </c>
      <c r="W184" s="3">
        <v>0</v>
      </c>
      <c r="X184" s="3">
        <v>1</v>
      </c>
    </row>
    <row r="185" spans="1:24" x14ac:dyDescent="0.2">
      <c r="A185" s="54" t="s">
        <v>240</v>
      </c>
      <c r="B185" s="145" t="s">
        <v>2833</v>
      </c>
      <c r="C185" s="147">
        <v>2015</v>
      </c>
      <c r="D185" s="49">
        <v>33</v>
      </c>
      <c r="E185" s="3">
        <v>50</v>
      </c>
      <c r="F185" s="6" t="s">
        <v>4115</v>
      </c>
      <c r="G185" s="3">
        <v>11</v>
      </c>
      <c r="H185" s="3" t="s">
        <v>4223</v>
      </c>
      <c r="I185" s="3">
        <v>176</v>
      </c>
      <c r="J185" s="3">
        <v>89</v>
      </c>
      <c r="K185" s="3">
        <v>87</v>
      </c>
      <c r="L185" s="3">
        <v>0</v>
      </c>
      <c r="M185" s="3">
        <v>0.50600000000000001</v>
      </c>
      <c r="N185" s="3">
        <v>2</v>
      </c>
      <c r="O185" s="3">
        <v>3</v>
      </c>
      <c r="P185" s="3">
        <v>6</v>
      </c>
      <c r="Q185" s="3">
        <v>3</v>
      </c>
      <c r="R185" s="3">
        <v>3</v>
      </c>
      <c r="S185" s="3">
        <v>0.5</v>
      </c>
      <c r="T185" s="3">
        <v>2.7</v>
      </c>
      <c r="U185" s="3">
        <v>1</v>
      </c>
      <c r="V185" s="3">
        <v>0</v>
      </c>
      <c r="W185" s="3">
        <v>0</v>
      </c>
      <c r="X185" s="3">
        <v>1</v>
      </c>
    </row>
    <row r="186" spans="1:24" x14ac:dyDescent="0.2">
      <c r="A186" s="54" t="s">
        <v>297</v>
      </c>
      <c r="B186" s="145" t="s">
        <v>2825</v>
      </c>
      <c r="C186" s="147">
        <v>2015</v>
      </c>
      <c r="D186" s="49">
        <v>13</v>
      </c>
      <c r="E186" s="3">
        <v>55</v>
      </c>
      <c r="F186" s="6" t="s">
        <v>4142</v>
      </c>
      <c r="G186" s="3">
        <v>10</v>
      </c>
      <c r="H186" s="3" t="s">
        <v>4243</v>
      </c>
      <c r="I186" s="3">
        <v>157</v>
      </c>
      <c r="J186" s="3">
        <v>82</v>
      </c>
      <c r="K186" s="3">
        <v>75</v>
      </c>
      <c r="L186" s="3">
        <v>0</v>
      </c>
      <c r="M186" s="3">
        <v>0.52200000000000002</v>
      </c>
      <c r="N186" s="3">
        <v>7</v>
      </c>
      <c r="O186" s="3">
        <v>3</v>
      </c>
      <c r="P186" s="3">
        <v>7</v>
      </c>
      <c r="Q186" s="3">
        <v>5</v>
      </c>
      <c r="R186" s="3">
        <v>2</v>
      </c>
      <c r="S186" s="3">
        <v>0.71399999999999997</v>
      </c>
      <c r="T186" s="3">
        <v>2.6</v>
      </c>
      <c r="U186" s="3">
        <v>1</v>
      </c>
      <c r="V186" s="3">
        <v>1</v>
      </c>
      <c r="W186" s="3">
        <v>1</v>
      </c>
      <c r="X186" s="3">
        <v>1</v>
      </c>
    </row>
    <row r="187" spans="1:24" x14ac:dyDescent="0.2">
      <c r="A187" s="54" t="s">
        <v>287</v>
      </c>
      <c r="B187" s="145" t="s">
        <v>2805</v>
      </c>
      <c r="C187" s="147">
        <v>2015</v>
      </c>
      <c r="D187" s="49">
        <v>5</v>
      </c>
      <c r="E187" s="3">
        <v>30</v>
      </c>
      <c r="F187" s="6" t="s">
        <v>4130</v>
      </c>
      <c r="G187" s="3">
        <v>13</v>
      </c>
      <c r="H187" s="3" t="s">
        <v>4233</v>
      </c>
      <c r="I187" s="3">
        <v>192</v>
      </c>
      <c r="J187" s="3">
        <v>121</v>
      </c>
      <c r="K187" s="3">
        <v>70</v>
      </c>
      <c r="L187" s="3">
        <v>1</v>
      </c>
      <c r="M187" s="3">
        <v>0.63300000000000001</v>
      </c>
      <c r="N187" s="3">
        <v>51</v>
      </c>
      <c r="O187" s="3">
        <v>9</v>
      </c>
      <c r="P187" s="3">
        <v>18</v>
      </c>
      <c r="Q187" s="3">
        <v>10</v>
      </c>
      <c r="R187" s="3">
        <v>8</v>
      </c>
      <c r="S187" s="3">
        <v>0.55600000000000005</v>
      </c>
      <c r="T187" s="3">
        <v>1.6</v>
      </c>
      <c r="U187" s="3">
        <v>1</v>
      </c>
      <c r="V187" s="3">
        <v>1</v>
      </c>
      <c r="W187" s="3">
        <v>1</v>
      </c>
      <c r="X187" s="3">
        <v>1</v>
      </c>
    </row>
    <row r="188" spans="1:24" x14ac:dyDescent="0.2">
      <c r="A188" s="54" t="s">
        <v>279</v>
      </c>
      <c r="B188" s="145" t="s">
        <v>2817</v>
      </c>
      <c r="C188" s="147">
        <v>2015</v>
      </c>
      <c r="D188" s="49">
        <v>4</v>
      </c>
      <c r="E188" s="3">
        <v>173</v>
      </c>
      <c r="F188" s="6" t="s">
        <v>4156</v>
      </c>
      <c r="G188" s="3">
        <v>5</v>
      </c>
      <c r="H188" s="3" t="s">
        <v>4240</v>
      </c>
      <c r="I188" s="3">
        <v>51</v>
      </c>
      <c r="J188" s="3">
        <v>22</v>
      </c>
      <c r="K188" s="3">
        <v>29</v>
      </c>
      <c r="L188" s="3">
        <v>0</v>
      </c>
      <c r="M188" s="3">
        <v>0.43099999999999999</v>
      </c>
      <c r="N188" s="3">
        <v>-7</v>
      </c>
      <c r="O188" s="3">
        <v>0</v>
      </c>
      <c r="P188" s="3">
        <v>0</v>
      </c>
      <c r="Q188" s="3">
        <v>0</v>
      </c>
      <c r="R188" s="3">
        <v>0</v>
      </c>
      <c r="S188" s="3"/>
      <c r="T188" s="3">
        <v>2.8</v>
      </c>
      <c r="U188" s="3">
        <v>1</v>
      </c>
      <c r="V188" s="3">
        <v>0</v>
      </c>
      <c r="W188" s="3">
        <v>0</v>
      </c>
      <c r="X188" s="3">
        <v>0</v>
      </c>
    </row>
    <row r="189" spans="1:24" x14ac:dyDescent="0.2">
      <c r="A189" s="54" t="s">
        <v>270</v>
      </c>
      <c r="B189" s="145" t="s">
        <v>2809</v>
      </c>
      <c r="C189" s="147">
        <v>2015</v>
      </c>
      <c r="D189" s="49">
        <v>1</v>
      </c>
      <c r="E189" s="3">
        <v>12</v>
      </c>
      <c r="F189" s="6" t="s">
        <v>4084</v>
      </c>
      <c r="G189" s="3">
        <v>22</v>
      </c>
      <c r="H189" s="3" t="s">
        <v>4191</v>
      </c>
      <c r="I189" s="3">
        <v>339</v>
      </c>
      <c r="J189" s="3">
        <v>173</v>
      </c>
      <c r="K189" s="3">
        <v>165</v>
      </c>
      <c r="L189" s="3">
        <v>1</v>
      </c>
      <c r="M189" s="3">
        <v>0.51200000000000001</v>
      </c>
      <c r="N189" s="3">
        <v>8</v>
      </c>
      <c r="O189" s="3">
        <v>6</v>
      </c>
      <c r="P189" s="3">
        <v>11</v>
      </c>
      <c r="Q189" s="3">
        <v>5</v>
      </c>
      <c r="R189" s="3">
        <v>6</v>
      </c>
      <c r="S189" s="3">
        <v>0.45500000000000002</v>
      </c>
      <c r="T189" s="3">
        <v>2.8</v>
      </c>
      <c r="U189" s="3">
        <v>1</v>
      </c>
      <c r="V189" s="3">
        <v>0</v>
      </c>
      <c r="W189" s="3">
        <v>0</v>
      </c>
      <c r="X189" s="3">
        <v>1</v>
      </c>
    </row>
    <row r="190" spans="1:24" x14ac:dyDescent="0.2">
      <c r="A190" s="127" t="s">
        <v>195</v>
      </c>
      <c r="B190" s="139" t="s">
        <v>2786</v>
      </c>
      <c r="C190" s="56">
        <v>2016</v>
      </c>
      <c r="D190" s="126">
        <v>29</v>
      </c>
      <c r="E190" s="3">
        <v>69</v>
      </c>
      <c r="F190" s="6" t="s">
        <v>3152</v>
      </c>
      <c r="G190" s="3">
        <v>9</v>
      </c>
      <c r="H190" s="3" t="s">
        <v>4254</v>
      </c>
      <c r="I190" s="3">
        <v>120</v>
      </c>
      <c r="J190" s="3">
        <v>67</v>
      </c>
      <c r="K190" s="3">
        <v>53</v>
      </c>
      <c r="L190" s="3">
        <v>0</v>
      </c>
      <c r="M190" s="3">
        <v>0.55800000000000005</v>
      </c>
      <c r="N190" s="3">
        <v>14</v>
      </c>
      <c r="O190" s="3">
        <v>2</v>
      </c>
      <c r="P190" s="3">
        <v>3</v>
      </c>
      <c r="Q190" s="3">
        <v>1</v>
      </c>
      <c r="R190" s="3">
        <v>2</v>
      </c>
      <c r="S190" s="3">
        <v>0.33300000000000002</v>
      </c>
      <c r="T190" s="3">
        <v>2.2000000000000002</v>
      </c>
      <c r="U190" s="3">
        <v>1</v>
      </c>
      <c r="V190" s="3">
        <v>0</v>
      </c>
      <c r="W190" s="3">
        <v>0</v>
      </c>
      <c r="X190" s="3">
        <v>0</v>
      </c>
    </row>
    <row r="191" spans="1:24" x14ac:dyDescent="0.2">
      <c r="A191" s="127" t="s">
        <v>150</v>
      </c>
      <c r="B191" s="139" t="s">
        <v>2789</v>
      </c>
      <c r="C191" s="56">
        <v>2016</v>
      </c>
      <c r="D191" s="126">
        <v>24</v>
      </c>
      <c r="E191" s="3">
        <v>185</v>
      </c>
      <c r="F191" s="6" t="s">
        <v>4132</v>
      </c>
      <c r="G191" s="3">
        <v>3</v>
      </c>
      <c r="H191" s="3" t="s">
        <v>4235</v>
      </c>
      <c r="I191" s="3">
        <v>32</v>
      </c>
      <c r="J191" s="3">
        <v>20</v>
      </c>
      <c r="K191" s="3">
        <v>12</v>
      </c>
      <c r="L191" s="3">
        <v>0</v>
      </c>
      <c r="M191" s="3">
        <v>0.625</v>
      </c>
      <c r="N191" s="3">
        <v>8</v>
      </c>
      <c r="O191" s="3">
        <v>1</v>
      </c>
      <c r="P191" s="3">
        <v>3</v>
      </c>
      <c r="Q191" s="3">
        <v>3</v>
      </c>
      <c r="R191" s="3">
        <v>0</v>
      </c>
      <c r="S191" s="3">
        <v>1</v>
      </c>
      <c r="T191" s="3">
        <v>2</v>
      </c>
      <c r="U191" s="3">
        <v>1</v>
      </c>
      <c r="V191" s="3">
        <v>1</v>
      </c>
      <c r="W191" s="3">
        <v>1</v>
      </c>
      <c r="X191" s="3">
        <v>1</v>
      </c>
    </row>
    <row r="192" spans="1:24" x14ac:dyDescent="0.2">
      <c r="A192" s="127" t="s">
        <v>140</v>
      </c>
      <c r="B192" s="139" t="s">
        <v>2780</v>
      </c>
      <c r="C192" s="56">
        <v>2016</v>
      </c>
      <c r="D192" s="126">
        <v>13</v>
      </c>
      <c r="E192" s="3">
        <v>472</v>
      </c>
      <c r="F192" s="6" t="s">
        <v>4157</v>
      </c>
      <c r="G192" s="3">
        <v>1</v>
      </c>
      <c r="H192" s="3">
        <v>2016</v>
      </c>
      <c r="I192" s="3">
        <v>3</v>
      </c>
      <c r="J192" s="3">
        <v>0</v>
      </c>
      <c r="K192" s="3">
        <v>3</v>
      </c>
      <c r="L192" s="3">
        <v>0</v>
      </c>
      <c r="M192" s="3">
        <v>0</v>
      </c>
      <c r="N192" s="3">
        <v>-3</v>
      </c>
      <c r="O192" s="3"/>
      <c r="P192" s="3"/>
      <c r="Q192" s="3"/>
      <c r="R192" s="3"/>
      <c r="S192" s="3"/>
      <c r="T192" s="3">
        <v>3</v>
      </c>
      <c r="U192" s="3">
        <v>3</v>
      </c>
      <c r="V192" s="3">
        <v>0</v>
      </c>
      <c r="W192" s="3">
        <v>0</v>
      </c>
      <c r="X192" s="3">
        <v>0</v>
      </c>
    </row>
    <row r="193" spans="1:24" x14ac:dyDescent="0.2">
      <c r="A193" s="127" t="s">
        <v>173</v>
      </c>
      <c r="B193" s="139" t="s">
        <v>2776</v>
      </c>
      <c r="C193" s="56">
        <v>2016</v>
      </c>
      <c r="D193" s="126">
        <v>13</v>
      </c>
      <c r="E193" s="3">
        <v>3</v>
      </c>
      <c r="F193" s="6" t="s">
        <v>4088</v>
      </c>
      <c r="G193" s="3">
        <v>24</v>
      </c>
      <c r="H193" s="3" t="s">
        <v>4195</v>
      </c>
      <c r="I193" s="3">
        <v>368</v>
      </c>
      <c r="J193" s="3">
        <v>250</v>
      </c>
      <c r="K193" s="3">
        <v>118</v>
      </c>
      <c r="L193" s="3">
        <v>0</v>
      </c>
      <c r="M193" s="3">
        <v>0.67900000000000005</v>
      </c>
      <c r="N193" s="3">
        <v>132</v>
      </c>
      <c r="O193" s="3">
        <v>16</v>
      </c>
      <c r="P193" s="3">
        <v>39</v>
      </c>
      <c r="Q193" s="3">
        <v>28</v>
      </c>
      <c r="R193" s="3">
        <v>11</v>
      </c>
      <c r="S193" s="3">
        <v>0.71799999999999997</v>
      </c>
      <c r="T193" s="3">
        <v>1.7</v>
      </c>
      <c r="U193" s="3">
        <v>1</v>
      </c>
      <c r="V193" s="3">
        <v>5</v>
      </c>
      <c r="W193" s="3">
        <v>5</v>
      </c>
      <c r="X193" s="3">
        <v>8</v>
      </c>
    </row>
    <row r="194" spans="1:24" x14ac:dyDescent="0.2">
      <c r="A194" s="127" t="s">
        <v>183</v>
      </c>
      <c r="B194" s="139" t="s">
        <v>2784</v>
      </c>
      <c r="C194" s="56">
        <v>2016</v>
      </c>
      <c r="D194" s="126">
        <v>3</v>
      </c>
      <c r="E194" s="3">
        <v>272</v>
      </c>
      <c r="F194" s="6" t="s">
        <v>4158</v>
      </c>
      <c r="G194" s="3">
        <v>4</v>
      </c>
      <c r="H194" s="3" t="s">
        <v>4240</v>
      </c>
      <c r="I194" s="3">
        <v>48</v>
      </c>
      <c r="J194" s="3">
        <v>9</v>
      </c>
      <c r="K194" s="3">
        <v>39</v>
      </c>
      <c r="L194" s="3">
        <v>0</v>
      </c>
      <c r="M194" s="3">
        <v>0.188</v>
      </c>
      <c r="N194" s="3">
        <v>-30</v>
      </c>
      <c r="O194" s="3">
        <v>0</v>
      </c>
      <c r="P194" s="3">
        <v>0</v>
      </c>
      <c r="Q194" s="3">
        <v>0</v>
      </c>
      <c r="R194" s="3">
        <v>0</v>
      </c>
      <c r="S194" s="3"/>
      <c r="T194" s="3">
        <v>3</v>
      </c>
      <c r="U194" s="3">
        <v>1</v>
      </c>
      <c r="V194" s="3">
        <v>0</v>
      </c>
      <c r="W194" s="3">
        <v>0</v>
      </c>
      <c r="X194" s="3">
        <v>0</v>
      </c>
    </row>
    <row r="195" spans="1:24" x14ac:dyDescent="0.2">
      <c r="A195" s="127" t="s">
        <v>212</v>
      </c>
      <c r="B195" s="139" t="s">
        <v>2782</v>
      </c>
      <c r="C195" s="56">
        <v>2016</v>
      </c>
      <c r="D195" s="126">
        <v>2</v>
      </c>
      <c r="E195" s="3">
        <v>11</v>
      </c>
      <c r="F195" s="158" t="s">
        <v>4096</v>
      </c>
      <c r="G195" s="3">
        <v>20</v>
      </c>
      <c r="H195" s="3" t="s">
        <v>4203</v>
      </c>
      <c r="I195" s="3">
        <v>304</v>
      </c>
      <c r="J195" s="3">
        <v>183</v>
      </c>
      <c r="K195" s="3">
        <v>120</v>
      </c>
      <c r="L195" s="3">
        <v>1</v>
      </c>
      <c r="M195" s="3">
        <v>0.60399999999999998</v>
      </c>
      <c r="N195" s="3">
        <v>63</v>
      </c>
      <c r="O195" s="3">
        <v>13</v>
      </c>
      <c r="P195" s="3">
        <v>24</v>
      </c>
      <c r="Q195" s="3">
        <v>11</v>
      </c>
      <c r="R195" s="3">
        <v>13</v>
      </c>
      <c r="S195" s="3">
        <v>0.45800000000000002</v>
      </c>
      <c r="T195" s="3">
        <v>2</v>
      </c>
      <c r="U195" s="3">
        <v>1</v>
      </c>
      <c r="V195" s="3">
        <v>0</v>
      </c>
      <c r="W195" s="3">
        <v>0</v>
      </c>
      <c r="X195" s="3">
        <v>1</v>
      </c>
    </row>
    <row r="196" spans="1:24" x14ac:dyDescent="0.2">
      <c r="A196" s="127" t="s">
        <v>160</v>
      </c>
      <c r="B196" s="139" t="s">
        <v>2785</v>
      </c>
      <c r="C196" s="56">
        <v>2016</v>
      </c>
      <c r="D196" s="126">
        <v>2</v>
      </c>
      <c r="E196" s="3">
        <v>55</v>
      </c>
      <c r="F196" s="158" t="s">
        <v>4142</v>
      </c>
      <c r="G196" s="3">
        <v>10</v>
      </c>
      <c r="H196" s="3" t="s">
        <v>4243</v>
      </c>
      <c r="I196" s="3">
        <v>157</v>
      </c>
      <c r="J196" s="3">
        <v>82</v>
      </c>
      <c r="K196" s="3">
        <v>75</v>
      </c>
      <c r="L196" s="3">
        <v>0</v>
      </c>
      <c r="M196" s="3">
        <v>0.52200000000000002</v>
      </c>
      <c r="N196" s="3">
        <v>7</v>
      </c>
      <c r="O196" s="3">
        <v>3</v>
      </c>
      <c r="P196" s="3">
        <v>7</v>
      </c>
      <c r="Q196" s="3">
        <v>5</v>
      </c>
      <c r="R196" s="3">
        <v>2</v>
      </c>
      <c r="S196" s="3">
        <v>0.71399999999999997</v>
      </c>
      <c r="T196" s="3">
        <v>2.6</v>
      </c>
      <c r="U196" s="3">
        <v>1</v>
      </c>
      <c r="V196" s="3">
        <v>1</v>
      </c>
      <c r="W196" s="3">
        <v>1</v>
      </c>
      <c r="X196" s="3">
        <v>1</v>
      </c>
    </row>
    <row r="197" spans="1:24" x14ac:dyDescent="0.2">
      <c r="A197" s="127" t="s">
        <v>53</v>
      </c>
      <c r="B197" s="145" t="s">
        <v>3963</v>
      </c>
      <c r="C197" s="147">
        <v>2017</v>
      </c>
      <c r="D197" s="126">
        <v>7</v>
      </c>
      <c r="E197" s="3">
        <v>23</v>
      </c>
      <c r="F197" s="158" t="s">
        <v>4110</v>
      </c>
      <c r="G197" s="3">
        <v>16</v>
      </c>
      <c r="H197" s="3" t="s">
        <v>4217</v>
      </c>
      <c r="I197" s="3">
        <v>256</v>
      </c>
      <c r="J197" s="3">
        <v>133</v>
      </c>
      <c r="K197" s="3">
        <v>123</v>
      </c>
      <c r="L197" s="3">
        <v>0</v>
      </c>
      <c r="M197" s="3">
        <v>0.52</v>
      </c>
      <c r="N197" s="3">
        <v>10</v>
      </c>
      <c r="O197" s="3">
        <v>7</v>
      </c>
      <c r="P197" s="3">
        <v>15</v>
      </c>
      <c r="Q197" s="3">
        <v>8</v>
      </c>
      <c r="R197" s="3">
        <v>7</v>
      </c>
      <c r="S197" s="3">
        <v>0.53300000000000003</v>
      </c>
      <c r="T197" s="3">
        <v>2.4</v>
      </c>
      <c r="U197" s="3">
        <v>1</v>
      </c>
      <c r="V197" s="3">
        <v>0</v>
      </c>
      <c r="W197" s="3">
        <v>0</v>
      </c>
      <c r="X197" s="3">
        <v>2</v>
      </c>
    </row>
    <row r="198" spans="1:24" x14ac:dyDescent="0.2">
      <c r="A198" s="127" t="s">
        <v>78</v>
      </c>
      <c r="B198" s="145" t="s">
        <v>2773</v>
      </c>
      <c r="C198" s="147">
        <v>2017</v>
      </c>
      <c r="D198" s="126">
        <v>7</v>
      </c>
      <c r="E198" s="3">
        <v>141</v>
      </c>
      <c r="F198" s="158" t="s">
        <v>4155</v>
      </c>
      <c r="G198" s="3">
        <v>5</v>
      </c>
      <c r="H198" s="3" t="s">
        <v>4252</v>
      </c>
      <c r="I198" s="3">
        <v>64</v>
      </c>
      <c r="J198" s="3">
        <v>31</v>
      </c>
      <c r="K198" s="3">
        <v>33</v>
      </c>
      <c r="L198" s="3">
        <v>0</v>
      </c>
      <c r="M198" s="3">
        <v>0.48399999999999999</v>
      </c>
      <c r="N198" s="3">
        <v>-2</v>
      </c>
      <c r="O198" s="3">
        <v>2</v>
      </c>
      <c r="P198" s="3">
        <v>3</v>
      </c>
      <c r="Q198" s="3">
        <v>1</v>
      </c>
      <c r="R198" s="3">
        <v>2</v>
      </c>
      <c r="S198" s="3">
        <v>0.33300000000000002</v>
      </c>
      <c r="T198" s="3">
        <v>1.6</v>
      </c>
      <c r="U198" s="3">
        <v>1</v>
      </c>
      <c r="V198" s="3">
        <v>0</v>
      </c>
      <c r="W198" s="3">
        <v>0</v>
      </c>
      <c r="X198" s="3">
        <v>0</v>
      </c>
    </row>
    <row r="199" spans="1:24" x14ac:dyDescent="0.2">
      <c r="A199" s="127" t="s">
        <v>92</v>
      </c>
      <c r="B199" s="145" t="s">
        <v>2762</v>
      </c>
      <c r="C199" s="147">
        <v>2017</v>
      </c>
      <c r="D199" s="126">
        <v>5</v>
      </c>
      <c r="E199" s="3">
        <v>272</v>
      </c>
      <c r="F199" s="158" t="s">
        <v>4158</v>
      </c>
      <c r="G199" s="3">
        <v>4</v>
      </c>
      <c r="H199" s="3" t="s">
        <v>4240</v>
      </c>
      <c r="I199" s="3">
        <v>48</v>
      </c>
      <c r="J199" s="3">
        <v>9</v>
      </c>
      <c r="K199" s="3">
        <v>39</v>
      </c>
      <c r="L199" s="3">
        <v>0</v>
      </c>
      <c r="M199" s="3">
        <v>0.188</v>
      </c>
      <c r="N199" s="3">
        <v>-30</v>
      </c>
      <c r="O199" s="3">
        <v>0</v>
      </c>
      <c r="P199" s="3">
        <v>0</v>
      </c>
      <c r="Q199" s="3">
        <v>0</v>
      </c>
      <c r="R199" s="3">
        <v>0</v>
      </c>
      <c r="S199" s="3"/>
      <c r="T199" s="3">
        <v>3</v>
      </c>
      <c r="U199" s="3">
        <v>1</v>
      </c>
      <c r="V199" s="3">
        <v>0</v>
      </c>
      <c r="W199" s="3">
        <v>0</v>
      </c>
      <c r="X199" s="3">
        <v>0</v>
      </c>
    </row>
    <row r="200" spans="1:24" x14ac:dyDescent="0.2">
      <c r="A200" s="127" t="s">
        <v>109</v>
      </c>
      <c r="B200" s="145" t="s">
        <v>2757</v>
      </c>
      <c r="C200" s="147">
        <v>2017</v>
      </c>
      <c r="D200" s="126">
        <v>4</v>
      </c>
      <c r="E200" s="3">
        <v>313</v>
      </c>
      <c r="F200" s="158" t="s">
        <v>4159</v>
      </c>
      <c r="G200" s="3">
        <v>2</v>
      </c>
      <c r="H200" s="3" t="s">
        <v>4255</v>
      </c>
      <c r="I200" s="3">
        <v>16</v>
      </c>
      <c r="J200" s="3">
        <v>6</v>
      </c>
      <c r="K200" s="3">
        <v>10</v>
      </c>
      <c r="L200" s="3">
        <v>0</v>
      </c>
      <c r="M200" s="3">
        <v>0.375</v>
      </c>
      <c r="N200" s="3">
        <v>-4</v>
      </c>
      <c r="O200" s="3"/>
      <c r="P200" s="3"/>
      <c r="Q200" s="3"/>
      <c r="R200" s="3"/>
      <c r="S200" s="3"/>
      <c r="T200" s="3">
        <v>2.5</v>
      </c>
      <c r="U200" s="3">
        <v>1</v>
      </c>
      <c r="V200" s="3">
        <v>0</v>
      </c>
      <c r="W200" s="3">
        <v>0</v>
      </c>
      <c r="X200" s="3">
        <v>0</v>
      </c>
    </row>
    <row r="201" spans="1:24" x14ac:dyDescent="0.2">
      <c r="A201" s="127" t="s">
        <v>123</v>
      </c>
      <c r="B201" s="145" t="s">
        <v>2766</v>
      </c>
      <c r="C201" s="147">
        <v>2017</v>
      </c>
      <c r="D201" s="126">
        <v>1</v>
      </c>
      <c r="E201" s="3">
        <v>275</v>
      </c>
      <c r="F201" s="158" t="s">
        <v>4160</v>
      </c>
      <c r="G201" s="3">
        <v>2</v>
      </c>
      <c r="H201" s="3" t="s">
        <v>4255</v>
      </c>
      <c r="I201" s="3">
        <v>16</v>
      </c>
      <c r="J201" s="3">
        <v>9</v>
      </c>
      <c r="K201" s="3">
        <v>7</v>
      </c>
      <c r="L201" s="3">
        <v>0</v>
      </c>
      <c r="M201" s="3">
        <v>0.56299999999999994</v>
      </c>
      <c r="N201" s="3">
        <v>2</v>
      </c>
      <c r="O201" s="3">
        <v>1</v>
      </c>
      <c r="P201" s="3">
        <v>1</v>
      </c>
      <c r="Q201" s="3">
        <v>0</v>
      </c>
      <c r="R201" s="3">
        <v>1</v>
      </c>
      <c r="S201" s="3">
        <v>0</v>
      </c>
      <c r="T201" s="3">
        <v>1.5</v>
      </c>
      <c r="U201" s="3">
        <v>1</v>
      </c>
      <c r="V201" s="3">
        <v>0</v>
      </c>
      <c r="W201" s="3">
        <v>0</v>
      </c>
      <c r="X201" s="3">
        <v>0</v>
      </c>
    </row>
    <row r="202" spans="1:24" x14ac:dyDescent="0.2">
      <c r="D202" s="44"/>
    </row>
    <row r="203" spans="1:24" x14ac:dyDescent="0.2">
      <c r="D203" s="44"/>
    </row>
    <row r="204" spans="1:24" x14ac:dyDescent="0.2">
      <c r="D204" s="44"/>
    </row>
    <row r="205" spans="1:24" x14ac:dyDescent="0.2">
      <c r="A205" s="3"/>
      <c r="B205" s="3"/>
      <c r="C205" s="3"/>
      <c r="D205" s="3"/>
    </row>
    <row r="206" spans="1:24" x14ac:dyDescent="0.2">
      <c r="A206" s="3"/>
      <c r="B206" s="3"/>
      <c r="C206" s="3"/>
      <c r="D206" s="3"/>
    </row>
    <row r="207" spans="1:24" x14ac:dyDescent="0.2">
      <c r="A207" s="3"/>
      <c r="B207" s="3"/>
      <c r="C207" s="3"/>
      <c r="D207" s="3"/>
    </row>
    <row r="208" spans="1:2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155"/>
      <c r="C225" s="3"/>
      <c r="D225" s="3"/>
    </row>
    <row r="226" spans="1:4" x14ac:dyDescent="0.2">
      <c r="B226"/>
      <c r="C226"/>
      <c r="D226"/>
    </row>
    <row r="227" spans="1:4" x14ac:dyDescent="0.2">
      <c r="A227" s="3"/>
      <c r="B227" s="6"/>
      <c r="C227" s="6"/>
      <c r="D227" s="6"/>
    </row>
    <row r="228" spans="1:4" x14ac:dyDescent="0.2">
      <c r="A228" s="3"/>
      <c r="B228" s="6"/>
      <c r="C228" s="6"/>
      <c r="D228" s="6"/>
    </row>
    <row r="229" spans="1:4" x14ac:dyDescent="0.2">
      <c r="A229" s="3"/>
      <c r="B229" s="6"/>
      <c r="C229" s="6"/>
      <c r="D229" s="6"/>
    </row>
    <row r="230" spans="1:4" x14ac:dyDescent="0.2">
      <c r="A230" s="3"/>
      <c r="B230" s="6"/>
      <c r="C230" s="6"/>
      <c r="D230" s="6"/>
    </row>
    <row r="231" spans="1:4" x14ac:dyDescent="0.2">
      <c r="A231" s="3"/>
      <c r="B231" s="6"/>
      <c r="C231" s="6"/>
      <c r="D231" s="6"/>
    </row>
    <row r="232" spans="1:4" x14ac:dyDescent="0.2">
      <c r="A232" s="3"/>
      <c r="B232" s="6"/>
      <c r="C232" s="6"/>
      <c r="D232" s="6"/>
    </row>
    <row r="233" spans="1:4" x14ac:dyDescent="0.2">
      <c r="A233" s="3"/>
      <c r="B233" s="6"/>
      <c r="C233" s="6"/>
      <c r="D233" s="6"/>
    </row>
    <row r="234" spans="1:4" x14ac:dyDescent="0.2">
      <c r="A234" s="3"/>
      <c r="B234" s="6"/>
      <c r="C234" s="6"/>
      <c r="D234" s="6"/>
    </row>
    <row r="235" spans="1:4" x14ac:dyDescent="0.2">
      <c r="A235" s="6"/>
      <c r="B235" s="6"/>
      <c r="C235" s="3"/>
      <c r="D235" s="152"/>
    </row>
    <row r="236" spans="1:4" x14ac:dyDescent="0.2">
      <c r="A236" s="6"/>
      <c r="B236" s="6"/>
      <c r="C236" s="3"/>
      <c r="D236" s="152"/>
    </row>
    <row r="237" spans="1:4" x14ac:dyDescent="0.2">
      <c r="A237" s="6"/>
      <c r="B237" s="6"/>
      <c r="C237" s="3"/>
      <c r="D237" s="152"/>
    </row>
    <row r="238" spans="1:4" x14ac:dyDescent="0.2">
      <c r="A238" s="6"/>
      <c r="B238" s="6"/>
      <c r="C238" s="3"/>
      <c r="D238" s="152"/>
    </row>
    <row r="239" spans="1:4" x14ac:dyDescent="0.2">
      <c r="A239" s="6"/>
      <c r="B239" s="6"/>
      <c r="C239" s="3"/>
      <c r="D239" s="152"/>
    </row>
    <row r="240" spans="1:4" x14ac:dyDescent="0.2">
      <c r="A240" s="6"/>
      <c r="B240" s="6"/>
      <c r="C240" s="3"/>
      <c r="D240" s="152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B244"/>
      <c r="C244"/>
      <c r="D244"/>
    </row>
    <row r="245" spans="1:4" x14ac:dyDescent="0.2">
      <c r="A245" s="10"/>
      <c r="B245" s="141"/>
      <c r="C245" s="44"/>
      <c r="D245" s="44"/>
    </row>
    <row r="246" spans="1:4" x14ac:dyDescent="0.2">
      <c r="A246" s="10"/>
      <c r="B246" s="141"/>
      <c r="C246" s="44"/>
      <c r="D246" s="44"/>
    </row>
    <row r="247" spans="1:4" x14ac:dyDescent="0.2">
      <c r="A247" s="10"/>
      <c r="B247" s="141"/>
      <c r="C247" s="44"/>
      <c r="D247" s="44"/>
    </row>
    <row r="248" spans="1:4" x14ac:dyDescent="0.2">
      <c r="A248" s="10"/>
      <c r="B248" s="141"/>
      <c r="C248" s="44"/>
      <c r="D248" s="44"/>
    </row>
    <row r="249" spans="1:4" x14ac:dyDescent="0.2">
      <c r="A249" s="10"/>
      <c r="B249" s="141"/>
      <c r="C249" s="44"/>
      <c r="D249" s="44"/>
    </row>
    <row r="250" spans="1:4" x14ac:dyDescent="0.2">
      <c r="A250" s="10"/>
      <c r="B250" s="141"/>
      <c r="C250" s="44"/>
      <c r="D250" s="44"/>
    </row>
    <row r="251" spans="1:4" x14ac:dyDescent="0.2">
      <c r="A251" s="10"/>
      <c r="B251" s="141"/>
      <c r="C251" s="44"/>
      <c r="D251" s="44"/>
    </row>
    <row r="252" spans="1:4" x14ac:dyDescent="0.2">
      <c r="A252" s="10"/>
      <c r="B252" s="141"/>
      <c r="C252" s="44"/>
      <c r="D252" s="44"/>
    </row>
    <row r="253" spans="1:4" x14ac:dyDescent="0.2">
      <c r="A253" s="10"/>
      <c r="B253" s="141"/>
      <c r="C253" s="44"/>
      <c r="D253" s="44"/>
    </row>
    <row r="254" spans="1:4" x14ac:dyDescent="0.2">
      <c r="A254" s="10"/>
      <c r="B254" s="141"/>
      <c r="C254" s="44"/>
      <c r="D254" s="44"/>
    </row>
    <row r="255" spans="1:4" x14ac:dyDescent="0.2">
      <c r="A255" s="10"/>
      <c r="B255" s="141"/>
      <c r="C255" s="44"/>
      <c r="D255" s="44"/>
    </row>
    <row r="256" spans="1:4" x14ac:dyDescent="0.2">
      <c r="A256" s="10"/>
      <c r="B256" s="141"/>
      <c r="C256" s="44"/>
      <c r="D256" s="44"/>
    </row>
    <row r="257" spans="1:4" x14ac:dyDescent="0.2">
      <c r="A257" s="10"/>
      <c r="B257" s="141"/>
      <c r="C257" s="44"/>
      <c r="D257" s="44"/>
    </row>
    <row r="258" spans="1:4" x14ac:dyDescent="0.2">
      <c r="A258" s="10"/>
      <c r="B258" s="141"/>
      <c r="C258" s="44"/>
      <c r="D258" s="44"/>
    </row>
    <row r="259" spans="1:4" x14ac:dyDescent="0.2">
      <c r="A259" s="10"/>
      <c r="B259" s="141"/>
      <c r="C259" s="44"/>
      <c r="D259" s="44"/>
    </row>
    <row r="260" spans="1:4" x14ac:dyDescent="0.2">
      <c r="A260" s="10"/>
      <c r="B260" s="141"/>
      <c r="C260" s="44"/>
      <c r="D260" s="44"/>
    </row>
    <row r="261" spans="1:4" x14ac:dyDescent="0.2">
      <c r="A261" s="10"/>
      <c r="B261" s="141"/>
      <c r="C261" s="44"/>
      <c r="D261" s="44"/>
    </row>
    <row r="262" spans="1:4" x14ac:dyDescent="0.2">
      <c r="A262" s="10"/>
      <c r="B262" s="141"/>
      <c r="C262" s="44"/>
      <c r="D262" s="44"/>
    </row>
    <row r="263" spans="1:4" x14ac:dyDescent="0.2">
      <c r="A263" s="10"/>
      <c r="B263" s="141"/>
      <c r="C263" s="44"/>
      <c r="D263" s="44"/>
    </row>
    <row r="264" spans="1:4" x14ac:dyDescent="0.2">
      <c r="A264" s="10"/>
      <c r="B264" s="141"/>
      <c r="C264" s="44"/>
      <c r="D264" s="44"/>
    </row>
    <row r="265" spans="1:4" x14ac:dyDescent="0.2">
      <c r="A265" s="10"/>
      <c r="B265" s="141"/>
      <c r="C265" s="44"/>
      <c r="D265" s="44"/>
    </row>
    <row r="266" spans="1:4" x14ac:dyDescent="0.2">
      <c r="A266" s="10"/>
      <c r="B266" s="141"/>
      <c r="C266" s="44"/>
      <c r="D266" s="44"/>
    </row>
    <row r="267" spans="1:4" x14ac:dyDescent="0.2">
      <c r="A267" s="10"/>
      <c r="B267" s="141"/>
      <c r="C267" s="44"/>
      <c r="D267" s="44"/>
    </row>
    <row r="268" spans="1:4" x14ac:dyDescent="0.2">
      <c r="A268" s="10"/>
      <c r="B268" s="141"/>
      <c r="C268" s="44"/>
      <c r="D268" s="44"/>
    </row>
    <row r="269" spans="1:4" x14ac:dyDescent="0.2">
      <c r="A269" s="10"/>
      <c r="B269" s="141"/>
      <c r="C269" s="44"/>
      <c r="D269" s="44"/>
    </row>
    <row r="270" spans="1:4" x14ac:dyDescent="0.2">
      <c r="A270" s="10"/>
      <c r="B270" s="141"/>
      <c r="C270" s="44"/>
      <c r="D270" s="44"/>
    </row>
    <row r="271" spans="1:4" x14ac:dyDescent="0.2">
      <c r="A271" s="10"/>
      <c r="B271" s="141"/>
      <c r="C271" s="44"/>
      <c r="D271" s="44"/>
    </row>
    <row r="272" spans="1:4" x14ac:dyDescent="0.2">
      <c r="A272" s="10"/>
      <c r="B272" s="141"/>
      <c r="C272" s="44"/>
      <c r="D272" s="44"/>
    </row>
    <row r="273" spans="1:4" x14ac:dyDescent="0.2">
      <c r="A273" s="10"/>
      <c r="B273" s="141"/>
      <c r="C273" s="44"/>
      <c r="D273" s="44"/>
    </row>
    <row r="274" spans="1:4" x14ac:dyDescent="0.2">
      <c r="A274" s="10"/>
      <c r="B274" s="141"/>
      <c r="C274" s="44"/>
      <c r="D274" s="44"/>
    </row>
    <row r="275" spans="1:4" x14ac:dyDescent="0.2">
      <c r="A275" s="10"/>
      <c r="B275" s="141"/>
      <c r="C275" s="44"/>
      <c r="D275" s="44"/>
    </row>
    <row r="276" spans="1:4" x14ac:dyDescent="0.2">
      <c r="A276" s="10"/>
      <c r="B276" s="141"/>
      <c r="C276" s="44"/>
      <c r="D276" s="44"/>
    </row>
    <row r="277" spans="1:4" x14ac:dyDescent="0.2">
      <c r="A277" s="10"/>
      <c r="B277" s="141"/>
      <c r="C277" s="44"/>
      <c r="D277" s="44"/>
    </row>
    <row r="278" spans="1:4" x14ac:dyDescent="0.2">
      <c r="A278" s="10"/>
      <c r="B278" s="141"/>
      <c r="C278" s="44"/>
      <c r="D278" s="44"/>
    </row>
    <row r="279" spans="1:4" x14ac:dyDescent="0.2">
      <c r="A279" s="10"/>
      <c r="B279" s="141"/>
      <c r="C279" s="44"/>
      <c r="D279" s="44"/>
    </row>
    <row r="280" spans="1:4" x14ac:dyDescent="0.2">
      <c r="A280" s="10"/>
      <c r="B280" s="141"/>
      <c r="C280" s="44"/>
      <c r="D280" s="44"/>
    </row>
    <row r="281" spans="1:4" x14ac:dyDescent="0.2">
      <c r="A281" s="10"/>
      <c r="B281" s="141"/>
      <c r="C281" s="44"/>
      <c r="D281" s="44"/>
    </row>
    <row r="282" spans="1:4" x14ac:dyDescent="0.2">
      <c r="A282" s="10"/>
      <c r="B282" s="141"/>
      <c r="C282" s="44"/>
      <c r="D282" s="44"/>
    </row>
    <row r="283" spans="1:4" x14ac:dyDescent="0.2">
      <c r="A283" s="10"/>
      <c r="B283" s="141"/>
      <c r="C283" s="44"/>
      <c r="D283" s="44"/>
    </row>
    <row r="284" spans="1:4" x14ac:dyDescent="0.2">
      <c r="A284" s="10"/>
      <c r="B284" s="141"/>
      <c r="C284" s="44"/>
      <c r="D284" s="44"/>
    </row>
    <row r="285" spans="1:4" x14ac:dyDescent="0.2">
      <c r="A285" s="10"/>
      <c r="B285" s="141"/>
      <c r="C285" s="44"/>
      <c r="D285" s="44"/>
    </row>
    <row r="286" spans="1:4" x14ac:dyDescent="0.2">
      <c r="A286" s="10"/>
      <c r="B286" s="141"/>
      <c r="C286" s="44"/>
      <c r="D286" s="44"/>
    </row>
    <row r="287" spans="1:4" x14ac:dyDescent="0.2">
      <c r="A287" s="10"/>
      <c r="B287" s="141"/>
      <c r="C287" s="44"/>
      <c r="D287" s="44"/>
    </row>
    <row r="288" spans="1:4" x14ac:dyDescent="0.2">
      <c r="A288" s="10"/>
      <c r="B288" s="141"/>
      <c r="C288" s="44"/>
      <c r="D288" s="44"/>
    </row>
    <row r="289" spans="1:4" x14ac:dyDescent="0.2">
      <c r="A289" s="10"/>
      <c r="B289" s="141"/>
      <c r="C289" s="44"/>
      <c r="D289" s="44"/>
    </row>
    <row r="290" spans="1:4" x14ac:dyDescent="0.2">
      <c r="A290" s="10"/>
      <c r="B290" s="141"/>
      <c r="C290" s="44"/>
      <c r="D290" s="44"/>
    </row>
    <row r="291" spans="1:4" x14ac:dyDescent="0.2">
      <c r="A291" s="10"/>
      <c r="B291" s="141"/>
      <c r="C291" s="44"/>
      <c r="D291" s="44"/>
    </row>
    <row r="292" spans="1:4" x14ac:dyDescent="0.2">
      <c r="A292" s="10"/>
      <c r="B292" s="141"/>
      <c r="C292" s="44"/>
      <c r="D292" s="44"/>
    </row>
    <row r="293" spans="1:4" x14ac:dyDescent="0.2">
      <c r="A293" s="10"/>
      <c r="B293" s="141"/>
      <c r="C293" s="44"/>
      <c r="D293" s="44"/>
    </row>
    <row r="294" spans="1:4" x14ac:dyDescent="0.2">
      <c r="A294" s="10"/>
      <c r="B294" s="141"/>
      <c r="C294" s="44"/>
      <c r="D294" s="44"/>
    </row>
    <row r="295" spans="1:4" x14ac:dyDescent="0.2">
      <c r="A295" s="10"/>
      <c r="B295" s="141"/>
      <c r="C295" s="44"/>
      <c r="D295" s="44"/>
    </row>
    <row r="296" spans="1:4" x14ac:dyDescent="0.2">
      <c r="A296" s="10"/>
      <c r="B296" s="141"/>
      <c r="C296" s="44"/>
      <c r="D296" s="44"/>
    </row>
    <row r="297" spans="1:4" x14ac:dyDescent="0.2">
      <c r="A297" s="10"/>
      <c r="B297" s="141"/>
      <c r="C297" s="44"/>
      <c r="D297" s="44"/>
    </row>
    <row r="298" spans="1:4" x14ac:dyDescent="0.2">
      <c r="A298" s="10"/>
      <c r="B298" s="141"/>
      <c r="C298" s="44"/>
      <c r="D298" s="44"/>
    </row>
    <row r="299" spans="1:4" x14ac:dyDescent="0.2">
      <c r="A299" s="10"/>
      <c r="B299" s="141"/>
      <c r="C299" s="44"/>
      <c r="D299" s="44"/>
    </row>
    <row r="300" spans="1:4" x14ac:dyDescent="0.2">
      <c r="A300" s="10"/>
      <c r="B300" s="141"/>
      <c r="C300" s="44"/>
      <c r="D300" s="44"/>
    </row>
    <row r="301" spans="1:4" x14ac:dyDescent="0.2">
      <c r="A301" s="10"/>
      <c r="B301" s="141"/>
      <c r="C301" s="44"/>
      <c r="D301" s="44"/>
    </row>
    <row r="302" spans="1:4" x14ac:dyDescent="0.2">
      <c r="A302" s="10"/>
      <c r="B302" s="141"/>
      <c r="C302" s="44"/>
      <c r="D302" s="44"/>
    </row>
    <row r="303" spans="1:4" x14ac:dyDescent="0.2">
      <c r="A303" s="10"/>
      <c r="B303" s="141"/>
      <c r="C303" s="44"/>
      <c r="D303" s="44"/>
    </row>
    <row r="304" spans="1:4" x14ac:dyDescent="0.2">
      <c r="A304" s="10"/>
      <c r="B304" s="141"/>
      <c r="C304" s="44"/>
      <c r="D304" s="44"/>
    </row>
    <row r="305" spans="1:4" x14ac:dyDescent="0.2">
      <c r="A305" s="10"/>
      <c r="B305" s="141"/>
      <c r="C305" s="44"/>
      <c r="D305" s="44"/>
    </row>
    <row r="306" spans="1:4" x14ac:dyDescent="0.2">
      <c r="A306" s="10"/>
      <c r="B306" s="141"/>
      <c r="C306" s="44"/>
      <c r="D306" s="44"/>
    </row>
    <row r="307" spans="1:4" x14ac:dyDescent="0.2">
      <c r="A307" s="10"/>
      <c r="B307" s="141"/>
      <c r="C307" s="44"/>
      <c r="D307" s="44"/>
    </row>
    <row r="308" spans="1:4" x14ac:dyDescent="0.2">
      <c r="A308" s="10"/>
      <c r="B308" s="141"/>
      <c r="C308" s="44"/>
      <c r="D308" s="44"/>
    </row>
    <row r="309" spans="1:4" x14ac:dyDescent="0.2">
      <c r="A309" s="10"/>
      <c r="B309" s="141"/>
      <c r="C309" s="44"/>
      <c r="D309" s="44"/>
    </row>
    <row r="310" spans="1:4" x14ac:dyDescent="0.2">
      <c r="A310" s="10"/>
      <c r="B310" s="141"/>
      <c r="C310" s="44"/>
      <c r="D310" s="44"/>
    </row>
    <row r="311" spans="1:4" x14ac:dyDescent="0.2">
      <c r="A311" s="10"/>
      <c r="B311" s="141"/>
      <c r="C311" s="44"/>
      <c r="D311" s="44"/>
    </row>
    <row r="312" spans="1:4" x14ac:dyDescent="0.2">
      <c r="A312" s="10"/>
      <c r="B312" s="141"/>
      <c r="C312" s="44"/>
      <c r="D312" s="44"/>
    </row>
    <row r="313" spans="1:4" x14ac:dyDescent="0.2">
      <c r="A313" s="10"/>
      <c r="B313" s="141"/>
      <c r="C313" s="44"/>
      <c r="D313" s="44"/>
    </row>
    <row r="314" spans="1:4" x14ac:dyDescent="0.2">
      <c r="A314" s="10"/>
      <c r="B314" s="141"/>
      <c r="C314" s="44"/>
      <c r="D314" s="44"/>
    </row>
    <row r="315" spans="1:4" x14ac:dyDescent="0.2">
      <c r="A315" s="10"/>
      <c r="B315" s="141"/>
      <c r="C315" s="44"/>
      <c r="D315" s="44"/>
    </row>
    <row r="316" spans="1:4" x14ac:dyDescent="0.2">
      <c r="A316" s="10"/>
      <c r="B316" s="141"/>
      <c r="C316" s="44"/>
      <c r="D316" s="44"/>
    </row>
    <row r="317" spans="1:4" x14ac:dyDescent="0.2">
      <c r="A317" s="10"/>
      <c r="B317" s="141"/>
      <c r="C317" s="44"/>
      <c r="D317" s="44"/>
    </row>
    <row r="318" spans="1:4" x14ac:dyDescent="0.2">
      <c r="A318" s="10"/>
      <c r="B318" s="141"/>
      <c r="C318" s="44"/>
      <c r="D318" s="44"/>
    </row>
    <row r="319" spans="1:4" x14ac:dyDescent="0.2">
      <c r="A319" s="10"/>
      <c r="B319" s="141"/>
      <c r="C319" s="44"/>
      <c r="D319" s="44"/>
    </row>
    <row r="320" spans="1:4" x14ac:dyDescent="0.2">
      <c r="A320" s="10"/>
      <c r="B320" s="141"/>
      <c r="C320" s="44"/>
      <c r="D320" s="44"/>
    </row>
    <row r="321" spans="1:4" x14ac:dyDescent="0.2">
      <c r="A321" s="10"/>
      <c r="B321" s="141"/>
      <c r="C321" s="44"/>
      <c r="D321" s="44"/>
    </row>
    <row r="322" spans="1:4" x14ac:dyDescent="0.2">
      <c r="A322" s="10"/>
      <c r="B322" s="141"/>
      <c r="C322" s="44"/>
      <c r="D322" s="44"/>
    </row>
    <row r="323" spans="1:4" x14ac:dyDescent="0.2">
      <c r="A323" s="10"/>
      <c r="B323" s="141"/>
      <c r="C323" s="44"/>
      <c r="D323" s="44"/>
    </row>
    <row r="324" spans="1:4" x14ac:dyDescent="0.2">
      <c r="A324" s="10"/>
      <c r="B324" s="141"/>
      <c r="C324" s="44"/>
      <c r="D324" s="44"/>
    </row>
    <row r="325" spans="1:4" x14ac:dyDescent="0.2">
      <c r="A325" s="10"/>
      <c r="B325" s="141"/>
      <c r="C325" s="44"/>
      <c r="D325" s="44"/>
    </row>
    <row r="326" spans="1:4" x14ac:dyDescent="0.2">
      <c r="A326" s="10"/>
      <c r="B326" s="141"/>
      <c r="C326" s="44"/>
      <c r="D326" s="44"/>
    </row>
    <row r="327" spans="1:4" x14ac:dyDescent="0.2">
      <c r="A327" s="10"/>
      <c r="B327" s="141"/>
      <c r="C327" s="44"/>
      <c r="D327" s="44"/>
    </row>
    <row r="328" spans="1:4" x14ac:dyDescent="0.2">
      <c r="A328" s="10"/>
      <c r="B328" s="141"/>
      <c r="C328" s="44"/>
      <c r="D328" s="44"/>
    </row>
    <row r="329" spans="1:4" x14ac:dyDescent="0.2">
      <c r="A329" s="10"/>
      <c r="B329" s="141"/>
      <c r="C329" s="44"/>
      <c r="D329" s="44"/>
    </row>
    <row r="330" spans="1:4" x14ac:dyDescent="0.2">
      <c r="A330" s="10"/>
      <c r="B330" s="141"/>
      <c r="C330" s="44"/>
      <c r="D330" s="44"/>
    </row>
    <row r="331" spans="1:4" x14ac:dyDescent="0.2">
      <c r="A331" s="10"/>
      <c r="B331" s="141"/>
      <c r="C331" s="44"/>
      <c r="D331" s="44"/>
    </row>
    <row r="332" spans="1:4" x14ac:dyDescent="0.2">
      <c r="A332" s="10"/>
      <c r="B332" s="141"/>
      <c r="C332" s="44"/>
      <c r="D332" s="44"/>
    </row>
    <row r="333" spans="1:4" x14ac:dyDescent="0.2">
      <c r="A333" s="10"/>
      <c r="B333" s="141"/>
      <c r="C333" s="44"/>
      <c r="D333" s="44"/>
    </row>
    <row r="334" spans="1:4" x14ac:dyDescent="0.2">
      <c r="A334" s="10"/>
      <c r="B334" s="141"/>
      <c r="C334" s="44"/>
      <c r="D334" s="44"/>
    </row>
    <row r="335" spans="1:4" x14ac:dyDescent="0.2">
      <c r="A335" s="10"/>
      <c r="B335" s="141"/>
      <c r="C335" s="44"/>
      <c r="D335" s="44"/>
    </row>
    <row r="336" spans="1:4" x14ac:dyDescent="0.2">
      <c r="A336" s="10"/>
      <c r="B336" s="141"/>
      <c r="C336" s="44"/>
      <c r="D336" s="44"/>
    </row>
    <row r="337" spans="1:4" x14ac:dyDescent="0.2">
      <c r="A337" s="10"/>
      <c r="B337" s="141"/>
      <c r="C337" s="44"/>
      <c r="D337" s="44"/>
    </row>
    <row r="338" spans="1:4" x14ac:dyDescent="0.2">
      <c r="A338" s="10"/>
      <c r="B338" s="141"/>
      <c r="C338" s="44"/>
      <c r="D338" s="44"/>
    </row>
    <row r="339" spans="1:4" x14ac:dyDescent="0.2">
      <c r="A339" s="10"/>
      <c r="B339" s="141"/>
      <c r="C339" s="44"/>
      <c r="D339" s="44"/>
    </row>
    <row r="340" spans="1:4" x14ac:dyDescent="0.2">
      <c r="A340" s="10"/>
      <c r="B340" s="141"/>
      <c r="C340" s="44"/>
      <c r="D340" s="44"/>
    </row>
    <row r="341" spans="1:4" x14ac:dyDescent="0.2">
      <c r="A341" s="10"/>
      <c r="B341" s="141"/>
      <c r="C341" s="44"/>
      <c r="D341" s="44"/>
    </row>
    <row r="342" spans="1:4" x14ac:dyDescent="0.2">
      <c r="A342" s="10"/>
      <c r="B342" s="141"/>
      <c r="C342" s="44"/>
      <c r="D342" s="44"/>
    </row>
    <row r="343" spans="1:4" x14ac:dyDescent="0.2">
      <c r="A343" s="10"/>
      <c r="B343" s="141"/>
      <c r="C343" s="44"/>
      <c r="D343" s="44"/>
    </row>
    <row r="344" spans="1:4" x14ac:dyDescent="0.2">
      <c r="A344" s="10"/>
      <c r="B344" s="141"/>
      <c r="C344" s="44"/>
      <c r="D344" s="44"/>
    </row>
    <row r="345" spans="1:4" x14ac:dyDescent="0.2">
      <c r="A345" s="10"/>
      <c r="B345" s="141"/>
      <c r="C345" s="44"/>
      <c r="D345" s="44"/>
    </row>
    <row r="346" spans="1:4" x14ac:dyDescent="0.2">
      <c r="A346" s="10"/>
      <c r="B346" s="141"/>
      <c r="C346" s="44"/>
      <c r="D346" s="44"/>
    </row>
    <row r="347" spans="1:4" x14ac:dyDescent="0.2">
      <c r="A347" s="10"/>
      <c r="B347" s="141"/>
      <c r="C347" s="44"/>
      <c r="D347" s="44"/>
    </row>
    <row r="348" spans="1:4" x14ac:dyDescent="0.2">
      <c r="A348" s="10"/>
      <c r="B348" s="141"/>
      <c r="C348" s="44"/>
      <c r="D348" s="44"/>
    </row>
    <row r="349" spans="1:4" x14ac:dyDescent="0.2">
      <c r="A349" s="10"/>
      <c r="B349" s="141"/>
      <c r="C349" s="44"/>
      <c r="D349" s="44"/>
    </row>
    <row r="350" spans="1:4" x14ac:dyDescent="0.2">
      <c r="A350" s="10"/>
      <c r="B350" s="141"/>
      <c r="C350" s="44"/>
      <c r="D350" s="44"/>
    </row>
    <row r="351" spans="1:4" x14ac:dyDescent="0.2">
      <c r="A351" s="10"/>
      <c r="B351" s="141"/>
      <c r="C351" s="44"/>
      <c r="D351" s="44"/>
    </row>
    <row r="352" spans="1:4" x14ac:dyDescent="0.2">
      <c r="A352" s="10"/>
      <c r="B352" s="141"/>
      <c r="C352" s="44"/>
      <c r="D352" s="44"/>
    </row>
    <row r="353" spans="1:4" x14ac:dyDescent="0.2">
      <c r="A353" s="10"/>
      <c r="B353" s="141"/>
      <c r="C353" s="44"/>
      <c r="D353" s="44"/>
    </row>
    <row r="354" spans="1:4" x14ac:dyDescent="0.2">
      <c r="A354" s="10"/>
      <c r="B354" s="141"/>
      <c r="C354" s="44"/>
      <c r="D354" s="44"/>
    </row>
    <row r="355" spans="1:4" x14ac:dyDescent="0.2">
      <c r="A355" s="10"/>
      <c r="B355" s="141"/>
      <c r="C355" s="44"/>
      <c r="D355" s="44"/>
    </row>
    <row r="356" spans="1:4" x14ac:dyDescent="0.2">
      <c r="A356" s="10"/>
      <c r="B356" s="141"/>
      <c r="C356" s="44"/>
      <c r="D356" s="44"/>
    </row>
    <row r="357" spans="1:4" x14ac:dyDescent="0.2">
      <c r="A357" s="10"/>
      <c r="B357" s="141"/>
      <c r="C357" s="44"/>
      <c r="D357" s="44"/>
    </row>
    <row r="358" spans="1:4" x14ac:dyDescent="0.2">
      <c r="A358" s="10"/>
      <c r="B358" s="141"/>
      <c r="C358" s="44"/>
      <c r="D358" s="44"/>
    </row>
    <row r="359" spans="1:4" x14ac:dyDescent="0.2">
      <c r="A359" s="10"/>
      <c r="B359" s="141"/>
      <c r="C359" s="44"/>
      <c r="D359" s="44"/>
    </row>
    <row r="360" spans="1:4" x14ac:dyDescent="0.2">
      <c r="A360" s="10"/>
      <c r="B360" s="141"/>
      <c r="C360" s="44"/>
      <c r="D360" s="44"/>
    </row>
    <row r="361" spans="1:4" x14ac:dyDescent="0.2">
      <c r="A361" s="10"/>
      <c r="B361" s="141"/>
      <c r="C361" s="44"/>
      <c r="D361" s="44"/>
    </row>
    <row r="362" spans="1:4" x14ac:dyDescent="0.2">
      <c r="A362" s="10"/>
      <c r="B362" s="141"/>
      <c r="C362" s="44"/>
      <c r="D362" s="44"/>
    </row>
    <row r="363" spans="1:4" x14ac:dyDescent="0.2">
      <c r="A363" s="10"/>
      <c r="B363" s="141"/>
      <c r="C363" s="44"/>
      <c r="D363" s="44"/>
    </row>
    <row r="364" spans="1:4" x14ac:dyDescent="0.2">
      <c r="A364" s="10"/>
      <c r="B364" s="141"/>
      <c r="C364" s="44"/>
      <c r="D364" s="44"/>
    </row>
    <row r="365" spans="1:4" x14ac:dyDescent="0.2">
      <c r="A365" s="10"/>
      <c r="B365" s="141"/>
      <c r="C365" s="44"/>
      <c r="D365" s="44"/>
    </row>
    <row r="366" spans="1:4" x14ac:dyDescent="0.2">
      <c r="A366" s="10"/>
      <c r="B366" s="141"/>
      <c r="C366" s="44"/>
      <c r="D366" s="44"/>
    </row>
    <row r="367" spans="1:4" x14ac:dyDescent="0.2">
      <c r="A367" s="10"/>
      <c r="B367" s="141"/>
      <c r="C367" s="44"/>
      <c r="D367" s="44"/>
    </row>
    <row r="368" spans="1:4" x14ac:dyDescent="0.2">
      <c r="A368" s="10"/>
      <c r="B368" s="141"/>
      <c r="C368" s="44"/>
      <c r="D368" s="44"/>
    </row>
    <row r="369" spans="1:4" x14ac:dyDescent="0.2">
      <c r="A369" s="10"/>
      <c r="B369" s="141"/>
      <c r="C369" s="44"/>
      <c r="D369" s="44"/>
    </row>
    <row r="370" spans="1:4" x14ac:dyDescent="0.2">
      <c r="A370" s="10"/>
      <c r="B370" s="141"/>
      <c r="C370" s="44"/>
      <c r="D370" s="44"/>
    </row>
    <row r="371" spans="1:4" x14ac:dyDescent="0.2">
      <c r="A371" s="10"/>
      <c r="B371" s="141"/>
      <c r="C371" s="44"/>
      <c r="D371" s="44"/>
    </row>
    <row r="372" spans="1:4" x14ac:dyDescent="0.2">
      <c r="A372" s="10"/>
      <c r="B372" s="141"/>
      <c r="C372" s="44"/>
      <c r="D372" s="44"/>
    </row>
    <row r="373" spans="1:4" x14ac:dyDescent="0.2">
      <c r="A373" s="10"/>
      <c r="B373" s="141"/>
      <c r="C373" s="44"/>
      <c r="D373" s="44"/>
    </row>
    <row r="374" spans="1:4" x14ac:dyDescent="0.2">
      <c r="A374" s="10"/>
      <c r="B374" s="141"/>
      <c r="C374" s="44"/>
      <c r="D374" s="44"/>
    </row>
    <row r="375" spans="1:4" x14ac:dyDescent="0.2">
      <c r="A375" s="10"/>
      <c r="B375" s="141"/>
      <c r="C375" s="44"/>
      <c r="D375" s="44"/>
    </row>
    <row r="376" spans="1:4" x14ac:dyDescent="0.2">
      <c r="A376" s="10"/>
      <c r="B376" s="141"/>
      <c r="C376" s="44"/>
      <c r="D376" s="44"/>
    </row>
    <row r="377" spans="1:4" x14ac:dyDescent="0.2">
      <c r="A377" s="10"/>
      <c r="B377" s="141"/>
      <c r="C377" s="44"/>
      <c r="D377" s="44"/>
    </row>
    <row r="378" spans="1:4" x14ac:dyDescent="0.2">
      <c r="A378" s="10"/>
      <c r="B378" s="141"/>
      <c r="C378" s="44"/>
      <c r="D378" s="44"/>
    </row>
    <row r="379" spans="1:4" x14ac:dyDescent="0.2">
      <c r="A379" s="10"/>
      <c r="B379" s="141"/>
      <c r="C379" s="44"/>
      <c r="D379" s="44"/>
    </row>
    <row r="380" spans="1:4" x14ac:dyDescent="0.2">
      <c r="A380" s="10"/>
      <c r="B380" s="141"/>
      <c r="C380" s="44"/>
      <c r="D380" s="44"/>
    </row>
    <row r="381" spans="1:4" x14ac:dyDescent="0.2">
      <c r="A381" s="10"/>
      <c r="B381" s="141"/>
      <c r="C381" s="44"/>
      <c r="D381" s="44"/>
    </row>
    <row r="382" spans="1:4" x14ac:dyDescent="0.2">
      <c r="A382" s="10"/>
      <c r="B382" s="141"/>
      <c r="C382" s="44"/>
      <c r="D382" s="44"/>
    </row>
    <row r="383" spans="1:4" x14ac:dyDescent="0.2">
      <c r="A383" s="10"/>
      <c r="B383" s="141"/>
      <c r="C383" s="44"/>
      <c r="D383" s="44"/>
    </row>
    <row r="384" spans="1:4" x14ac:dyDescent="0.2">
      <c r="A384" s="10"/>
      <c r="B384" s="141"/>
      <c r="C384" s="44"/>
      <c r="D384" s="44"/>
    </row>
    <row r="385" spans="1:4" x14ac:dyDescent="0.2">
      <c r="A385" s="10"/>
      <c r="B385" s="141"/>
      <c r="C385" s="44"/>
      <c r="D385" s="44"/>
    </row>
    <row r="386" spans="1:4" x14ac:dyDescent="0.2">
      <c r="A386" s="10"/>
      <c r="B386" s="141"/>
      <c r="C386" s="44"/>
      <c r="D386" s="44"/>
    </row>
    <row r="387" spans="1:4" x14ac:dyDescent="0.2">
      <c r="A387" s="10"/>
      <c r="B387" s="141"/>
      <c r="C387" s="44"/>
      <c r="D387" s="44"/>
    </row>
    <row r="388" spans="1:4" x14ac:dyDescent="0.2">
      <c r="A388" s="10"/>
      <c r="B388" s="141"/>
      <c r="C388" s="44"/>
      <c r="D388" s="44"/>
    </row>
    <row r="389" spans="1:4" x14ac:dyDescent="0.2">
      <c r="A389" s="10"/>
      <c r="B389" s="141"/>
      <c r="C389" s="44"/>
      <c r="D389" s="44"/>
    </row>
    <row r="390" spans="1:4" x14ac:dyDescent="0.2">
      <c r="A390" s="10"/>
      <c r="B390" s="141"/>
      <c r="C390" s="44"/>
      <c r="D390" s="44"/>
    </row>
    <row r="391" spans="1:4" x14ac:dyDescent="0.2">
      <c r="A391" s="10"/>
      <c r="B391" s="141"/>
      <c r="C391" s="44"/>
      <c r="D391" s="44"/>
    </row>
    <row r="392" spans="1:4" x14ac:dyDescent="0.2">
      <c r="A392" s="10"/>
      <c r="B392" s="141"/>
      <c r="C392" s="44"/>
      <c r="D392" s="44"/>
    </row>
    <row r="393" spans="1:4" x14ac:dyDescent="0.2">
      <c r="A393" s="10"/>
      <c r="B393" s="141"/>
      <c r="C393" s="44"/>
      <c r="D393" s="44"/>
    </row>
    <row r="394" spans="1:4" x14ac:dyDescent="0.2">
      <c r="A394" s="10"/>
      <c r="B394" s="141"/>
      <c r="C394" s="44"/>
      <c r="D394" s="44"/>
    </row>
    <row r="395" spans="1:4" x14ac:dyDescent="0.2">
      <c r="A395" s="10"/>
      <c r="B395" s="141"/>
      <c r="C395" s="44"/>
      <c r="D395" s="44"/>
    </row>
    <row r="396" spans="1:4" x14ac:dyDescent="0.2">
      <c r="A396" s="10"/>
      <c r="B396" s="141"/>
      <c r="C396" s="44"/>
      <c r="D396" s="44"/>
    </row>
    <row r="397" spans="1:4" x14ac:dyDescent="0.2">
      <c r="A397" s="10"/>
      <c r="B397" s="141"/>
      <c r="C397" s="44"/>
      <c r="D397" s="44"/>
    </row>
    <row r="398" spans="1:4" x14ac:dyDescent="0.2">
      <c r="A398" s="10"/>
      <c r="B398" s="141"/>
      <c r="C398" s="44"/>
      <c r="D398" s="44"/>
    </row>
    <row r="399" spans="1:4" x14ac:dyDescent="0.2">
      <c r="A399" s="10"/>
      <c r="B399" s="141"/>
      <c r="C399" s="44"/>
      <c r="D399" s="44"/>
    </row>
    <row r="400" spans="1:4" x14ac:dyDescent="0.2">
      <c r="A400" s="10"/>
      <c r="B400" s="141"/>
      <c r="C400" s="44"/>
      <c r="D400" s="44"/>
    </row>
    <row r="401" spans="1:4" x14ac:dyDescent="0.2">
      <c r="A401" s="10"/>
      <c r="B401" s="141"/>
      <c r="C401" s="44"/>
      <c r="D401" s="44"/>
    </row>
    <row r="402" spans="1:4" x14ac:dyDescent="0.2">
      <c r="A402" s="10"/>
      <c r="B402" s="141"/>
      <c r="C402" s="44"/>
      <c r="D402" s="44"/>
    </row>
    <row r="403" spans="1:4" x14ac:dyDescent="0.2">
      <c r="A403" s="10"/>
      <c r="B403" s="141"/>
      <c r="C403" s="44"/>
      <c r="D403" s="44"/>
    </row>
    <row r="404" spans="1:4" x14ac:dyDescent="0.2">
      <c r="A404" s="10"/>
      <c r="B404" s="141"/>
      <c r="C404" s="44"/>
      <c r="D404" s="44"/>
    </row>
    <row r="405" spans="1:4" x14ac:dyDescent="0.2">
      <c r="A405" s="10"/>
      <c r="B405" s="141"/>
      <c r="C405" s="44"/>
      <c r="D405" s="44"/>
    </row>
    <row r="406" spans="1:4" x14ac:dyDescent="0.2">
      <c r="A406" s="10"/>
      <c r="B406" s="141"/>
      <c r="C406" s="44"/>
      <c r="D406" s="44"/>
    </row>
    <row r="407" spans="1:4" x14ac:dyDescent="0.2">
      <c r="A407" s="10"/>
      <c r="B407" s="141"/>
      <c r="C407" s="44"/>
      <c r="D407" s="44"/>
    </row>
    <row r="408" spans="1:4" x14ac:dyDescent="0.2">
      <c r="A408" s="10"/>
      <c r="B408" s="141"/>
      <c r="C408" s="44"/>
      <c r="D408" s="44"/>
    </row>
    <row r="409" spans="1:4" x14ac:dyDescent="0.2">
      <c r="A409" s="10"/>
      <c r="B409" s="141"/>
      <c r="C409" s="44"/>
      <c r="D409" s="44"/>
    </row>
    <row r="410" spans="1:4" x14ac:dyDescent="0.2">
      <c r="A410" s="10"/>
      <c r="B410" s="141"/>
      <c r="C410" s="44"/>
      <c r="D410" s="44"/>
    </row>
    <row r="411" spans="1:4" x14ac:dyDescent="0.2">
      <c r="A411" s="10"/>
      <c r="B411" s="141"/>
      <c r="C411" s="44"/>
      <c r="D411" s="44"/>
    </row>
    <row r="412" spans="1:4" x14ac:dyDescent="0.2">
      <c r="A412" s="10"/>
      <c r="B412" s="141"/>
      <c r="C412" s="44"/>
      <c r="D412" s="44"/>
    </row>
    <row r="413" spans="1:4" x14ac:dyDescent="0.2">
      <c r="A413" s="10"/>
      <c r="B413" s="141"/>
      <c r="C413" s="44"/>
      <c r="D413" s="44"/>
    </row>
    <row r="414" spans="1:4" x14ac:dyDescent="0.2">
      <c r="A414" s="10"/>
      <c r="B414" s="141"/>
      <c r="C414" s="44"/>
      <c r="D414" s="44"/>
    </row>
    <row r="415" spans="1:4" x14ac:dyDescent="0.2">
      <c r="A415" s="10"/>
      <c r="B415" s="141"/>
      <c r="C415" s="44"/>
      <c r="D415" s="44"/>
    </row>
    <row r="416" spans="1:4" x14ac:dyDescent="0.2">
      <c r="A416" s="10"/>
      <c r="B416" s="141"/>
      <c r="C416" s="44"/>
      <c r="D416" s="44"/>
    </row>
    <row r="417" spans="1:4" x14ac:dyDescent="0.2">
      <c r="A417" s="10"/>
      <c r="B417" s="141"/>
      <c r="C417" s="44"/>
      <c r="D417" s="44"/>
    </row>
    <row r="418" spans="1:4" x14ac:dyDescent="0.2">
      <c r="A418" s="10"/>
      <c r="B418" s="141"/>
      <c r="C418" s="44"/>
      <c r="D418" s="44"/>
    </row>
    <row r="419" spans="1:4" x14ac:dyDescent="0.2">
      <c r="A419" s="10"/>
      <c r="B419" s="141"/>
      <c r="C419" s="44"/>
      <c r="D419" s="44"/>
    </row>
    <row r="420" spans="1:4" x14ac:dyDescent="0.2">
      <c r="A420" s="10"/>
      <c r="B420" s="141"/>
      <c r="C420" s="44"/>
      <c r="D420" s="44"/>
    </row>
    <row r="421" spans="1:4" x14ac:dyDescent="0.2">
      <c r="A421" s="10"/>
      <c r="B421" s="141"/>
      <c r="C421" s="44"/>
      <c r="D421" s="44"/>
    </row>
    <row r="422" spans="1:4" x14ac:dyDescent="0.2">
      <c r="A422" s="10"/>
      <c r="B422" s="141"/>
      <c r="C422" s="44"/>
      <c r="D422" s="44"/>
    </row>
    <row r="423" spans="1:4" x14ac:dyDescent="0.2">
      <c r="A423" s="10"/>
      <c r="B423" s="141"/>
      <c r="C423" s="44"/>
      <c r="D423" s="44"/>
    </row>
    <row r="424" spans="1:4" x14ac:dyDescent="0.2">
      <c r="A424" s="10"/>
      <c r="B424" s="141"/>
      <c r="C424" s="44"/>
      <c r="D424" s="44"/>
    </row>
    <row r="425" spans="1:4" x14ac:dyDescent="0.2">
      <c r="A425" s="10"/>
      <c r="B425" s="141"/>
      <c r="C425" s="44"/>
      <c r="D425" s="44"/>
    </row>
    <row r="426" spans="1:4" x14ac:dyDescent="0.2">
      <c r="A426" s="10"/>
      <c r="B426" s="141"/>
      <c r="C426" s="44"/>
      <c r="D426" s="44"/>
    </row>
    <row r="427" spans="1:4" x14ac:dyDescent="0.2">
      <c r="A427" s="10"/>
      <c r="B427" s="141"/>
      <c r="C427" s="44"/>
      <c r="D427" s="44"/>
    </row>
    <row r="428" spans="1:4" x14ac:dyDescent="0.2">
      <c r="A428" s="10"/>
      <c r="B428" s="141"/>
      <c r="C428" s="44"/>
      <c r="D428" s="44"/>
    </row>
    <row r="429" spans="1:4" x14ac:dyDescent="0.2">
      <c r="A429" s="10"/>
      <c r="B429" s="141"/>
      <c r="C429" s="44"/>
      <c r="D429" s="44"/>
    </row>
    <row r="430" spans="1:4" x14ac:dyDescent="0.2">
      <c r="A430" s="10"/>
      <c r="B430" s="141"/>
      <c r="C430" s="44"/>
      <c r="D430" s="44"/>
    </row>
    <row r="431" spans="1:4" x14ac:dyDescent="0.2">
      <c r="A431" s="10"/>
      <c r="B431" s="141"/>
      <c r="C431" s="44"/>
      <c r="D431" s="44"/>
    </row>
    <row r="432" spans="1:4" x14ac:dyDescent="0.2">
      <c r="A432" s="10"/>
      <c r="B432" s="141"/>
      <c r="C432" s="44"/>
      <c r="D432" s="44"/>
    </row>
    <row r="433" spans="1:4" x14ac:dyDescent="0.2">
      <c r="A433" s="10"/>
      <c r="B433" s="141"/>
      <c r="C433" s="44"/>
      <c r="D433" s="44"/>
    </row>
    <row r="434" spans="1:4" x14ac:dyDescent="0.2">
      <c r="A434" s="10"/>
      <c r="B434" s="141"/>
      <c r="C434" s="44"/>
      <c r="D434" s="44"/>
    </row>
    <row r="435" spans="1:4" x14ac:dyDescent="0.2">
      <c r="A435" s="10"/>
      <c r="B435" s="141"/>
      <c r="C435" s="44"/>
      <c r="D435" s="44"/>
    </row>
    <row r="436" spans="1:4" x14ac:dyDescent="0.2">
      <c r="A436" s="10"/>
      <c r="B436" s="141"/>
      <c r="C436" s="44"/>
      <c r="D436" s="44"/>
    </row>
    <row r="437" spans="1:4" x14ac:dyDescent="0.2">
      <c r="A437" s="10"/>
      <c r="B437" s="141"/>
      <c r="C437" s="44"/>
      <c r="D437" s="44"/>
    </row>
    <row r="438" spans="1:4" x14ac:dyDescent="0.2">
      <c r="A438" s="10"/>
      <c r="B438" s="141"/>
      <c r="C438" s="44"/>
      <c r="D438" s="44"/>
    </row>
    <row r="439" spans="1:4" x14ac:dyDescent="0.2">
      <c r="A439" s="10"/>
      <c r="B439" s="141"/>
      <c r="C439" s="44"/>
      <c r="D439" s="44"/>
    </row>
    <row r="440" spans="1:4" x14ac:dyDescent="0.2">
      <c r="A440" s="10"/>
      <c r="B440" s="141"/>
      <c r="C440" s="44"/>
      <c r="D440" s="44"/>
    </row>
    <row r="441" spans="1:4" x14ac:dyDescent="0.2">
      <c r="A441" s="10"/>
      <c r="B441" s="141"/>
      <c r="C441" s="44"/>
      <c r="D441" s="44"/>
    </row>
    <row r="442" spans="1:4" x14ac:dyDescent="0.2">
      <c r="A442" s="10"/>
      <c r="B442" s="141"/>
      <c r="C442" s="44"/>
      <c r="D442" s="44"/>
    </row>
    <row r="443" spans="1:4" x14ac:dyDescent="0.2">
      <c r="A443" s="10"/>
      <c r="B443" s="141"/>
      <c r="C443" s="44"/>
      <c r="D443" s="44"/>
    </row>
    <row r="444" spans="1:4" x14ac:dyDescent="0.2">
      <c r="A444" s="10"/>
      <c r="B444" s="141"/>
      <c r="C444" s="44"/>
      <c r="D444" s="44"/>
    </row>
    <row r="445" spans="1:4" x14ac:dyDescent="0.2">
      <c r="A445" s="10"/>
      <c r="B445" s="141"/>
      <c r="C445" s="44"/>
      <c r="D445" s="44"/>
    </row>
    <row r="446" spans="1:4" x14ac:dyDescent="0.2">
      <c r="A446" s="10"/>
      <c r="B446" s="141"/>
      <c r="C446" s="44"/>
      <c r="D446" s="44"/>
    </row>
    <row r="447" spans="1:4" x14ac:dyDescent="0.2">
      <c r="A447" s="10"/>
      <c r="B447" s="141"/>
      <c r="C447" s="44"/>
      <c r="D447" s="44"/>
    </row>
    <row r="448" spans="1:4" x14ac:dyDescent="0.2">
      <c r="A448" s="10"/>
      <c r="B448" s="141"/>
      <c r="C448" s="44"/>
      <c r="D448" s="44"/>
    </row>
    <row r="449" spans="1:4" x14ac:dyDescent="0.2">
      <c r="A449" s="10"/>
      <c r="B449" s="141"/>
      <c r="C449" s="44"/>
      <c r="D449" s="44"/>
    </row>
    <row r="450" spans="1:4" x14ac:dyDescent="0.2">
      <c r="A450" s="10"/>
      <c r="B450" s="141"/>
      <c r="C450" s="44"/>
      <c r="D450" s="44"/>
    </row>
    <row r="451" spans="1:4" x14ac:dyDescent="0.2">
      <c r="A451" s="10"/>
      <c r="B451" s="141"/>
      <c r="C451" s="44"/>
      <c r="D451" s="44"/>
    </row>
    <row r="452" spans="1:4" x14ac:dyDescent="0.2">
      <c r="A452" s="10"/>
      <c r="B452" s="141"/>
      <c r="C452" s="44"/>
      <c r="D452" s="44"/>
    </row>
    <row r="453" spans="1:4" x14ac:dyDescent="0.2">
      <c r="A453" s="10"/>
      <c r="B453" s="141"/>
      <c r="C453" s="44"/>
      <c r="D453" s="44"/>
    </row>
    <row r="454" spans="1:4" x14ac:dyDescent="0.2">
      <c r="A454" s="10"/>
      <c r="B454" s="141"/>
      <c r="C454" s="44"/>
      <c r="D454" s="44"/>
    </row>
    <row r="455" spans="1:4" x14ac:dyDescent="0.2">
      <c r="A455" s="10"/>
      <c r="B455" s="141"/>
      <c r="C455" s="44"/>
      <c r="D455" s="44"/>
    </row>
    <row r="456" spans="1:4" x14ac:dyDescent="0.2">
      <c r="A456" s="10"/>
      <c r="B456" s="141"/>
      <c r="C456" s="44"/>
      <c r="D456" s="44"/>
    </row>
    <row r="457" spans="1:4" x14ac:dyDescent="0.2">
      <c r="A457" s="10"/>
      <c r="B457" s="141"/>
      <c r="C457" s="44"/>
      <c r="D457" s="44"/>
    </row>
    <row r="458" spans="1:4" x14ac:dyDescent="0.2">
      <c r="A458" s="10"/>
      <c r="B458" s="141"/>
      <c r="C458" s="44"/>
      <c r="D458" s="44"/>
    </row>
    <row r="459" spans="1:4" x14ac:dyDescent="0.2">
      <c r="A459" s="10"/>
      <c r="B459" s="141"/>
      <c r="C459" s="44"/>
      <c r="D459" s="44"/>
    </row>
    <row r="460" spans="1:4" x14ac:dyDescent="0.2">
      <c r="A460" s="10"/>
      <c r="B460" s="141"/>
      <c r="C460" s="44"/>
      <c r="D460" s="44"/>
    </row>
    <row r="461" spans="1:4" x14ac:dyDescent="0.2">
      <c r="A461" s="10"/>
      <c r="B461" s="141"/>
      <c r="C461" s="44"/>
      <c r="D461" s="44"/>
    </row>
    <row r="462" spans="1:4" x14ac:dyDescent="0.2">
      <c r="A462" s="10"/>
      <c r="B462" s="141"/>
      <c r="C462" s="44"/>
      <c r="D462" s="44"/>
    </row>
    <row r="463" spans="1:4" x14ac:dyDescent="0.2">
      <c r="A463" s="10"/>
      <c r="B463" s="141"/>
      <c r="C463" s="44"/>
      <c r="D463" s="44"/>
    </row>
    <row r="464" spans="1:4" x14ac:dyDescent="0.2">
      <c r="A464" s="10"/>
      <c r="B464" s="141"/>
      <c r="C464" s="44"/>
      <c r="D464" s="44"/>
    </row>
    <row r="465" spans="1:4" x14ac:dyDescent="0.2">
      <c r="A465" s="10"/>
      <c r="B465" s="141"/>
      <c r="C465" s="44"/>
      <c r="D465" s="44"/>
    </row>
    <row r="466" spans="1:4" x14ac:dyDescent="0.2">
      <c r="A466" s="10"/>
      <c r="B466" s="141"/>
      <c r="C466" s="44"/>
      <c r="D466" s="44"/>
    </row>
    <row r="467" spans="1:4" x14ac:dyDescent="0.2">
      <c r="A467" s="10"/>
      <c r="B467" s="141"/>
      <c r="C467" s="44"/>
      <c r="D467" s="44"/>
    </row>
    <row r="468" spans="1:4" x14ac:dyDescent="0.2">
      <c r="A468" s="10"/>
      <c r="B468" s="141"/>
      <c r="C468" s="44"/>
      <c r="D468" s="44"/>
    </row>
    <row r="469" spans="1:4" x14ac:dyDescent="0.2">
      <c r="A469" s="10"/>
      <c r="B469" s="141"/>
      <c r="C469" s="44"/>
      <c r="D469" s="44"/>
    </row>
    <row r="470" spans="1:4" x14ac:dyDescent="0.2">
      <c r="A470" s="10"/>
      <c r="B470" s="141"/>
      <c r="C470" s="44"/>
      <c r="D470" s="44"/>
    </row>
    <row r="471" spans="1:4" x14ac:dyDescent="0.2">
      <c r="A471" s="10"/>
      <c r="B471" s="141"/>
      <c r="C471" s="44"/>
      <c r="D471" s="44"/>
    </row>
    <row r="472" spans="1:4" x14ac:dyDescent="0.2">
      <c r="A472" s="10"/>
      <c r="B472" s="141"/>
      <c r="C472" s="44"/>
      <c r="D472" s="44"/>
    </row>
    <row r="473" spans="1:4" x14ac:dyDescent="0.2">
      <c r="A473" s="10"/>
      <c r="B473" s="141"/>
      <c r="C473" s="44"/>
      <c r="D473" s="44"/>
    </row>
    <row r="474" spans="1:4" x14ac:dyDescent="0.2">
      <c r="A474" s="10"/>
      <c r="B474" s="141"/>
      <c r="C474" s="44"/>
      <c r="D474" s="44"/>
    </row>
    <row r="475" spans="1:4" x14ac:dyDescent="0.2">
      <c r="A475" s="10"/>
      <c r="B475" s="141"/>
      <c r="C475" s="44"/>
      <c r="D475" s="44"/>
    </row>
    <row r="476" spans="1:4" x14ac:dyDescent="0.2">
      <c r="A476" s="10"/>
      <c r="B476" s="141"/>
      <c r="C476" s="44"/>
      <c r="D476" s="44"/>
    </row>
    <row r="477" spans="1:4" x14ac:dyDescent="0.2">
      <c r="A477" s="10"/>
      <c r="B477" s="141"/>
      <c r="C477" s="44"/>
      <c r="D477" s="44"/>
    </row>
    <row r="478" spans="1:4" x14ac:dyDescent="0.2">
      <c r="A478" s="10"/>
      <c r="B478" s="141"/>
      <c r="C478" s="44"/>
      <c r="D478" s="44"/>
    </row>
    <row r="479" spans="1:4" x14ac:dyDescent="0.2">
      <c r="A479" s="10"/>
      <c r="B479" s="141"/>
      <c r="C479" s="44"/>
      <c r="D479" s="44"/>
    </row>
    <row r="480" spans="1:4" x14ac:dyDescent="0.2">
      <c r="A480" s="10"/>
      <c r="B480" s="141"/>
      <c r="C480" s="44"/>
      <c r="D480" s="44"/>
    </row>
    <row r="481" spans="1:4" x14ac:dyDescent="0.2">
      <c r="A481" s="10"/>
      <c r="B481" s="141"/>
      <c r="C481" s="44"/>
      <c r="D481" s="44"/>
    </row>
    <row r="482" spans="1:4" x14ac:dyDescent="0.2">
      <c r="A482" s="10"/>
      <c r="B482" s="141"/>
      <c r="C482" s="44"/>
      <c r="D482" s="44"/>
    </row>
    <row r="483" spans="1:4" x14ac:dyDescent="0.2">
      <c r="A483" s="10"/>
      <c r="B483" s="141"/>
      <c r="C483" s="44"/>
      <c r="D483" s="44"/>
    </row>
    <row r="484" spans="1:4" x14ac:dyDescent="0.2">
      <c r="A484" s="10"/>
      <c r="B484" s="141"/>
      <c r="C484" s="44"/>
      <c r="D484" s="44"/>
    </row>
    <row r="485" spans="1:4" x14ac:dyDescent="0.2">
      <c r="A485" s="10"/>
      <c r="B485" s="141"/>
      <c r="C485" s="44"/>
      <c r="D485" s="44"/>
    </row>
    <row r="486" spans="1:4" x14ac:dyDescent="0.2">
      <c r="A486" s="10"/>
      <c r="B486" s="141"/>
      <c r="C486" s="44"/>
      <c r="D486" s="44"/>
    </row>
    <row r="487" spans="1:4" x14ac:dyDescent="0.2">
      <c r="A487" s="10"/>
      <c r="B487" s="141"/>
      <c r="C487" s="44"/>
      <c r="D487" s="44"/>
    </row>
    <row r="488" spans="1:4" x14ac:dyDescent="0.2">
      <c r="A488" s="10"/>
      <c r="B488" s="141"/>
      <c r="C488" s="44"/>
      <c r="D488" s="44"/>
    </row>
    <row r="489" spans="1:4" x14ac:dyDescent="0.2">
      <c r="A489" s="10"/>
      <c r="B489" s="141"/>
      <c r="C489" s="44"/>
      <c r="D489" s="44"/>
    </row>
    <row r="490" spans="1:4" x14ac:dyDescent="0.2">
      <c r="A490" s="10"/>
      <c r="B490" s="141"/>
      <c r="C490" s="44"/>
      <c r="D490" s="44"/>
    </row>
    <row r="491" spans="1:4" x14ac:dyDescent="0.2">
      <c r="A491" s="10"/>
      <c r="B491" s="141"/>
      <c r="C491" s="44"/>
      <c r="D491" s="44"/>
    </row>
    <row r="492" spans="1:4" x14ac:dyDescent="0.2">
      <c r="A492" s="10"/>
      <c r="B492" s="141"/>
      <c r="C492" s="44"/>
      <c r="D492" s="44"/>
    </row>
    <row r="493" spans="1:4" x14ac:dyDescent="0.2">
      <c r="A493" s="10"/>
      <c r="B493" s="141"/>
      <c r="C493" s="44"/>
      <c r="D493" s="44"/>
    </row>
    <row r="494" spans="1:4" x14ac:dyDescent="0.2">
      <c r="A494" s="10"/>
      <c r="B494" s="141"/>
      <c r="C494" s="44"/>
      <c r="D494" s="44"/>
    </row>
    <row r="495" spans="1:4" x14ac:dyDescent="0.2">
      <c r="A495" s="10"/>
      <c r="B495" s="141"/>
      <c r="C495" s="44"/>
      <c r="D495" s="44"/>
    </row>
    <row r="496" spans="1:4" x14ac:dyDescent="0.2">
      <c r="A496" s="10"/>
      <c r="B496" s="141"/>
      <c r="C496" s="44"/>
      <c r="D496" s="44"/>
    </row>
    <row r="497" spans="1:4" x14ac:dyDescent="0.2">
      <c r="A497" s="10"/>
      <c r="B497" s="141"/>
      <c r="C497" s="44"/>
      <c r="D497" s="44"/>
    </row>
    <row r="498" spans="1:4" x14ac:dyDescent="0.2">
      <c r="A498" s="10"/>
      <c r="B498" s="141"/>
      <c r="C498" s="44"/>
      <c r="D498" s="44"/>
    </row>
    <row r="499" spans="1:4" x14ac:dyDescent="0.2">
      <c r="A499" s="10"/>
      <c r="B499" s="141"/>
      <c r="C499" s="44"/>
      <c r="D499" s="44"/>
    </row>
    <row r="500" spans="1:4" x14ac:dyDescent="0.2">
      <c r="A500" s="10"/>
      <c r="B500" s="141"/>
      <c r="C500" s="44"/>
      <c r="D500" s="44"/>
    </row>
    <row r="501" spans="1:4" x14ac:dyDescent="0.2">
      <c r="A501" s="10"/>
      <c r="B501" s="141"/>
      <c r="C501" s="44"/>
      <c r="D501" s="44"/>
    </row>
    <row r="502" spans="1:4" x14ac:dyDescent="0.2">
      <c r="A502" s="10"/>
      <c r="B502" s="141"/>
      <c r="C502" s="44"/>
      <c r="D502" s="44"/>
    </row>
    <row r="503" spans="1:4" x14ac:dyDescent="0.2">
      <c r="A503" s="10"/>
      <c r="B503" s="141"/>
      <c r="C503" s="44"/>
      <c r="D503" s="44"/>
    </row>
    <row r="504" spans="1:4" x14ac:dyDescent="0.2">
      <c r="A504" s="10"/>
      <c r="B504" s="141"/>
      <c r="C504" s="44"/>
      <c r="D504" s="44"/>
    </row>
    <row r="505" spans="1:4" x14ac:dyDescent="0.2">
      <c r="A505" s="10"/>
      <c r="B505" s="141"/>
      <c r="C505" s="44"/>
    </row>
    <row r="506" spans="1:4" x14ac:dyDescent="0.2">
      <c r="A506" s="10"/>
      <c r="B506" s="141"/>
      <c r="C506" s="44"/>
    </row>
    <row r="507" spans="1:4" x14ac:dyDescent="0.2">
      <c r="A507" s="10"/>
      <c r="B507" s="141"/>
      <c r="C507" s="44"/>
    </row>
    <row r="508" spans="1:4" x14ac:dyDescent="0.2">
      <c r="A508" s="10"/>
      <c r="B508" s="141"/>
      <c r="C508" s="44"/>
    </row>
    <row r="509" spans="1:4" x14ac:dyDescent="0.2">
      <c r="A509" s="10"/>
      <c r="B509" s="141"/>
      <c r="C509" s="44"/>
    </row>
    <row r="510" spans="1:4" x14ac:dyDescent="0.2">
      <c r="A510" s="10"/>
      <c r="B510" s="141"/>
      <c r="C510" s="44"/>
    </row>
    <row r="511" spans="1:4" x14ac:dyDescent="0.2">
      <c r="A511" s="10"/>
      <c r="B511" s="141"/>
      <c r="C511" s="44"/>
    </row>
    <row r="512" spans="1:4" x14ac:dyDescent="0.2">
      <c r="A512" s="10"/>
      <c r="B512" s="141"/>
      <c r="C512" s="44"/>
    </row>
    <row r="513" spans="1:3" x14ac:dyDescent="0.2">
      <c r="A513" s="10"/>
      <c r="B513" s="141"/>
      <c r="C513" s="44"/>
    </row>
    <row r="514" spans="1:3" x14ac:dyDescent="0.2">
      <c r="A514" s="10"/>
      <c r="B514" s="141"/>
      <c r="C514" s="44"/>
    </row>
    <row r="515" spans="1:3" x14ac:dyDescent="0.2">
      <c r="A515" s="10"/>
      <c r="B515" s="141"/>
      <c r="C515" s="44"/>
    </row>
    <row r="516" spans="1:3" x14ac:dyDescent="0.2">
      <c r="A516" s="10"/>
      <c r="B516" s="141"/>
      <c r="C516" s="44"/>
    </row>
    <row r="517" spans="1:3" x14ac:dyDescent="0.2">
      <c r="A517" s="10"/>
      <c r="B517" s="141"/>
      <c r="C517" s="44"/>
    </row>
    <row r="518" spans="1:3" x14ac:dyDescent="0.2">
      <c r="A518" s="10"/>
      <c r="B518" s="141"/>
      <c r="C518" s="44"/>
    </row>
    <row r="519" spans="1:3" x14ac:dyDescent="0.2">
      <c r="A519" s="10"/>
      <c r="B519" s="141"/>
      <c r="C519" s="44"/>
    </row>
    <row r="520" spans="1:3" x14ac:dyDescent="0.2">
      <c r="A520" s="10"/>
      <c r="B520" s="141"/>
      <c r="C520" s="44"/>
    </row>
    <row r="521" spans="1:3" x14ac:dyDescent="0.2">
      <c r="A521" s="10"/>
      <c r="B521" s="141"/>
      <c r="C521" s="44"/>
    </row>
    <row r="522" spans="1:3" x14ac:dyDescent="0.2">
      <c r="A522" s="10"/>
      <c r="B522" s="141"/>
      <c r="C522" s="44"/>
    </row>
    <row r="523" spans="1:3" x14ac:dyDescent="0.2">
      <c r="A523" s="10"/>
      <c r="B523" s="141"/>
      <c r="C523" s="44"/>
    </row>
    <row r="524" spans="1:3" x14ac:dyDescent="0.2">
      <c r="A524" s="10"/>
      <c r="B524" s="141"/>
      <c r="C524" s="44"/>
    </row>
    <row r="525" spans="1:3" x14ac:dyDescent="0.2">
      <c r="A525" s="10"/>
      <c r="B525" s="141"/>
      <c r="C525" s="44"/>
    </row>
    <row r="526" spans="1:3" x14ac:dyDescent="0.2">
      <c r="A526" s="10"/>
      <c r="B526" s="141"/>
      <c r="C526" s="44"/>
    </row>
    <row r="527" spans="1:3" x14ac:dyDescent="0.2">
      <c r="A527" s="10"/>
      <c r="B527" s="141"/>
      <c r="C527" s="44"/>
    </row>
    <row r="528" spans="1:3" x14ac:dyDescent="0.2">
      <c r="A528" s="10"/>
      <c r="B528" s="141"/>
      <c r="C528" s="44"/>
    </row>
    <row r="529" spans="1:3" x14ac:dyDescent="0.2">
      <c r="A529" s="10"/>
      <c r="B529" s="141"/>
      <c r="C529" s="44"/>
    </row>
    <row r="530" spans="1:3" x14ac:dyDescent="0.2">
      <c r="A530" s="10"/>
      <c r="B530" s="141"/>
      <c r="C530" s="44"/>
    </row>
    <row r="531" spans="1:3" x14ac:dyDescent="0.2">
      <c r="A531" s="10"/>
      <c r="B531" s="141"/>
      <c r="C531" s="44"/>
    </row>
    <row r="532" spans="1:3" x14ac:dyDescent="0.2">
      <c r="A532" s="10"/>
      <c r="B532" s="141"/>
      <c r="C532" s="44"/>
    </row>
    <row r="533" spans="1:3" x14ac:dyDescent="0.2">
      <c r="A533" s="10"/>
      <c r="B533" s="141"/>
      <c r="C533" s="44"/>
    </row>
    <row r="534" spans="1:3" x14ac:dyDescent="0.2">
      <c r="A534" s="10"/>
      <c r="B534" s="141"/>
      <c r="C534" s="44"/>
    </row>
    <row r="535" spans="1:3" x14ac:dyDescent="0.2">
      <c r="A535" s="10"/>
      <c r="B535" s="141"/>
      <c r="C535" s="44"/>
    </row>
    <row r="536" spans="1:3" x14ac:dyDescent="0.2">
      <c r="A536" s="10"/>
      <c r="B536" s="141"/>
      <c r="C536" s="44"/>
    </row>
    <row r="537" spans="1:3" x14ac:dyDescent="0.2">
      <c r="A537" s="10"/>
      <c r="B537" s="141"/>
      <c r="C537" s="44"/>
    </row>
    <row r="538" spans="1:3" x14ac:dyDescent="0.2">
      <c r="A538" s="10"/>
      <c r="B538" s="141"/>
      <c r="C538" s="44"/>
    </row>
    <row r="539" spans="1:3" x14ac:dyDescent="0.2">
      <c r="A539" s="10"/>
      <c r="B539" s="141"/>
      <c r="C539" s="44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5" r:id="rId11"/>
    <hyperlink ref="F16" r:id="rId12"/>
    <hyperlink ref="F17" r:id="rId13"/>
    <hyperlink ref="F21" r:id="rId14"/>
    <hyperlink ref="F22" r:id="rId15"/>
    <hyperlink ref="F23" r:id="rId16"/>
    <hyperlink ref="F24" r:id="rId17"/>
    <hyperlink ref="F25" r:id="rId18"/>
    <hyperlink ref="F26" r:id="rId19"/>
    <hyperlink ref="F27" r:id="rId20"/>
    <hyperlink ref="F28" r:id="rId21"/>
    <hyperlink ref="F29" r:id="rId22"/>
    <hyperlink ref="F30" r:id="rId23"/>
    <hyperlink ref="F31" r:id="rId24"/>
    <hyperlink ref="F32" r:id="rId25"/>
    <hyperlink ref="F33" r:id="rId26"/>
    <hyperlink ref="F34" r:id="rId27"/>
    <hyperlink ref="F35" r:id="rId28"/>
    <hyperlink ref="F36" r:id="rId29"/>
    <hyperlink ref="F37" r:id="rId30"/>
    <hyperlink ref="F38" r:id="rId31"/>
    <hyperlink ref="F39" r:id="rId32"/>
    <hyperlink ref="F40" r:id="rId33"/>
    <hyperlink ref="F41" r:id="rId34"/>
    <hyperlink ref="F42" r:id="rId35"/>
    <hyperlink ref="F43" r:id="rId36"/>
    <hyperlink ref="F44" r:id="rId37"/>
    <hyperlink ref="F45" r:id="rId38"/>
    <hyperlink ref="F46" r:id="rId39"/>
    <hyperlink ref="F47" r:id="rId40"/>
    <hyperlink ref="F48" r:id="rId41"/>
    <hyperlink ref="F49" r:id="rId42"/>
    <hyperlink ref="F50" r:id="rId43"/>
    <hyperlink ref="F51" r:id="rId44"/>
    <hyperlink ref="F52" r:id="rId45"/>
    <hyperlink ref="F53" r:id="rId46"/>
    <hyperlink ref="F54" r:id="rId47"/>
    <hyperlink ref="F55" r:id="rId48"/>
    <hyperlink ref="F56" r:id="rId49"/>
    <hyperlink ref="F57" r:id="rId50"/>
    <hyperlink ref="F58" r:id="rId51"/>
    <hyperlink ref="F59" r:id="rId52"/>
    <hyperlink ref="F60" r:id="rId53"/>
    <hyperlink ref="F61" r:id="rId54"/>
    <hyperlink ref="F62" r:id="rId55"/>
    <hyperlink ref="F63" r:id="rId56"/>
    <hyperlink ref="F64" r:id="rId57"/>
    <hyperlink ref="F65" r:id="rId58"/>
    <hyperlink ref="F66" r:id="rId59"/>
    <hyperlink ref="F67" r:id="rId60"/>
    <hyperlink ref="F68" r:id="rId61"/>
    <hyperlink ref="F69" r:id="rId62"/>
    <hyperlink ref="F70" r:id="rId63"/>
    <hyperlink ref="F71" r:id="rId64"/>
    <hyperlink ref="F72" r:id="rId65"/>
    <hyperlink ref="F73" r:id="rId66"/>
    <hyperlink ref="F74" r:id="rId67"/>
    <hyperlink ref="F75" r:id="rId68"/>
    <hyperlink ref="F76" r:id="rId69"/>
    <hyperlink ref="F77" r:id="rId70"/>
    <hyperlink ref="F78" r:id="rId71"/>
    <hyperlink ref="F79" r:id="rId72"/>
    <hyperlink ref="F80" r:id="rId73"/>
    <hyperlink ref="F81" r:id="rId74"/>
    <hyperlink ref="F82" r:id="rId75"/>
    <hyperlink ref="F83" r:id="rId76"/>
    <hyperlink ref="F84" r:id="rId77"/>
    <hyperlink ref="F85" r:id="rId78"/>
    <hyperlink ref="F86" r:id="rId79"/>
    <hyperlink ref="F87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7" r:id="rId90"/>
    <hyperlink ref="F98" r:id="rId91"/>
    <hyperlink ref="F99" r:id="rId92"/>
    <hyperlink ref="F100" r:id="rId93"/>
    <hyperlink ref="F103" r:id="rId94"/>
    <hyperlink ref="F104" r:id="rId95"/>
    <hyperlink ref="F105" r:id="rId96"/>
    <hyperlink ref="F106" r:id="rId97"/>
    <hyperlink ref="F107" r:id="rId98"/>
    <hyperlink ref="F108" r:id="rId99"/>
    <hyperlink ref="F109" r:id="rId100"/>
    <hyperlink ref="F110" r:id="rId101"/>
    <hyperlink ref="F111" r:id="rId102"/>
    <hyperlink ref="F112" r:id="rId103"/>
    <hyperlink ref="F113" r:id="rId104"/>
    <hyperlink ref="F114" r:id="rId105"/>
    <hyperlink ref="F117" r:id="rId106"/>
    <hyperlink ref="F119" r:id="rId107"/>
    <hyperlink ref="F120" r:id="rId108"/>
    <hyperlink ref="F121" r:id="rId109"/>
    <hyperlink ref="F122" r:id="rId110"/>
    <hyperlink ref="F123" r:id="rId111"/>
    <hyperlink ref="F124" r:id="rId112"/>
    <hyperlink ref="F125" r:id="rId113"/>
    <hyperlink ref="F126" r:id="rId114"/>
    <hyperlink ref="F127" r:id="rId115"/>
    <hyperlink ref="F128" r:id="rId116"/>
    <hyperlink ref="F129" r:id="rId117"/>
    <hyperlink ref="F130" r:id="rId118"/>
    <hyperlink ref="F131" r:id="rId119"/>
    <hyperlink ref="F132" r:id="rId120"/>
    <hyperlink ref="F133" r:id="rId121"/>
    <hyperlink ref="F201" r:id="rId122"/>
    <hyperlink ref="F200" r:id="rId123"/>
    <hyperlink ref="F199" r:id="rId124"/>
    <hyperlink ref="F198" r:id="rId125"/>
    <hyperlink ref="F197" r:id="rId126"/>
    <hyperlink ref="F196" r:id="rId127"/>
    <hyperlink ref="F195" r:id="rId128"/>
    <hyperlink ref="F194" r:id="rId129"/>
    <hyperlink ref="F193" r:id="rId130"/>
    <hyperlink ref="F192" r:id="rId131"/>
    <hyperlink ref="F191" r:id="rId132"/>
    <hyperlink ref="F190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89" r:id="rId144"/>
    <hyperlink ref="F188" r:id="rId145"/>
    <hyperlink ref="F187" r:id="rId146"/>
    <hyperlink ref="F186" r:id="rId147"/>
    <hyperlink ref="F185" r:id="rId148"/>
    <hyperlink ref="F184" r:id="rId149"/>
    <hyperlink ref="F183" r:id="rId150"/>
    <hyperlink ref="F182" r:id="rId151"/>
    <hyperlink ref="F181" r:id="rId152"/>
    <hyperlink ref="F180" r:id="rId153"/>
    <hyperlink ref="F179" r:id="rId154"/>
    <hyperlink ref="F178" r:id="rId155"/>
    <hyperlink ref="F177" r:id="rId156"/>
    <hyperlink ref="F176" r:id="rId157"/>
    <hyperlink ref="F175" r:id="rId158"/>
    <hyperlink ref="F174" r:id="rId159"/>
    <hyperlink ref="F173" r:id="rId160"/>
    <hyperlink ref="F172" r:id="rId161"/>
    <hyperlink ref="F171" r:id="rId162"/>
    <hyperlink ref="F170" r:id="rId163"/>
    <hyperlink ref="F169" r:id="rId164"/>
    <hyperlink ref="F168" r:id="rId165"/>
    <hyperlink ref="F167" r:id="rId166"/>
    <hyperlink ref="F166" r:id="rId167"/>
    <hyperlink ref="F165" r:id="rId168"/>
    <hyperlink ref="F164" r:id="rId169"/>
    <hyperlink ref="F163" r:id="rId170"/>
    <hyperlink ref="F162" r:id="rId171"/>
    <hyperlink ref="F161" r:id="rId172"/>
    <hyperlink ref="F160" r:id="rId173"/>
    <hyperlink ref="F159" r:id="rId174"/>
    <hyperlink ref="F158" r:id="rId175"/>
    <hyperlink ref="F144" r:id="rId176"/>
    <hyperlink ref="F145" r:id="rId177"/>
    <hyperlink ref="F146" r:id="rId178"/>
    <hyperlink ref="F147" r:id="rId179"/>
    <hyperlink ref="F148" r:id="rId180"/>
    <hyperlink ref="F149" r:id="rId181"/>
    <hyperlink ref="F150" r:id="rId182"/>
    <hyperlink ref="F151" r:id="rId183"/>
    <hyperlink ref="F152" r:id="rId184"/>
    <hyperlink ref="F153" r:id="rId185"/>
    <hyperlink ref="F154" r:id="rId186"/>
    <hyperlink ref="F155" r:id="rId187"/>
    <hyperlink ref="F156" r:id="rId188"/>
    <hyperlink ref="F157" r:id="rId189"/>
  </hyperlinks>
  <pageMargins left="0.7" right="0.7" top="0.75" bottom="0.75" header="0.3" footer="0.3"/>
  <legacyDrawing r:id="rId19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49"/>
  <sheetViews>
    <sheetView tabSelected="1" topLeftCell="A190" zoomScale="75" workbookViewId="0">
      <selection activeCell="E2" sqref="E2"/>
    </sheetView>
  </sheetViews>
  <sheetFormatPr baseColWidth="10" defaultColWidth="8.83203125" defaultRowHeight="15" x14ac:dyDescent="0.2"/>
  <cols>
    <col min="1" max="1" width="4.33203125" bestFit="1" customWidth="1"/>
    <col min="2" max="2" width="5.5" bestFit="1" customWidth="1"/>
    <col min="3" max="3" width="13" style="90" bestFit="1" customWidth="1"/>
    <col min="4" max="4" width="7.5" style="91" bestFit="1" customWidth="1"/>
    <col min="5" max="5" width="8.1640625" style="91" bestFit="1" customWidth="1"/>
    <col min="6" max="6" width="8.33203125" style="91" customWidth="1"/>
    <col min="7" max="7" width="6" style="91" bestFit="1" customWidth="1"/>
    <col min="8" max="8" width="5.1640625" style="91" bestFit="1" customWidth="1"/>
    <col min="9" max="9" width="8" style="91" bestFit="1" customWidth="1"/>
    <col min="10" max="10" width="7.1640625" style="91" bestFit="1" customWidth="1"/>
    <col min="11" max="11" width="10.1640625" style="170" bestFit="1" customWidth="1"/>
    <col min="12" max="12" width="6.6640625" style="170" bestFit="1" customWidth="1"/>
    <col min="13" max="13" width="13.6640625" style="164" bestFit="1" customWidth="1"/>
    <col min="14" max="14" width="9.83203125" style="12" bestFit="1" customWidth="1"/>
    <col min="15" max="15" width="18.33203125" style="12" bestFit="1" customWidth="1"/>
    <col min="16" max="16" width="12.6640625" style="170" customWidth="1"/>
    <col min="17" max="17" width="18" style="140" bestFit="1" customWidth="1"/>
    <col min="18" max="18" width="8.83203125" style="34"/>
    <col min="19" max="19" width="27" bestFit="1" customWidth="1"/>
    <col min="20" max="20" width="10.1640625" style="12" bestFit="1" customWidth="1"/>
    <col min="21" max="26" width="8.83203125" style="33"/>
    <col min="27" max="27" width="6.5" style="35" bestFit="1" customWidth="1"/>
    <col min="28" max="29" width="8.33203125" style="35" bestFit="1" customWidth="1"/>
    <col min="30" max="30" width="6.33203125" style="35" customWidth="1"/>
    <col min="31" max="31" width="9.1640625" style="35" bestFit="1" customWidth="1"/>
    <col min="32" max="32" width="9.1640625" style="35" customWidth="1"/>
    <col min="33" max="33" width="6.33203125" style="35" customWidth="1"/>
    <col min="34" max="34" width="6.83203125" style="35" bestFit="1" customWidth="1"/>
    <col min="35" max="35" width="7.33203125" style="35" bestFit="1" customWidth="1"/>
    <col min="36" max="36" width="6.5" style="35" bestFit="1" customWidth="1"/>
    <col min="37" max="37" width="6.5" style="35" customWidth="1"/>
    <col min="38" max="38" width="7.83203125" style="35" customWidth="1"/>
    <col min="39" max="39" width="7.5" style="35" customWidth="1"/>
    <col min="40" max="40" width="11.1640625" style="37" bestFit="1" customWidth="1"/>
    <col min="41" max="41" width="10.83203125" bestFit="1" customWidth="1"/>
    <col min="42" max="42" width="11" bestFit="1" customWidth="1"/>
    <col min="43" max="43" width="12" bestFit="1" customWidth="1"/>
    <col min="44" max="44" width="11.5" bestFit="1" customWidth="1"/>
    <col min="45" max="45" width="8.33203125" bestFit="1" customWidth="1"/>
    <col min="46" max="46" width="14.33203125" bestFit="1" customWidth="1"/>
    <col min="47" max="47" width="16.6640625" bestFit="1" customWidth="1"/>
    <col min="48" max="48" width="8.1640625" bestFit="1" customWidth="1"/>
    <col min="49" max="49" width="12.1640625" bestFit="1" customWidth="1"/>
    <col min="50" max="50" width="15.1640625" bestFit="1" customWidth="1"/>
  </cols>
  <sheetData>
    <row r="1" spans="1:53" s="21" customFormat="1" x14ac:dyDescent="0.2">
      <c r="A1" s="21" t="s">
        <v>2491</v>
      </c>
      <c r="B1" s="21" t="s">
        <v>4033</v>
      </c>
      <c r="C1" s="95" t="s">
        <v>2496</v>
      </c>
      <c r="D1" s="95" t="s">
        <v>4039</v>
      </c>
      <c r="E1" s="95" t="s">
        <v>4042</v>
      </c>
      <c r="F1" s="95" t="s">
        <v>4037</v>
      </c>
      <c r="G1" s="95" t="s">
        <v>4046</v>
      </c>
      <c r="H1" s="95" t="s">
        <v>4045</v>
      </c>
      <c r="I1" s="95" t="s">
        <v>4044</v>
      </c>
      <c r="J1" s="95" t="s">
        <v>4043</v>
      </c>
      <c r="K1" s="168" t="s">
        <v>4040</v>
      </c>
      <c r="L1" s="168" t="s">
        <v>4038</v>
      </c>
      <c r="M1" s="175" t="s">
        <v>4041</v>
      </c>
      <c r="N1" t="s">
        <v>4162</v>
      </c>
      <c r="O1" s="157" t="s">
        <v>4050</v>
      </c>
      <c r="P1" s="168" t="s">
        <v>4049</v>
      </c>
      <c r="Q1" s="138" t="s">
        <v>2637</v>
      </c>
      <c r="R1" s="30" t="s">
        <v>40</v>
      </c>
      <c r="S1" s="64" t="s">
        <v>3966</v>
      </c>
      <c r="T1" s="75" t="s">
        <v>3247</v>
      </c>
      <c r="U1" s="65" t="s">
        <v>28</v>
      </c>
      <c r="V1" s="65" t="s">
        <v>29</v>
      </c>
      <c r="W1" s="65" t="s">
        <v>30</v>
      </c>
      <c r="X1" s="65" t="s">
        <v>2497</v>
      </c>
      <c r="Y1" s="65" t="s">
        <v>2498</v>
      </c>
      <c r="Z1" s="72" t="s">
        <v>4030</v>
      </c>
      <c r="AA1" s="66" t="s">
        <v>41</v>
      </c>
      <c r="AB1" s="66" t="s">
        <v>44</v>
      </c>
      <c r="AC1" s="66" t="s">
        <v>45</v>
      </c>
      <c r="AD1" s="66" t="s">
        <v>2508</v>
      </c>
      <c r="AE1" s="66" t="s">
        <v>46</v>
      </c>
      <c r="AF1" s="66"/>
      <c r="AG1" s="66" t="s">
        <v>2509</v>
      </c>
      <c r="AH1" s="66" t="s">
        <v>2510</v>
      </c>
      <c r="AI1" s="66" t="s">
        <v>47</v>
      </c>
      <c r="AJ1" s="66" t="s">
        <v>48</v>
      </c>
      <c r="AK1" s="108" t="s">
        <v>4034</v>
      </c>
      <c r="AL1" s="66" t="s">
        <v>4031</v>
      </c>
      <c r="AM1" s="66" t="s">
        <v>2511</v>
      </c>
      <c r="AN1" s="67" t="s">
        <v>3699</v>
      </c>
      <c r="AO1" s="64" t="s">
        <v>2512</v>
      </c>
      <c r="AP1" s="68" t="s">
        <v>3701</v>
      </c>
      <c r="AQ1" s="68" t="s">
        <v>3702</v>
      </c>
      <c r="AR1" s="68" t="s">
        <v>2641</v>
      </c>
      <c r="AS1" s="68" t="s">
        <v>3703</v>
      </c>
      <c r="AT1" s="68" t="s">
        <v>3704</v>
      </c>
      <c r="AU1" s="68" t="s">
        <v>3705</v>
      </c>
      <c r="AV1" s="68" t="s">
        <v>2522</v>
      </c>
      <c r="AW1" s="69" t="s">
        <v>3700</v>
      </c>
      <c r="AX1" s="69"/>
    </row>
    <row r="2" spans="1:53" ht="16" x14ac:dyDescent="0.2">
      <c r="A2">
        <v>0</v>
      </c>
      <c r="B2">
        <v>1</v>
      </c>
      <c r="C2" s="90">
        <f>IF(R2&gt;50,1,0)</f>
        <v>1</v>
      </c>
      <c r="D2" s="91">
        <v>0</v>
      </c>
      <c r="E2" s="91">
        <f>(G2+H2)/16</f>
        <v>2.625</v>
      </c>
      <c r="F2" s="144">
        <f>G2/(G2+H2)</f>
        <v>0.61904761904761907</v>
      </c>
      <c r="G2" s="136">
        <v>26</v>
      </c>
      <c r="H2" s="136">
        <v>16</v>
      </c>
      <c r="I2" s="137">
        <v>3</v>
      </c>
      <c r="J2" s="137">
        <v>2</v>
      </c>
      <c r="K2" s="169">
        <f>I2/(J2+I2)</f>
        <v>0.6</v>
      </c>
      <c r="L2" s="173">
        <v>0</v>
      </c>
      <c r="M2" s="162">
        <v>0</v>
      </c>
      <c r="N2" s="3">
        <v>101</v>
      </c>
      <c r="O2" s="158" t="s">
        <v>4051</v>
      </c>
      <c r="P2" s="162">
        <f>R2/178</f>
        <v>0.5561797752808989</v>
      </c>
      <c r="Q2" s="139" t="s">
        <v>3175</v>
      </c>
      <c r="R2" s="49">
        <v>99</v>
      </c>
      <c r="S2" s="54" t="s">
        <v>1717</v>
      </c>
      <c r="T2" s="12" t="s">
        <v>3762</v>
      </c>
      <c r="U2" s="56">
        <v>1987</v>
      </c>
      <c r="V2" s="56">
        <v>4</v>
      </c>
      <c r="W2" s="56">
        <v>98</v>
      </c>
      <c r="X2" s="56">
        <v>21</v>
      </c>
      <c r="Y2" s="55" t="s">
        <v>174</v>
      </c>
      <c r="Z2" s="55">
        <v>9</v>
      </c>
      <c r="AA2" s="55">
        <v>0</v>
      </c>
      <c r="AB2" s="55">
        <v>0</v>
      </c>
      <c r="AC2" s="55">
        <v>0</v>
      </c>
      <c r="AD2" s="55">
        <v>0</v>
      </c>
      <c r="AE2" s="55">
        <v>0</v>
      </c>
      <c r="AF2" s="55"/>
      <c r="AG2" s="55">
        <v>0</v>
      </c>
      <c r="AH2" s="55">
        <v>0</v>
      </c>
      <c r="AI2" s="55">
        <v>0</v>
      </c>
      <c r="AJ2" s="55">
        <v>0</v>
      </c>
      <c r="AK2" s="55" t="e">
        <f t="shared" ref="AK2:AK33" si="0">AI2/AJ2</f>
        <v>#DIV/0!</v>
      </c>
      <c r="AL2" s="58">
        <f t="shared" ref="AL2:AL33" si="1">AM2/AN2</f>
        <v>0</v>
      </c>
      <c r="AM2" s="55">
        <v>0</v>
      </c>
      <c r="AN2" s="53">
        <v>7</v>
      </c>
      <c r="AO2" s="54" t="s">
        <v>2517</v>
      </c>
      <c r="AP2" s="57">
        <v>74.099999999999994</v>
      </c>
      <c r="AQ2" s="57">
        <v>223</v>
      </c>
      <c r="AR2" s="57">
        <v>35</v>
      </c>
      <c r="AS2" s="57">
        <v>4.93</v>
      </c>
      <c r="AT2" s="57">
        <v>29</v>
      </c>
      <c r="AU2" s="57">
        <v>105</v>
      </c>
      <c r="AV2" s="57">
        <v>4.28</v>
      </c>
      <c r="AW2" s="54">
        <f t="shared" ref="AW2:AW33" si="2">(AQ2/(AP2^2))*703</f>
        <v>28.551160939824907</v>
      </c>
      <c r="AX2" s="54"/>
    </row>
    <row r="3" spans="1:53" ht="16" x14ac:dyDescent="0.2">
      <c r="A3">
        <v>0</v>
      </c>
      <c r="B3">
        <v>1</v>
      </c>
      <c r="C3" s="91">
        <f t="shared" ref="C3:C66" si="3">IF(R3&gt;50,1,0)</f>
        <v>1</v>
      </c>
      <c r="D3" s="91">
        <v>0</v>
      </c>
      <c r="E3" s="161">
        <f t="shared" ref="E3:E66" si="4">(G3+H3)/16</f>
        <v>3.5625</v>
      </c>
      <c r="F3" s="144">
        <f t="shared" ref="F3:F66" si="5">G3/(G3+H3)</f>
        <v>0.40350877192982454</v>
      </c>
      <c r="G3" s="91">
        <v>23</v>
      </c>
      <c r="H3" s="91">
        <v>34</v>
      </c>
      <c r="I3" s="91">
        <v>1</v>
      </c>
      <c r="J3" s="91">
        <v>1</v>
      </c>
      <c r="K3" s="169">
        <f t="shared" ref="K3:K66" si="6">I3/(J3+I3)</f>
        <v>0.5</v>
      </c>
      <c r="L3" s="173">
        <v>0</v>
      </c>
      <c r="M3" s="162">
        <v>0</v>
      </c>
      <c r="N3" s="3">
        <v>114</v>
      </c>
      <c r="O3" s="158" t="s">
        <v>4052</v>
      </c>
      <c r="P3" s="162">
        <f t="shared" ref="P3:P66" si="7">R3/178</f>
        <v>0.5449438202247191</v>
      </c>
      <c r="Q3" s="139" t="s">
        <v>3183</v>
      </c>
      <c r="R3" s="49">
        <v>97</v>
      </c>
      <c r="S3" s="54" t="s">
        <v>1688</v>
      </c>
      <c r="T3" s="12" t="s">
        <v>3764</v>
      </c>
      <c r="U3" s="56">
        <v>1987</v>
      </c>
      <c r="V3" s="56">
        <v>1</v>
      </c>
      <c r="W3" s="56">
        <v>1</v>
      </c>
      <c r="X3" s="56">
        <v>23</v>
      </c>
      <c r="Y3" s="55" t="s">
        <v>241</v>
      </c>
      <c r="Z3" s="55">
        <v>28</v>
      </c>
      <c r="AA3" s="55">
        <v>45</v>
      </c>
      <c r="AB3" s="58">
        <v>413</v>
      </c>
      <c r="AC3" s="58">
        <v>674</v>
      </c>
      <c r="AD3" s="58">
        <v>61.3</v>
      </c>
      <c r="AE3" s="58">
        <v>6058</v>
      </c>
      <c r="AF3" s="55"/>
      <c r="AG3" s="55">
        <v>0</v>
      </c>
      <c r="AH3" s="55">
        <v>0</v>
      </c>
      <c r="AI3" s="55">
        <v>0</v>
      </c>
      <c r="AJ3" s="55">
        <v>0</v>
      </c>
      <c r="AK3" s="55" t="e">
        <f t="shared" si="0"/>
        <v>#DIV/0!</v>
      </c>
      <c r="AL3" s="58">
        <f t="shared" si="1"/>
        <v>0</v>
      </c>
      <c r="AM3" s="55">
        <v>0</v>
      </c>
      <c r="AN3" s="53">
        <v>12</v>
      </c>
      <c r="AO3" s="54" t="s">
        <v>3186</v>
      </c>
      <c r="AP3" s="57">
        <v>77.38</v>
      </c>
      <c r="AQ3" s="57">
        <v>243</v>
      </c>
      <c r="AR3" s="57">
        <v>24</v>
      </c>
      <c r="AS3" s="57">
        <v>4.8499999999999996</v>
      </c>
      <c r="AT3" s="57">
        <v>33.5</v>
      </c>
      <c r="AU3" s="57">
        <v>108</v>
      </c>
      <c r="AV3" s="57">
        <v>4.33</v>
      </c>
      <c r="AW3" s="54">
        <f t="shared" si="2"/>
        <v>28.530156098928995</v>
      </c>
      <c r="AX3" s="54"/>
    </row>
    <row r="4" spans="1:53" ht="16" x14ac:dyDescent="0.2">
      <c r="A4">
        <v>0</v>
      </c>
      <c r="B4">
        <v>0</v>
      </c>
      <c r="C4" s="91">
        <f t="shared" si="3"/>
        <v>1</v>
      </c>
      <c r="D4" s="91">
        <v>1</v>
      </c>
      <c r="E4" s="161">
        <f t="shared" si="4"/>
        <v>4.5625</v>
      </c>
      <c r="F4" s="144">
        <f t="shared" si="5"/>
        <v>0.68493150684931503</v>
      </c>
      <c r="G4" s="91">
        <v>50</v>
      </c>
      <c r="H4" s="91">
        <v>23</v>
      </c>
      <c r="I4" s="91">
        <v>4</v>
      </c>
      <c r="J4" s="91">
        <v>2</v>
      </c>
      <c r="K4" s="169">
        <f t="shared" si="6"/>
        <v>0.66666666666666663</v>
      </c>
      <c r="L4" s="173">
        <v>7</v>
      </c>
      <c r="M4" s="163">
        <v>11.5</v>
      </c>
      <c r="N4" s="3">
        <v>29</v>
      </c>
      <c r="O4" s="158" t="s">
        <v>4053</v>
      </c>
      <c r="P4" s="162">
        <f t="shared" si="7"/>
        <v>0.43820224719101125</v>
      </c>
      <c r="Q4" s="139" t="s">
        <v>3177</v>
      </c>
      <c r="R4" s="49">
        <v>78</v>
      </c>
      <c r="S4" s="54" t="s">
        <v>1704</v>
      </c>
      <c r="T4" s="12" t="s">
        <v>3759</v>
      </c>
      <c r="U4" s="56">
        <v>1987</v>
      </c>
      <c r="V4" s="56">
        <v>1</v>
      </c>
      <c r="W4" s="56">
        <v>26</v>
      </c>
      <c r="X4" s="56">
        <v>23</v>
      </c>
      <c r="Y4" s="55" t="s">
        <v>56</v>
      </c>
      <c r="Z4" s="55">
        <v>4</v>
      </c>
      <c r="AA4" s="55">
        <v>49</v>
      </c>
      <c r="AB4" s="58">
        <v>387</v>
      </c>
      <c r="AC4" s="58">
        <v>620</v>
      </c>
      <c r="AD4" s="58">
        <v>62.4</v>
      </c>
      <c r="AE4" s="58">
        <v>5449</v>
      </c>
      <c r="AF4" s="58"/>
      <c r="AG4" s="58">
        <v>0</v>
      </c>
      <c r="AH4" s="58">
        <v>0</v>
      </c>
      <c r="AI4" s="58">
        <v>0</v>
      </c>
      <c r="AJ4" s="58">
        <v>0</v>
      </c>
      <c r="AK4" s="55" t="e">
        <f t="shared" si="0"/>
        <v>#DIV/0!</v>
      </c>
      <c r="AL4" s="58">
        <f t="shared" si="1"/>
        <v>0</v>
      </c>
      <c r="AM4" s="58">
        <v>0</v>
      </c>
      <c r="AN4" s="53">
        <v>12</v>
      </c>
      <c r="AO4" s="54" t="s">
        <v>3186</v>
      </c>
      <c r="AP4" s="57">
        <v>74.25</v>
      </c>
      <c r="AQ4" s="57">
        <v>226</v>
      </c>
      <c r="AR4" s="57">
        <v>24</v>
      </c>
      <c r="AS4" s="57">
        <v>4.97</v>
      </c>
      <c r="AT4" s="57">
        <v>30.5</v>
      </c>
      <c r="AU4" s="57">
        <v>110</v>
      </c>
      <c r="AV4" s="57">
        <v>4.26</v>
      </c>
      <c r="AW4" s="54">
        <f t="shared" si="2"/>
        <v>28.818465235973655</v>
      </c>
      <c r="AX4" s="54"/>
    </row>
    <row r="5" spans="1:53" ht="16" x14ac:dyDescent="0.2">
      <c r="A5">
        <v>0</v>
      </c>
      <c r="B5">
        <v>0</v>
      </c>
      <c r="C5" s="91">
        <f t="shared" si="3"/>
        <v>1</v>
      </c>
      <c r="D5" s="91">
        <v>2</v>
      </c>
      <c r="E5" s="161">
        <f t="shared" si="4"/>
        <v>8</v>
      </c>
      <c r="F5" s="144">
        <f t="shared" si="5"/>
        <v>0.6640625</v>
      </c>
      <c r="G5" s="91">
        <v>85</v>
      </c>
      <c r="H5" s="91">
        <v>43</v>
      </c>
      <c r="I5" s="91">
        <v>8</v>
      </c>
      <c r="J5" s="91">
        <v>3</v>
      </c>
      <c r="K5" s="169">
        <f t="shared" si="6"/>
        <v>0.72727272727272729</v>
      </c>
      <c r="L5" s="173">
        <v>0</v>
      </c>
      <c r="M5" s="163">
        <v>0</v>
      </c>
      <c r="N5" s="3">
        <v>42</v>
      </c>
      <c r="O5" s="158" t="s">
        <v>4054</v>
      </c>
      <c r="P5" s="162">
        <f t="shared" si="7"/>
        <v>0.38764044943820225</v>
      </c>
      <c r="Q5" s="139" t="s">
        <v>3173</v>
      </c>
      <c r="R5" s="49">
        <v>69</v>
      </c>
      <c r="S5" s="54" t="s">
        <v>1724</v>
      </c>
      <c r="T5" s="12" t="s">
        <v>3763</v>
      </c>
      <c r="U5" s="56">
        <v>1987</v>
      </c>
      <c r="V5" s="56">
        <v>4</v>
      </c>
      <c r="W5" s="56">
        <v>110</v>
      </c>
      <c r="X5" s="56">
        <v>22</v>
      </c>
      <c r="Y5" s="55" t="s">
        <v>1444</v>
      </c>
      <c r="Z5" s="55">
        <v>10</v>
      </c>
      <c r="AA5" s="55">
        <v>42</v>
      </c>
      <c r="AB5" s="58">
        <v>473</v>
      </c>
      <c r="AC5" s="58">
        <v>850</v>
      </c>
      <c r="AD5" s="58">
        <v>55.6</v>
      </c>
      <c r="AE5" s="58">
        <v>6527</v>
      </c>
      <c r="AF5" s="55"/>
      <c r="AG5" s="55">
        <v>0</v>
      </c>
      <c r="AH5" s="55">
        <v>0</v>
      </c>
      <c r="AI5" s="55">
        <v>0</v>
      </c>
      <c r="AJ5" s="55">
        <v>0</v>
      </c>
      <c r="AK5" s="55" t="e">
        <f t="shared" si="0"/>
        <v>#DIV/0!</v>
      </c>
      <c r="AL5" s="58">
        <f t="shared" si="1"/>
        <v>0</v>
      </c>
      <c r="AM5" s="55">
        <v>0</v>
      </c>
      <c r="AN5" s="53">
        <v>5</v>
      </c>
      <c r="AO5" s="54" t="s">
        <v>2514</v>
      </c>
      <c r="AP5" s="57">
        <v>74.3</v>
      </c>
      <c r="AQ5" s="57">
        <v>193</v>
      </c>
      <c r="AR5" s="57">
        <v>16</v>
      </c>
      <c r="AS5" s="57">
        <v>4.58</v>
      </c>
      <c r="AT5" s="57">
        <v>32.5</v>
      </c>
      <c r="AU5" s="57">
        <v>110</v>
      </c>
      <c r="AV5" s="57">
        <v>4.1100000000000003</v>
      </c>
      <c r="AW5" s="54">
        <f t="shared" si="2"/>
        <v>24.577347300692512</v>
      </c>
      <c r="AX5" s="54"/>
    </row>
    <row r="6" spans="1:53" ht="16" x14ac:dyDescent="0.2">
      <c r="A6">
        <v>0</v>
      </c>
      <c r="B6">
        <v>0</v>
      </c>
      <c r="C6" s="91">
        <f t="shared" si="3"/>
        <v>1</v>
      </c>
      <c r="D6" s="91">
        <v>0</v>
      </c>
      <c r="E6" s="161">
        <f t="shared" si="4"/>
        <v>4.4375</v>
      </c>
      <c r="F6" s="144">
        <f t="shared" si="5"/>
        <v>0.323943661971831</v>
      </c>
      <c r="G6" s="91">
        <v>23</v>
      </c>
      <c r="H6" s="91">
        <v>48</v>
      </c>
      <c r="I6" s="91">
        <v>0</v>
      </c>
      <c r="J6" s="91">
        <v>1</v>
      </c>
      <c r="K6" s="169">
        <f t="shared" si="6"/>
        <v>0</v>
      </c>
      <c r="L6" s="173">
        <v>0</v>
      </c>
      <c r="M6" s="163">
        <v>0</v>
      </c>
      <c r="N6" s="3">
        <v>130</v>
      </c>
      <c r="O6" s="158" t="s">
        <v>4055</v>
      </c>
      <c r="P6" s="162">
        <f t="shared" si="7"/>
        <v>0.29213483146067415</v>
      </c>
      <c r="Q6" s="139" t="s">
        <v>2750</v>
      </c>
      <c r="R6" s="49">
        <v>52</v>
      </c>
      <c r="S6" s="54" t="s">
        <v>1698</v>
      </c>
      <c r="T6" s="12" t="s">
        <v>3757</v>
      </c>
      <c r="U6" s="56">
        <v>1987</v>
      </c>
      <c r="V6" s="56">
        <v>1</v>
      </c>
      <c r="W6" s="56">
        <v>13</v>
      </c>
      <c r="X6" s="56">
        <v>22</v>
      </c>
      <c r="Y6" s="55" t="s">
        <v>443</v>
      </c>
      <c r="Z6" s="55">
        <v>18</v>
      </c>
      <c r="AA6" s="55">
        <v>36</v>
      </c>
      <c r="AB6" s="58">
        <v>560</v>
      </c>
      <c r="AC6" s="58">
        <v>1015</v>
      </c>
      <c r="AD6" s="58">
        <v>55.2</v>
      </c>
      <c r="AE6" s="58">
        <v>6681</v>
      </c>
      <c r="AF6" s="55"/>
      <c r="AG6" s="55">
        <v>0</v>
      </c>
      <c r="AH6" s="55">
        <v>0</v>
      </c>
      <c r="AI6" s="55">
        <v>0</v>
      </c>
      <c r="AJ6" s="55">
        <v>0</v>
      </c>
      <c r="AK6" s="55" t="e">
        <f t="shared" si="0"/>
        <v>#DIV/0!</v>
      </c>
      <c r="AL6" s="58">
        <f t="shared" si="1"/>
        <v>0</v>
      </c>
      <c r="AM6" s="55">
        <v>0</v>
      </c>
      <c r="AN6" s="53">
        <v>6</v>
      </c>
      <c r="AO6" s="54" t="s">
        <v>2513</v>
      </c>
      <c r="AP6" s="57">
        <v>75</v>
      </c>
      <c r="AQ6" s="57">
        <v>209</v>
      </c>
      <c r="AR6" s="57">
        <v>16</v>
      </c>
      <c r="AS6" s="57">
        <v>5.0599999999999996</v>
      </c>
      <c r="AT6" s="57">
        <v>32</v>
      </c>
      <c r="AU6" s="57">
        <v>106</v>
      </c>
      <c r="AV6" s="57">
        <v>4.41</v>
      </c>
      <c r="AW6" s="54">
        <f t="shared" si="2"/>
        <v>26.120355555555555</v>
      </c>
      <c r="AX6" s="54"/>
    </row>
    <row r="7" spans="1:53" ht="16" x14ac:dyDescent="0.2">
      <c r="A7">
        <v>0</v>
      </c>
      <c r="B7">
        <v>0</v>
      </c>
      <c r="C7" s="91">
        <f t="shared" si="3"/>
        <v>0</v>
      </c>
      <c r="D7" s="91">
        <v>0</v>
      </c>
      <c r="E7" s="161">
        <f t="shared" si="4"/>
        <v>1.125</v>
      </c>
      <c r="F7" s="144">
        <f t="shared" si="5"/>
        <v>0.27777777777777779</v>
      </c>
      <c r="G7" s="91">
        <v>5</v>
      </c>
      <c r="H7" s="91">
        <v>13</v>
      </c>
      <c r="I7" s="91">
        <v>0</v>
      </c>
      <c r="J7" s="91">
        <v>1</v>
      </c>
      <c r="K7" s="169">
        <f t="shared" si="6"/>
        <v>0</v>
      </c>
      <c r="L7" s="173">
        <v>0</v>
      </c>
      <c r="M7" s="163">
        <v>0</v>
      </c>
      <c r="N7" s="3">
        <v>79</v>
      </c>
      <c r="O7" s="158" t="s">
        <v>4056</v>
      </c>
      <c r="P7" s="162">
        <f t="shared" si="7"/>
        <v>8.4269662921348312E-2</v>
      </c>
      <c r="Q7" s="139" t="s">
        <v>3174</v>
      </c>
      <c r="R7" s="49">
        <v>15</v>
      </c>
      <c r="S7" s="54" t="s">
        <v>1711</v>
      </c>
      <c r="T7" s="12" t="s">
        <v>3758</v>
      </c>
      <c r="U7" s="56">
        <v>1987</v>
      </c>
      <c r="V7" s="56">
        <v>3</v>
      </c>
      <c r="W7" s="56">
        <v>64</v>
      </c>
      <c r="X7" s="56">
        <v>23</v>
      </c>
      <c r="Y7" s="55" t="s">
        <v>79</v>
      </c>
      <c r="Z7" s="55">
        <v>22</v>
      </c>
      <c r="AA7" s="55">
        <v>33</v>
      </c>
      <c r="AB7" s="58">
        <v>366</v>
      </c>
      <c r="AC7" s="58">
        <v>705</v>
      </c>
      <c r="AD7" s="58">
        <v>51.9</v>
      </c>
      <c r="AE7" s="58">
        <v>5411</v>
      </c>
      <c r="AF7" s="55"/>
      <c r="AG7" s="55">
        <v>0</v>
      </c>
      <c r="AH7" s="55">
        <v>0</v>
      </c>
      <c r="AI7" s="55">
        <v>0</v>
      </c>
      <c r="AJ7" s="55">
        <v>0</v>
      </c>
      <c r="AK7" s="55" t="e">
        <f t="shared" si="0"/>
        <v>#DIV/0!</v>
      </c>
      <c r="AL7" s="58">
        <f t="shared" si="1"/>
        <v>0</v>
      </c>
      <c r="AM7" s="55">
        <v>0</v>
      </c>
      <c r="AN7" s="53">
        <v>2</v>
      </c>
      <c r="AO7" s="54" t="s">
        <v>2518</v>
      </c>
      <c r="AP7" s="57">
        <v>74.599999999999994</v>
      </c>
      <c r="AQ7" s="57">
        <v>218</v>
      </c>
      <c r="AR7" s="57">
        <v>16</v>
      </c>
      <c r="AS7" s="57">
        <v>5.04</v>
      </c>
      <c r="AT7" s="57">
        <v>25</v>
      </c>
      <c r="AU7" s="57">
        <v>103</v>
      </c>
      <c r="AV7" s="57">
        <v>4.33</v>
      </c>
      <c r="AW7" s="54">
        <f t="shared" si="2"/>
        <v>27.538112111781157</v>
      </c>
      <c r="AX7" s="54"/>
    </row>
    <row r="8" spans="1:53" ht="16" x14ac:dyDescent="0.2">
      <c r="A8">
        <v>0</v>
      </c>
      <c r="B8">
        <v>1</v>
      </c>
      <c r="C8" s="91">
        <f t="shared" si="3"/>
        <v>0</v>
      </c>
      <c r="D8" s="91">
        <v>2</v>
      </c>
      <c r="E8" s="161">
        <f t="shared" si="4"/>
        <v>23.8125</v>
      </c>
      <c r="F8" s="144">
        <f t="shared" si="5"/>
        <v>0.62992125984251968</v>
      </c>
      <c r="G8" s="91">
        <v>240</v>
      </c>
      <c r="H8" s="91">
        <v>141</v>
      </c>
      <c r="I8" s="91">
        <v>26</v>
      </c>
      <c r="J8" s="91">
        <v>16</v>
      </c>
      <c r="K8" s="169">
        <f t="shared" si="6"/>
        <v>0.61904761904761907</v>
      </c>
      <c r="L8" s="173">
        <v>0</v>
      </c>
      <c r="M8" s="163">
        <v>0</v>
      </c>
      <c r="N8" s="3">
        <v>4</v>
      </c>
      <c r="O8" s="158" t="s">
        <v>4057</v>
      </c>
      <c r="P8" s="162">
        <f t="shared" si="7"/>
        <v>1.1235955056179775E-2</v>
      </c>
      <c r="Q8" s="139" t="s">
        <v>3182</v>
      </c>
      <c r="R8" s="49">
        <v>2</v>
      </c>
      <c r="S8" s="54" t="s">
        <v>1730</v>
      </c>
      <c r="T8" s="12" t="s">
        <v>3761</v>
      </c>
      <c r="U8" s="56">
        <v>1987</v>
      </c>
      <c r="V8" s="56">
        <v>7</v>
      </c>
      <c r="W8" s="56">
        <v>180</v>
      </c>
      <c r="X8" s="56">
        <v>23</v>
      </c>
      <c r="Y8" s="55" t="s">
        <v>196</v>
      </c>
      <c r="Z8" s="55">
        <v>16</v>
      </c>
      <c r="AA8" s="55">
        <v>57</v>
      </c>
      <c r="AB8" s="58">
        <v>731</v>
      </c>
      <c r="AC8" s="58">
        <v>1336</v>
      </c>
      <c r="AD8" s="58">
        <v>54.7</v>
      </c>
      <c r="AE8" s="58">
        <v>10623</v>
      </c>
      <c r="AF8" s="55"/>
      <c r="AG8" s="55">
        <v>0</v>
      </c>
      <c r="AH8" s="55">
        <v>0</v>
      </c>
      <c r="AI8" s="55">
        <v>0</v>
      </c>
      <c r="AJ8" s="55">
        <v>0</v>
      </c>
      <c r="AK8" s="55" t="e">
        <f t="shared" si="0"/>
        <v>#DIV/0!</v>
      </c>
      <c r="AL8" s="58">
        <f t="shared" si="1"/>
        <v>0</v>
      </c>
      <c r="AM8" s="55">
        <v>0</v>
      </c>
      <c r="AN8" s="53">
        <v>1</v>
      </c>
      <c r="AO8" s="54" t="s">
        <v>3185</v>
      </c>
      <c r="AP8" s="57">
        <v>75</v>
      </c>
      <c r="AQ8" s="57">
        <v>210</v>
      </c>
      <c r="AR8" s="57">
        <v>16</v>
      </c>
      <c r="AS8" s="57">
        <v>4.9400000000000004</v>
      </c>
      <c r="AT8" s="57">
        <v>24.49</v>
      </c>
      <c r="AU8" s="57">
        <v>85.39</v>
      </c>
      <c r="AV8" s="54">
        <v>3.2475999999999994</v>
      </c>
      <c r="AW8" s="54">
        <f t="shared" si="2"/>
        <v>26.245333333333335</v>
      </c>
      <c r="AX8" s="54"/>
    </row>
    <row r="9" spans="1:53" ht="16" x14ac:dyDescent="0.2">
      <c r="A9">
        <v>0</v>
      </c>
      <c r="B9">
        <v>0</v>
      </c>
      <c r="C9" s="91">
        <f t="shared" si="3"/>
        <v>0</v>
      </c>
      <c r="D9" s="91">
        <v>0</v>
      </c>
      <c r="E9" s="161">
        <f t="shared" si="4"/>
        <v>0.9375</v>
      </c>
      <c r="F9" s="144">
        <f t="shared" si="5"/>
        <v>0.26666666666666666</v>
      </c>
      <c r="G9" s="91">
        <v>4</v>
      </c>
      <c r="H9" s="91">
        <v>11</v>
      </c>
      <c r="I9" s="91">
        <v>0</v>
      </c>
      <c r="J9" s="91">
        <v>1</v>
      </c>
      <c r="K9" s="169">
        <f t="shared" si="6"/>
        <v>0</v>
      </c>
      <c r="L9" s="173">
        <v>3</v>
      </c>
      <c r="M9" s="163">
        <v>22.3</v>
      </c>
      <c r="N9" s="3">
        <v>172</v>
      </c>
      <c r="O9" s="158" t="s">
        <v>4058</v>
      </c>
      <c r="P9" s="162">
        <f t="shared" si="7"/>
        <v>1.1235955056179775E-2</v>
      </c>
      <c r="Q9" s="139" t="s">
        <v>3181</v>
      </c>
      <c r="R9" s="49">
        <v>2</v>
      </c>
      <c r="S9" s="54" t="s">
        <v>1695</v>
      </c>
      <c r="T9" s="12" t="s">
        <v>3760</v>
      </c>
      <c r="U9" s="56">
        <v>1987</v>
      </c>
      <c r="V9" s="56">
        <v>1</v>
      </c>
      <c r="W9" s="56">
        <v>6</v>
      </c>
      <c r="X9" s="56">
        <v>23</v>
      </c>
      <c r="Y9" s="55" t="s">
        <v>271</v>
      </c>
      <c r="Z9" s="55">
        <v>24</v>
      </c>
      <c r="AA9" s="55">
        <v>32</v>
      </c>
      <c r="AB9" s="58">
        <v>577</v>
      </c>
      <c r="AC9" s="58">
        <v>1015</v>
      </c>
      <c r="AD9" s="58">
        <v>56.8</v>
      </c>
      <c r="AE9" s="58">
        <v>7142</v>
      </c>
      <c r="AF9" s="58"/>
      <c r="AG9" s="58">
        <v>9.3000000000000007</v>
      </c>
      <c r="AH9" s="58">
        <v>10.5</v>
      </c>
      <c r="AI9" s="58">
        <v>105</v>
      </c>
      <c r="AJ9" s="58">
        <v>14</v>
      </c>
      <c r="AK9" s="55">
        <f t="shared" si="0"/>
        <v>7.5</v>
      </c>
      <c r="AL9" s="58">
        <f t="shared" si="1"/>
        <v>34.36</v>
      </c>
      <c r="AM9" s="58">
        <v>171.8</v>
      </c>
      <c r="AN9" s="53">
        <v>5</v>
      </c>
      <c r="AO9" s="54" t="s">
        <v>3189</v>
      </c>
      <c r="AP9" s="57">
        <v>75.75</v>
      </c>
      <c r="AQ9" s="57">
        <v>222</v>
      </c>
      <c r="AR9" s="57">
        <v>16</v>
      </c>
      <c r="AS9" s="57">
        <v>4.5199999999999996</v>
      </c>
      <c r="AT9" s="57">
        <v>36</v>
      </c>
      <c r="AU9" s="57">
        <v>121</v>
      </c>
      <c r="AV9" s="57">
        <v>4.1100000000000003</v>
      </c>
      <c r="AW9" s="54">
        <f t="shared" si="2"/>
        <v>27.198379243864977</v>
      </c>
      <c r="AX9" s="54"/>
    </row>
    <row r="10" spans="1:53" ht="16" x14ac:dyDescent="0.2">
      <c r="A10">
        <v>0</v>
      </c>
      <c r="B10">
        <v>0</v>
      </c>
      <c r="C10" s="91">
        <f t="shared" si="3"/>
        <v>1</v>
      </c>
      <c r="D10" s="91">
        <v>0</v>
      </c>
      <c r="E10" s="161">
        <f t="shared" si="4"/>
        <v>2.25</v>
      </c>
      <c r="F10" s="144">
        <f t="shared" si="5"/>
        <v>0.58333333333333337</v>
      </c>
      <c r="G10" s="91">
        <v>21</v>
      </c>
      <c r="H10" s="91">
        <v>15</v>
      </c>
      <c r="I10" s="91">
        <v>2</v>
      </c>
      <c r="J10" s="91">
        <v>2</v>
      </c>
      <c r="K10" s="169">
        <f t="shared" si="6"/>
        <v>0.5</v>
      </c>
      <c r="L10" s="173">
        <v>0</v>
      </c>
      <c r="M10" s="163">
        <v>0</v>
      </c>
      <c r="N10" s="3">
        <v>89</v>
      </c>
      <c r="O10" s="158" t="s">
        <v>4059</v>
      </c>
      <c r="P10" s="162">
        <f t="shared" si="7"/>
        <v>0.43258426966292135</v>
      </c>
      <c r="Q10" s="139" t="s">
        <v>3164</v>
      </c>
      <c r="R10" s="49">
        <v>77</v>
      </c>
      <c r="S10" s="54" t="s">
        <v>1664</v>
      </c>
      <c r="T10" s="76" t="s">
        <v>3765</v>
      </c>
      <c r="U10" s="56">
        <v>1988</v>
      </c>
      <c r="V10" s="56">
        <v>3</v>
      </c>
      <c r="W10" s="56">
        <v>76</v>
      </c>
      <c r="X10" s="56">
        <v>22</v>
      </c>
      <c r="Y10" s="55" t="s">
        <v>448</v>
      </c>
      <c r="Z10" s="55">
        <v>13</v>
      </c>
      <c r="AA10" s="55">
        <v>29</v>
      </c>
      <c r="AB10" s="58">
        <v>326</v>
      </c>
      <c r="AC10" s="58">
        <v>597</v>
      </c>
      <c r="AD10" s="58">
        <v>54.6</v>
      </c>
      <c r="AE10" s="58">
        <v>4161</v>
      </c>
      <c r="AF10" s="58"/>
      <c r="AG10" s="58">
        <v>9.6999999999999993</v>
      </c>
      <c r="AH10" s="58">
        <v>10.6</v>
      </c>
      <c r="AI10" s="58">
        <v>62</v>
      </c>
      <c r="AJ10" s="58">
        <v>10</v>
      </c>
      <c r="AK10" s="55">
        <f t="shared" si="0"/>
        <v>6.2</v>
      </c>
      <c r="AL10" s="58">
        <f t="shared" si="1"/>
        <v>41.5</v>
      </c>
      <c r="AM10" s="58">
        <v>166</v>
      </c>
      <c r="AN10" s="53">
        <v>4</v>
      </c>
      <c r="AO10" s="54" t="s">
        <v>3188</v>
      </c>
      <c r="AP10" s="57">
        <v>74.88</v>
      </c>
      <c r="AQ10" s="57">
        <v>230</v>
      </c>
      <c r="AR10" s="57">
        <v>31</v>
      </c>
      <c r="AS10" s="57">
        <v>4.87</v>
      </c>
      <c r="AT10" s="57">
        <v>34</v>
      </c>
      <c r="AU10" s="57">
        <v>121</v>
      </c>
      <c r="AV10" s="57">
        <v>4.13</v>
      </c>
      <c r="AW10" s="54">
        <f t="shared" si="2"/>
        <v>28.83709376597999</v>
      </c>
      <c r="AX10" s="54"/>
    </row>
    <row r="11" spans="1:53" ht="16" x14ac:dyDescent="0.2">
      <c r="A11">
        <v>0</v>
      </c>
      <c r="B11">
        <v>0</v>
      </c>
      <c r="C11" s="91">
        <f t="shared" si="3"/>
        <v>0</v>
      </c>
      <c r="D11" s="91">
        <v>0</v>
      </c>
      <c r="E11" s="161">
        <f t="shared" si="4"/>
        <v>5.5625</v>
      </c>
      <c r="F11" s="144">
        <f t="shared" si="5"/>
        <v>0.7078651685393258</v>
      </c>
      <c r="G11" s="91">
        <v>63</v>
      </c>
      <c r="H11" s="91">
        <v>26</v>
      </c>
      <c r="I11" s="91">
        <v>5</v>
      </c>
      <c r="J11" s="91">
        <v>2</v>
      </c>
      <c r="K11" s="169">
        <f t="shared" si="6"/>
        <v>0.7142857142857143</v>
      </c>
      <c r="L11" s="173">
        <v>0</v>
      </c>
      <c r="M11" s="163">
        <v>0</v>
      </c>
      <c r="N11" s="3">
        <v>18</v>
      </c>
      <c r="O11" s="158" t="s">
        <v>4060</v>
      </c>
      <c r="P11" s="162">
        <f t="shared" si="7"/>
        <v>0.2808988764044944</v>
      </c>
      <c r="Q11" s="139" t="s">
        <v>3166</v>
      </c>
      <c r="R11" s="49">
        <v>50</v>
      </c>
      <c r="S11" s="54" t="s">
        <v>1672</v>
      </c>
      <c r="T11" s="12" t="s">
        <v>3766</v>
      </c>
      <c r="U11" s="56">
        <v>1988</v>
      </c>
      <c r="V11" s="56">
        <v>6</v>
      </c>
      <c r="W11" s="56">
        <v>159</v>
      </c>
      <c r="X11" s="56">
        <v>23</v>
      </c>
      <c r="Y11" s="55" t="s">
        <v>221</v>
      </c>
      <c r="Z11" s="55">
        <v>1</v>
      </c>
      <c r="AA11" s="55">
        <v>22</v>
      </c>
      <c r="AB11" s="58">
        <v>293</v>
      </c>
      <c r="AC11" s="58">
        <v>587</v>
      </c>
      <c r="AD11" s="58">
        <v>49.9</v>
      </c>
      <c r="AE11" s="58">
        <v>4395</v>
      </c>
      <c r="AF11" s="58"/>
      <c r="AG11" s="58">
        <v>8.9</v>
      </c>
      <c r="AH11" s="58">
        <v>9.9</v>
      </c>
      <c r="AI11" s="58">
        <v>47</v>
      </c>
      <c r="AJ11" s="58">
        <v>8</v>
      </c>
      <c r="AK11" s="55">
        <f t="shared" si="0"/>
        <v>5.875</v>
      </c>
      <c r="AL11" s="58">
        <f t="shared" si="1"/>
        <v>20.55</v>
      </c>
      <c r="AM11" s="58">
        <v>164.4</v>
      </c>
      <c r="AN11" s="53">
        <v>8</v>
      </c>
      <c r="AO11" s="54" t="s">
        <v>3656</v>
      </c>
      <c r="AP11" s="57">
        <v>76.13</v>
      </c>
      <c r="AQ11" s="57">
        <v>217</v>
      </c>
      <c r="AR11" s="57">
        <v>40</v>
      </c>
      <c r="AS11" s="57">
        <v>4.78</v>
      </c>
      <c r="AT11" s="57">
        <v>32</v>
      </c>
      <c r="AU11" s="57">
        <v>113</v>
      </c>
      <c r="AV11" s="57">
        <v>3.96</v>
      </c>
      <c r="AW11" s="54">
        <f t="shared" si="2"/>
        <v>26.321061461147693</v>
      </c>
      <c r="AX11" s="54"/>
    </row>
    <row r="12" spans="1:53" ht="16" x14ac:dyDescent="0.2">
      <c r="A12">
        <v>0</v>
      </c>
      <c r="B12">
        <v>0</v>
      </c>
      <c r="C12" s="91">
        <f t="shared" si="3"/>
        <v>0</v>
      </c>
      <c r="D12" s="91">
        <v>0</v>
      </c>
      <c r="E12" s="161">
        <f t="shared" si="4"/>
        <v>3.9375</v>
      </c>
      <c r="F12" s="144">
        <f t="shared" si="5"/>
        <v>0.34920634920634919</v>
      </c>
      <c r="G12" s="91">
        <v>22</v>
      </c>
      <c r="H12" s="91">
        <v>41</v>
      </c>
      <c r="I12" s="91">
        <v>0</v>
      </c>
      <c r="J12" s="91">
        <v>0.1</v>
      </c>
      <c r="K12" s="169">
        <f t="shared" si="6"/>
        <v>0</v>
      </c>
      <c r="L12" s="173">
        <v>0</v>
      </c>
      <c r="M12" s="163">
        <v>0</v>
      </c>
      <c r="N12" s="3">
        <v>0</v>
      </c>
      <c r="O12" s="12" t="s">
        <v>3165</v>
      </c>
      <c r="P12" s="162">
        <f t="shared" si="7"/>
        <v>0.14606741573033707</v>
      </c>
      <c r="Q12" s="139" t="s">
        <v>3160</v>
      </c>
      <c r="R12" s="49">
        <v>26</v>
      </c>
      <c r="S12" s="54" t="s">
        <v>1630</v>
      </c>
      <c r="T12" s="12" t="s">
        <v>3768</v>
      </c>
      <c r="U12" s="56">
        <v>1989</v>
      </c>
      <c r="V12" s="56">
        <v>2</v>
      </c>
      <c r="W12" s="56">
        <v>51</v>
      </c>
      <c r="X12" s="56">
        <v>23</v>
      </c>
      <c r="Y12" s="55" t="s">
        <v>431</v>
      </c>
      <c r="Z12" s="55">
        <v>21</v>
      </c>
      <c r="AA12" s="55">
        <v>45</v>
      </c>
      <c r="AB12" s="58">
        <v>493</v>
      </c>
      <c r="AC12" s="58">
        <v>1007</v>
      </c>
      <c r="AD12" s="58">
        <v>49</v>
      </c>
      <c r="AE12" s="58">
        <v>6756</v>
      </c>
      <c r="AF12" s="58"/>
      <c r="AG12" s="58">
        <v>9.4</v>
      </c>
      <c r="AH12" s="58">
        <v>10.6</v>
      </c>
      <c r="AI12" s="58">
        <v>88</v>
      </c>
      <c r="AJ12" s="58">
        <v>16</v>
      </c>
      <c r="AK12" s="55">
        <f t="shared" si="0"/>
        <v>5.5</v>
      </c>
      <c r="AL12" s="58">
        <f t="shared" si="1"/>
        <v>43.9</v>
      </c>
      <c r="AM12" s="58">
        <v>175.6</v>
      </c>
      <c r="AN12" s="53">
        <v>4</v>
      </c>
      <c r="AO12" s="54" t="s">
        <v>3680</v>
      </c>
      <c r="AP12" s="61">
        <v>76.25</v>
      </c>
      <c r="AQ12" s="61">
        <v>236</v>
      </c>
      <c r="AR12" s="61">
        <v>36</v>
      </c>
      <c r="AS12" s="61">
        <v>4.79</v>
      </c>
      <c r="AT12" s="57">
        <v>24.49</v>
      </c>
      <c r="AU12" s="57">
        <v>85.39</v>
      </c>
      <c r="AV12" s="54">
        <v>3.2475999999999994</v>
      </c>
      <c r="AW12" s="54">
        <f t="shared" si="2"/>
        <v>28.53564095673206</v>
      </c>
      <c r="AX12" s="54"/>
    </row>
    <row r="13" spans="1:53" ht="16" x14ac:dyDescent="0.2">
      <c r="A13">
        <v>0</v>
      </c>
      <c r="B13">
        <v>0</v>
      </c>
      <c r="C13" s="91">
        <f t="shared" si="3"/>
        <v>0</v>
      </c>
      <c r="D13" s="91">
        <v>0</v>
      </c>
      <c r="E13" s="161">
        <f t="shared" si="4"/>
        <v>2</v>
      </c>
      <c r="F13" s="144">
        <f t="shared" si="5"/>
        <v>0.4375</v>
      </c>
      <c r="G13" s="91">
        <v>14</v>
      </c>
      <c r="H13" s="91">
        <v>18</v>
      </c>
      <c r="I13" s="91">
        <v>0</v>
      </c>
      <c r="J13" s="91">
        <v>0.1</v>
      </c>
      <c r="K13" s="169">
        <f t="shared" si="6"/>
        <v>0</v>
      </c>
      <c r="L13" s="173">
        <v>0</v>
      </c>
      <c r="M13" s="163">
        <v>0</v>
      </c>
      <c r="N13" s="3">
        <v>0</v>
      </c>
      <c r="O13" s="12" t="s">
        <v>4061</v>
      </c>
      <c r="P13" s="162">
        <f t="shared" si="7"/>
        <v>2.247191011235955E-2</v>
      </c>
      <c r="Q13" s="139" t="s">
        <v>3149</v>
      </c>
      <c r="R13" s="49">
        <v>4</v>
      </c>
      <c r="S13" s="54" t="s">
        <v>1635</v>
      </c>
      <c r="T13" s="12" t="s">
        <v>3767</v>
      </c>
      <c r="U13" s="56">
        <v>1989</v>
      </c>
      <c r="V13" s="56">
        <v>3</v>
      </c>
      <c r="W13" s="56">
        <v>74</v>
      </c>
      <c r="X13" s="56">
        <v>24</v>
      </c>
      <c r="Y13" s="55" t="s">
        <v>288</v>
      </c>
      <c r="Z13" s="55">
        <v>28</v>
      </c>
      <c r="AA13" s="55">
        <v>44</v>
      </c>
      <c r="AB13" s="58">
        <v>342</v>
      </c>
      <c r="AC13" s="58">
        <v>594</v>
      </c>
      <c r="AD13" s="58">
        <v>57.6</v>
      </c>
      <c r="AE13" s="58">
        <v>4557</v>
      </c>
      <c r="AF13" s="58"/>
      <c r="AG13" s="58">
        <v>9.3000000000000007</v>
      </c>
      <c r="AH13" s="58">
        <v>10.4</v>
      </c>
      <c r="AI13" s="58">
        <v>88</v>
      </c>
      <c r="AJ13" s="58">
        <v>16</v>
      </c>
      <c r="AK13" s="55">
        <f t="shared" si="0"/>
        <v>5.5</v>
      </c>
      <c r="AL13" s="58">
        <f t="shared" si="1"/>
        <v>85.4</v>
      </c>
      <c r="AM13" s="58">
        <v>170.8</v>
      </c>
      <c r="AN13" s="53">
        <v>2</v>
      </c>
      <c r="AO13" s="54" t="s">
        <v>2518</v>
      </c>
      <c r="AP13" s="61">
        <v>76</v>
      </c>
      <c r="AQ13" s="61">
        <v>229</v>
      </c>
      <c r="AR13" s="57">
        <v>16</v>
      </c>
      <c r="AS13" s="61">
        <v>4.97</v>
      </c>
      <c r="AT13" s="61">
        <v>32.5</v>
      </c>
      <c r="AU13" s="61">
        <v>118</v>
      </c>
      <c r="AV13" s="61">
        <v>4.54</v>
      </c>
      <c r="AW13" s="54">
        <f t="shared" si="2"/>
        <v>27.871710526315791</v>
      </c>
      <c r="AX13" s="54"/>
    </row>
    <row r="14" spans="1:53" ht="16" x14ac:dyDescent="0.2">
      <c r="A14">
        <v>0</v>
      </c>
      <c r="B14">
        <v>0</v>
      </c>
      <c r="C14" s="91">
        <f>IF(R14&gt;50,1,0)</f>
        <v>0</v>
      </c>
      <c r="D14" s="91">
        <v>0</v>
      </c>
      <c r="E14" s="161">
        <f t="shared" si="4"/>
        <v>7.3125</v>
      </c>
      <c r="F14" s="144">
        <f t="shared" si="5"/>
        <v>0.35897435897435898</v>
      </c>
      <c r="G14" s="91">
        <v>42</v>
      </c>
      <c r="H14" s="91">
        <v>75</v>
      </c>
      <c r="I14" s="91">
        <v>1</v>
      </c>
      <c r="J14" s="91">
        <v>1</v>
      </c>
      <c r="K14" s="169">
        <f t="shared" si="6"/>
        <v>0.5</v>
      </c>
      <c r="L14" s="173">
        <v>0</v>
      </c>
      <c r="M14" s="163">
        <v>0</v>
      </c>
      <c r="N14" s="3">
        <v>0</v>
      </c>
      <c r="O14" s="12" t="s">
        <v>4062</v>
      </c>
      <c r="P14" s="162">
        <f t="shared" si="7"/>
        <v>1.1235955056179775E-2</v>
      </c>
      <c r="Q14" s="139" t="s">
        <v>3148</v>
      </c>
      <c r="R14" s="49">
        <v>2</v>
      </c>
      <c r="S14" s="54" t="s">
        <v>1640</v>
      </c>
      <c r="T14" s="76" t="s">
        <v>3769</v>
      </c>
      <c r="U14" s="56">
        <v>1989</v>
      </c>
      <c r="V14" s="56">
        <v>4</v>
      </c>
      <c r="W14" s="56">
        <v>102</v>
      </c>
      <c r="X14" s="56">
        <v>23</v>
      </c>
      <c r="Y14" s="55" t="s">
        <v>1499</v>
      </c>
      <c r="Z14" s="55">
        <v>7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8"/>
      <c r="AG14" s="58">
        <v>8.8000000000000007</v>
      </c>
      <c r="AH14" s="58">
        <v>9.6</v>
      </c>
      <c r="AI14" s="58">
        <v>77</v>
      </c>
      <c r="AJ14" s="58">
        <v>15</v>
      </c>
      <c r="AK14" s="55">
        <f t="shared" si="0"/>
        <v>5.1333333333333337</v>
      </c>
      <c r="AL14" s="58">
        <f t="shared" si="1"/>
        <v>81.25</v>
      </c>
      <c r="AM14" s="58">
        <v>162.5</v>
      </c>
      <c r="AN14" s="53">
        <v>2</v>
      </c>
      <c r="AO14" s="54" t="s">
        <v>2518</v>
      </c>
      <c r="AP14" s="57">
        <v>75.25</v>
      </c>
      <c r="AQ14" s="57">
        <v>220</v>
      </c>
      <c r="AR14" s="57">
        <v>16</v>
      </c>
      <c r="AS14" s="57">
        <v>4.9400000000000004</v>
      </c>
      <c r="AT14" s="57">
        <v>28</v>
      </c>
      <c r="AU14" s="57">
        <v>99</v>
      </c>
      <c r="AV14" s="57">
        <v>4.34</v>
      </c>
      <c r="AW14" s="54">
        <f t="shared" si="2"/>
        <v>27.312722817628945</v>
      </c>
      <c r="AX14" s="54"/>
      <c r="AY14" s="93"/>
      <c r="AZ14" s="93"/>
      <c r="BA14" s="93"/>
    </row>
    <row r="15" spans="1:53" ht="16" x14ac:dyDescent="0.2">
      <c r="A15">
        <v>0</v>
      </c>
      <c r="B15">
        <v>0</v>
      </c>
      <c r="C15" s="91">
        <f t="shared" si="3"/>
        <v>1</v>
      </c>
      <c r="D15" s="91">
        <v>4</v>
      </c>
      <c r="E15" s="161">
        <f t="shared" si="4"/>
        <v>20.3125</v>
      </c>
      <c r="F15" s="144">
        <f t="shared" si="5"/>
        <v>0.5723076923076923</v>
      </c>
      <c r="G15" s="91">
        <v>186</v>
      </c>
      <c r="H15" s="91">
        <v>139</v>
      </c>
      <c r="I15" s="91">
        <v>24</v>
      </c>
      <c r="J15" s="91">
        <v>16</v>
      </c>
      <c r="K15" s="169">
        <f t="shared" si="6"/>
        <v>0.6</v>
      </c>
      <c r="L15" s="173">
        <v>16</v>
      </c>
      <c r="M15" s="163">
        <v>14.127000000000001</v>
      </c>
      <c r="N15" s="3">
        <v>8</v>
      </c>
      <c r="O15" s="158" t="s">
        <v>4063</v>
      </c>
      <c r="P15" s="162">
        <f t="shared" si="7"/>
        <v>0.33146067415730335</v>
      </c>
      <c r="Q15" s="139" t="s">
        <v>3142</v>
      </c>
      <c r="R15" s="49">
        <v>59</v>
      </c>
      <c r="S15" s="54" t="s">
        <v>1582</v>
      </c>
      <c r="T15" s="12" t="s">
        <v>3772</v>
      </c>
      <c r="U15" s="56">
        <v>1990</v>
      </c>
      <c r="V15" s="56">
        <v>3</v>
      </c>
      <c r="W15" s="56">
        <v>70</v>
      </c>
      <c r="X15" s="56">
        <v>24</v>
      </c>
      <c r="Y15" s="55" t="s">
        <v>120</v>
      </c>
      <c r="Z15" s="55">
        <v>15</v>
      </c>
      <c r="AA15" s="55">
        <v>27</v>
      </c>
      <c r="AB15" s="58">
        <v>387</v>
      </c>
      <c r="AC15" s="58">
        <v>658</v>
      </c>
      <c r="AD15" s="58">
        <v>58.8</v>
      </c>
      <c r="AE15" s="58">
        <v>4989</v>
      </c>
      <c r="AF15" s="58"/>
      <c r="AG15" s="58">
        <v>7.9</v>
      </c>
      <c r="AH15" s="58">
        <v>8.6</v>
      </c>
      <c r="AI15" s="58">
        <v>113</v>
      </c>
      <c r="AJ15" s="58">
        <v>24</v>
      </c>
      <c r="AK15" s="55">
        <f t="shared" si="0"/>
        <v>4.708333333333333</v>
      </c>
      <c r="AL15" s="58">
        <f t="shared" si="1"/>
        <v>19.100000000000001</v>
      </c>
      <c r="AM15" s="58">
        <v>152.80000000000001</v>
      </c>
      <c r="AN15" s="53">
        <v>8</v>
      </c>
      <c r="AO15" s="54" t="s">
        <v>3656</v>
      </c>
      <c r="AP15" s="57">
        <v>74.38</v>
      </c>
      <c r="AQ15" s="57">
        <v>214</v>
      </c>
      <c r="AR15" s="57">
        <v>20</v>
      </c>
      <c r="AS15" s="57">
        <v>4.6900000000000004</v>
      </c>
      <c r="AT15" s="57">
        <v>34.5</v>
      </c>
      <c r="AU15" s="57">
        <v>110</v>
      </c>
      <c r="AV15" s="57">
        <v>4.2</v>
      </c>
      <c r="AW15" s="54">
        <f t="shared" si="2"/>
        <v>27.192976684700369</v>
      </c>
      <c r="AX15" s="54"/>
      <c r="AY15" s="93"/>
    </row>
    <row r="16" spans="1:53" ht="16" x14ac:dyDescent="0.2">
      <c r="A16">
        <v>0</v>
      </c>
      <c r="B16">
        <v>0</v>
      </c>
      <c r="C16" s="91">
        <f t="shared" si="3"/>
        <v>0</v>
      </c>
      <c r="D16" s="91">
        <v>2</v>
      </c>
      <c r="E16" s="161">
        <f t="shared" si="4"/>
        <v>24.8125</v>
      </c>
      <c r="F16" s="144">
        <f t="shared" si="5"/>
        <v>0.7002518891687658</v>
      </c>
      <c r="G16" s="91">
        <v>278</v>
      </c>
      <c r="H16" s="91">
        <v>119</v>
      </c>
      <c r="I16" s="91">
        <v>16</v>
      </c>
      <c r="J16" s="91">
        <v>14</v>
      </c>
      <c r="K16" s="169">
        <f t="shared" si="6"/>
        <v>0.53333333333333333</v>
      </c>
      <c r="L16" s="173">
        <v>1</v>
      </c>
      <c r="M16" s="163">
        <v>15</v>
      </c>
      <c r="N16" s="3">
        <v>1</v>
      </c>
      <c r="O16" s="158" t="s">
        <v>4064</v>
      </c>
      <c r="P16" s="162">
        <f t="shared" si="7"/>
        <v>0.2752808988764045</v>
      </c>
      <c r="Q16" s="139" t="s">
        <v>3775</v>
      </c>
      <c r="R16" s="49">
        <v>49</v>
      </c>
      <c r="S16" s="54" t="s">
        <v>1590</v>
      </c>
      <c r="T16" s="12" t="s">
        <v>3776</v>
      </c>
      <c r="U16" s="56">
        <v>1990</v>
      </c>
      <c r="V16" s="56">
        <v>4</v>
      </c>
      <c r="W16" s="56">
        <v>93</v>
      </c>
      <c r="X16" s="56">
        <v>22</v>
      </c>
      <c r="Y16" s="55" t="s">
        <v>237</v>
      </c>
      <c r="Z16" s="55">
        <v>21</v>
      </c>
      <c r="AA16" s="55">
        <v>35</v>
      </c>
      <c r="AB16" s="58">
        <v>669</v>
      </c>
      <c r="AC16" s="58">
        <v>1165</v>
      </c>
      <c r="AD16" s="58">
        <v>57.4</v>
      </c>
      <c r="AE16" s="58">
        <v>8981</v>
      </c>
      <c r="AF16" s="58"/>
      <c r="AG16" s="58">
        <v>8</v>
      </c>
      <c r="AH16" s="58">
        <v>8.6999999999999993</v>
      </c>
      <c r="AI16" s="58">
        <v>98</v>
      </c>
      <c r="AJ16" s="58">
        <v>21</v>
      </c>
      <c r="AK16" s="55">
        <f t="shared" si="0"/>
        <v>4.666666666666667</v>
      </c>
      <c r="AL16" s="58">
        <f t="shared" si="1"/>
        <v>38.375</v>
      </c>
      <c r="AM16" s="58">
        <v>153.5</v>
      </c>
      <c r="AN16" s="53">
        <v>4</v>
      </c>
      <c r="AO16" s="54" t="s">
        <v>3188</v>
      </c>
      <c r="AP16" s="57">
        <v>76.13</v>
      </c>
      <c r="AQ16" s="57">
        <v>225</v>
      </c>
      <c r="AR16" s="57">
        <v>28</v>
      </c>
      <c r="AS16" s="57">
        <v>5.1100000000000003</v>
      </c>
      <c r="AT16" s="57">
        <v>31</v>
      </c>
      <c r="AU16" s="57">
        <v>115</v>
      </c>
      <c r="AV16" s="57">
        <v>4.3</v>
      </c>
      <c r="AW16" s="54">
        <f t="shared" si="2"/>
        <v>27.291423174001057</v>
      </c>
      <c r="AX16" s="54"/>
    </row>
    <row r="17" spans="1:53" ht="16" x14ac:dyDescent="0.2">
      <c r="A17">
        <v>0</v>
      </c>
      <c r="B17">
        <v>0</v>
      </c>
      <c r="C17" s="91">
        <f t="shared" si="3"/>
        <v>0</v>
      </c>
      <c r="D17" s="91">
        <v>1</v>
      </c>
      <c r="E17" s="161">
        <f t="shared" si="4"/>
        <v>6.8125</v>
      </c>
      <c r="F17" s="144">
        <f t="shared" si="5"/>
        <v>0.62385321100917435</v>
      </c>
      <c r="G17" s="91">
        <v>68</v>
      </c>
      <c r="H17" s="91">
        <f>23+18</f>
        <v>41</v>
      </c>
      <c r="I17" s="91">
        <v>5</v>
      </c>
      <c r="J17" s="91">
        <v>4</v>
      </c>
      <c r="K17" s="169">
        <f t="shared" si="6"/>
        <v>0.55555555555555558</v>
      </c>
      <c r="L17" s="173">
        <v>2</v>
      </c>
      <c r="M17" s="163">
        <v>13.5</v>
      </c>
      <c r="N17" s="3">
        <v>29</v>
      </c>
      <c r="O17" s="158" t="s">
        <v>4053</v>
      </c>
      <c r="P17" s="162">
        <f t="shared" si="7"/>
        <v>2.247191011235955E-2</v>
      </c>
      <c r="Q17" s="139" t="s">
        <v>3773</v>
      </c>
      <c r="R17" s="49">
        <v>4</v>
      </c>
      <c r="S17" s="54" t="s">
        <v>1580</v>
      </c>
      <c r="T17" s="12" t="s">
        <v>3774</v>
      </c>
      <c r="U17" s="56">
        <v>1990</v>
      </c>
      <c r="V17" s="56">
        <v>3</v>
      </c>
      <c r="W17" s="56">
        <v>63</v>
      </c>
      <c r="X17" s="56">
        <v>23</v>
      </c>
      <c r="Y17" s="55" t="s">
        <v>56</v>
      </c>
      <c r="Z17" s="55">
        <v>19</v>
      </c>
      <c r="AA17" s="55">
        <v>34</v>
      </c>
      <c r="AB17" s="58">
        <v>304</v>
      </c>
      <c r="AC17" s="58">
        <v>500</v>
      </c>
      <c r="AD17" s="58">
        <v>60.8</v>
      </c>
      <c r="AE17" s="58">
        <v>4291</v>
      </c>
      <c r="AF17" s="58"/>
      <c r="AG17" s="58">
        <v>8.1999999999999993</v>
      </c>
      <c r="AH17" s="58">
        <v>8.9</v>
      </c>
      <c r="AI17" s="58">
        <v>88</v>
      </c>
      <c r="AJ17" s="58">
        <v>19</v>
      </c>
      <c r="AK17" s="55">
        <f t="shared" si="0"/>
        <v>4.6315789473684212</v>
      </c>
      <c r="AL17" s="58">
        <f t="shared" si="1"/>
        <v>31.28</v>
      </c>
      <c r="AM17" s="58">
        <v>156.4</v>
      </c>
      <c r="AN17" s="53">
        <v>5</v>
      </c>
      <c r="AO17" s="54" t="s">
        <v>3189</v>
      </c>
      <c r="AP17" s="57">
        <v>73.25</v>
      </c>
      <c r="AQ17" s="57">
        <v>220</v>
      </c>
      <c r="AR17" s="57">
        <v>16</v>
      </c>
      <c r="AS17" s="57">
        <v>4.8899999999999997</v>
      </c>
      <c r="AT17" s="57">
        <v>29.5</v>
      </c>
      <c r="AU17" s="57">
        <v>104</v>
      </c>
      <c r="AV17" s="57">
        <v>4</v>
      </c>
      <c r="AW17" s="54">
        <f t="shared" si="2"/>
        <v>28.824564060152127</v>
      </c>
      <c r="AX17" s="70"/>
      <c r="AY17" s="15"/>
      <c r="AZ17" s="18"/>
      <c r="BA17" s="18"/>
    </row>
    <row r="18" spans="1:53" ht="16" x14ac:dyDescent="0.2">
      <c r="A18">
        <v>0</v>
      </c>
      <c r="B18">
        <v>0</v>
      </c>
      <c r="C18" s="91">
        <f t="shared" si="3"/>
        <v>0</v>
      </c>
      <c r="D18" s="91">
        <v>0</v>
      </c>
      <c r="E18" s="161">
        <f t="shared" si="4"/>
        <v>6.25E-2</v>
      </c>
      <c r="F18" s="144">
        <f t="shared" si="5"/>
        <v>0</v>
      </c>
      <c r="G18" s="91">
        <v>0</v>
      </c>
      <c r="H18" s="91">
        <v>1</v>
      </c>
      <c r="I18" s="91">
        <v>0</v>
      </c>
      <c r="J18" s="91">
        <v>1</v>
      </c>
      <c r="K18" s="169">
        <f t="shared" si="6"/>
        <v>0</v>
      </c>
      <c r="L18" s="173">
        <v>0</v>
      </c>
      <c r="M18" s="163">
        <v>0</v>
      </c>
      <c r="N18" s="3">
        <v>0</v>
      </c>
      <c r="O18" s="12" t="s">
        <v>4065</v>
      </c>
      <c r="P18" s="162">
        <f t="shared" si="7"/>
        <v>2.247191011235955E-2</v>
      </c>
      <c r="Q18" s="139" t="s">
        <v>3777</v>
      </c>
      <c r="R18" s="49">
        <v>4</v>
      </c>
      <c r="S18" s="54" t="s">
        <v>1578</v>
      </c>
      <c r="T18" s="12" t="s">
        <v>3778</v>
      </c>
      <c r="U18" s="56">
        <v>1990</v>
      </c>
      <c r="V18" s="56">
        <v>3</v>
      </c>
      <c r="W18" s="56">
        <v>59</v>
      </c>
      <c r="X18" s="56">
        <v>23</v>
      </c>
      <c r="Y18" s="55" t="s">
        <v>174</v>
      </c>
      <c r="Z18" s="55">
        <v>25</v>
      </c>
      <c r="AA18" s="55">
        <v>44</v>
      </c>
      <c r="AB18" s="58">
        <v>674</v>
      </c>
      <c r="AC18" s="58">
        <v>1163</v>
      </c>
      <c r="AD18" s="58">
        <v>58</v>
      </c>
      <c r="AE18" s="58">
        <v>9115</v>
      </c>
      <c r="AF18" s="58"/>
      <c r="AG18" s="58">
        <v>8.6999999999999993</v>
      </c>
      <c r="AH18" s="58">
        <v>9.4</v>
      </c>
      <c r="AI18" s="58">
        <v>78</v>
      </c>
      <c r="AJ18" s="58">
        <v>17</v>
      </c>
      <c r="AK18" s="55">
        <f t="shared" si="0"/>
        <v>4.5882352941176467</v>
      </c>
      <c r="AL18" s="58">
        <f t="shared" si="1"/>
        <v>39.725000000000001</v>
      </c>
      <c r="AM18" s="58">
        <v>158.9</v>
      </c>
      <c r="AN18" s="53">
        <v>4</v>
      </c>
      <c r="AO18" s="54" t="s">
        <v>3188</v>
      </c>
      <c r="AP18" s="57">
        <v>74.38</v>
      </c>
      <c r="AQ18" s="57">
        <v>223</v>
      </c>
      <c r="AR18" s="57">
        <v>24</v>
      </c>
      <c r="AS18" s="57">
        <v>4.33</v>
      </c>
      <c r="AT18" s="57">
        <v>39</v>
      </c>
      <c r="AU18" s="57">
        <v>120</v>
      </c>
      <c r="AV18" s="54">
        <v>3.2475999999999994</v>
      </c>
      <c r="AW18" s="54">
        <f t="shared" si="2"/>
        <v>28.336606545271877</v>
      </c>
      <c r="AX18" s="54"/>
    </row>
    <row r="19" spans="1:53" ht="16" x14ac:dyDescent="0.2">
      <c r="A19">
        <v>0</v>
      </c>
      <c r="B19">
        <v>0</v>
      </c>
      <c r="C19" s="91">
        <f t="shared" si="3"/>
        <v>0</v>
      </c>
      <c r="D19" s="91">
        <v>0</v>
      </c>
      <c r="E19" s="161">
        <f t="shared" si="4"/>
        <v>3.9375</v>
      </c>
      <c r="F19" s="144">
        <f t="shared" si="5"/>
        <v>0.60317460317460314</v>
      </c>
      <c r="G19" s="91">
        <v>38</v>
      </c>
      <c r="H19" s="91">
        <v>25</v>
      </c>
      <c r="I19" s="91">
        <v>0</v>
      </c>
      <c r="J19" s="91">
        <v>1</v>
      </c>
      <c r="K19" s="169">
        <f t="shared" si="6"/>
        <v>0</v>
      </c>
      <c r="L19" s="173">
        <v>4</v>
      </c>
      <c r="M19" s="163">
        <v>8.5</v>
      </c>
      <c r="N19" s="3">
        <v>0</v>
      </c>
      <c r="O19" s="12" t="s">
        <v>4066</v>
      </c>
      <c r="P19" s="162">
        <f t="shared" si="7"/>
        <v>1.1235955056179775E-2</v>
      </c>
      <c r="Q19" s="139" t="s">
        <v>3132</v>
      </c>
      <c r="R19" s="49">
        <v>2</v>
      </c>
      <c r="S19" s="54" t="s">
        <v>1601</v>
      </c>
      <c r="T19" s="12" t="s">
        <v>3771</v>
      </c>
      <c r="U19" s="56">
        <v>1990</v>
      </c>
      <c r="V19" s="56">
        <v>6</v>
      </c>
      <c r="W19" s="56">
        <v>156</v>
      </c>
      <c r="X19" s="56">
        <v>23</v>
      </c>
      <c r="Y19" s="55" t="s">
        <v>267</v>
      </c>
      <c r="Z19" s="55">
        <v>8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8"/>
      <c r="AG19" s="58">
        <v>8.6</v>
      </c>
      <c r="AH19" s="58">
        <v>9.3000000000000007</v>
      </c>
      <c r="AI19" s="58">
        <v>99</v>
      </c>
      <c r="AJ19" s="58">
        <v>23</v>
      </c>
      <c r="AK19" s="55">
        <f t="shared" si="0"/>
        <v>4.3043478260869561</v>
      </c>
      <c r="AL19" s="58">
        <f t="shared" si="1"/>
        <v>31.9</v>
      </c>
      <c r="AM19" s="58">
        <v>159.5</v>
      </c>
      <c r="AN19" s="53">
        <v>5</v>
      </c>
      <c r="AO19" s="54" t="s">
        <v>2514</v>
      </c>
      <c r="AP19" s="57">
        <v>76.88</v>
      </c>
      <c r="AQ19" s="57">
        <v>223</v>
      </c>
      <c r="AR19" s="57">
        <v>35</v>
      </c>
      <c r="AS19" s="57">
        <v>4.9000000000000004</v>
      </c>
      <c r="AT19" s="57">
        <v>24.49</v>
      </c>
      <c r="AU19" s="57">
        <v>85.39</v>
      </c>
      <c r="AV19" s="54">
        <v>3.2475999999999994</v>
      </c>
      <c r="AW19" s="54">
        <f t="shared" si="2"/>
        <v>26.523659180462598</v>
      </c>
      <c r="AX19" s="54"/>
      <c r="AY19" s="17"/>
      <c r="AZ19" s="17"/>
      <c r="BA19" s="18"/>
    </row>
    <row r="20" spans="1:53" ht="16" x14ac:dyDescent="0.2">
      <c r="A20">
        <v>0</v>
      </c>
      <c r="B20">
        <v>0</v>
      </c>
      <c r="C20" s="91">
        <f t="shared" si="3"/>
        <v>0</v>
      </c>
      <c r="D20" s="91">
        <v>2</v>
      </c>
      <c r="E20" s="161">
        <f t="shared" si="4"/>
        <v>7.8125</v>
      </c>
      <c r="F20" s="144">
        <f t="shared" si="5"/>
        <v>0.64</v>
      </c>
      <c r="G20" s="91">
        <v>80</v>
      </c>
      <c r="H20" s="91">
        <v>45</v>
      </c>
      <c r="I20" s="91">
        <v>11</v>
      </c>
      <c r="J20" s="91">
        <v>3</v>
      </c>
      <c r="K20" s="169">
        <f t="shared" si="6"/>
        <v>0.7857142857142857</v>
      </c>
      <c r="L20" s="173">
        <v>0</v>
      </c>
      <c r="M20" s="163">
        <v>0</v>
      </c>
      <c r="N20" s="3">
        <v>0</v>
      </c>
      <c r="O20" s="12" t="s">
        <v>4067</v>
      </c>
      <c r="P20" s="162">
        <f t="shared" si="7"/>
        <v>5.6179775280898875E-3</v>
      </c>
      <c r="Q20" s="139" t="s">
        <v>3134</v>
      </c>
      <c r="R20" s="49">
        <v>1</v>
      </c>
      <c r="S20" s="54" t="s">
        <v>1589</v>
      </c>
      <c r="T20" s="12" t="s">
        <v>3770</v>
      </c>
      <c r="U20" s="56">
        <v>1990</v>
      </c>
      <c r="V20" s="56">
        <v>4</v>
      </c>
      <c r="W20" s="56">
        <v>86</v>
      </c>
      <c r="X20" s="56">
        <v>22</v>
      </c>
      <c r="Y20" s="55" t="s">
        <v>221</v>
      </c>
      <c r="Z20" s="55">
        <v>5</v>
      </c>
      <c r="AA20" s="55">
        <v>31</v>
      </c>
      <c r="AB20" s="58">
        <v>401</v>
      </c>
      <c r="AC20" s="58">
        <v>747</v>
      </c>
      <c r="AD20" s="58">
        <v>53.7</v>
      </c>
      <c r="AE20" s="58">
        <v>4850</v>
      </c>
      <c r="AF20" s="58"/>
      <c r="AG20" s="58">
        <v>10</v>
      </c>
      <c r="AH20" s="58">
        <v>10.9</v>
      </c>
      <c r="AI20" s="58">
        <v>30</v>
      </c>
      <c r="AJ20" s="58">
        <v>7</v>
      </c>
      <c r="AK20" s="55">
        <f t="shared" si="0"/>
        <v>4.2857142857142856</v>
      </c>
      <c r="AL20" s="58">
        <f t="shared" si="1"/>
        <v>89.1</v>
      </c>
      <c r="AM20" s="58">
        <v>178.2</v>
      </c>
      <c r="AN20" s="53">
        <v>2</v>
      </c>
      <c r="AO20" s="54" t="s">
        <v>2518</v>
      </c>
      <c r="AP20" s="57">
        <v>77</v>
      </c>
      <c r="AQ20" s="57">
        <v>248</v>
      </c>
      <c r="AR20" s="57">
        <v>21</v>
      </c>
      <c r="AS20" s="57">
        <v>4.5599999999999996</v>
      </c>
      <c r="AT20" s="57">
        <v>40</v>
      </c>
      <c r="AU20" s="57">
        <v>126</v>
      </c>
      <c r="AV20" s="57">
        <v>4.12</v>
      </c>
      <c r="AW20" s="54">
        <f t="shared" si="2"/>
        <v>29.405296002698599</v>
      </c>
      <c r="AX20" s="54"/>
    </row>
    <row r="21" spans="1:53" ht="16" x14ac:dyDescent="0.2">
      <c r="A21">
        <v>0</v>
      </c>
      <c r="B21">
        <v>0</v>
      </c>
      <c r="C21" s="91">
        <f t="shared" si="3"/>
        <v>0</v>
      </c>
      <c r="D21" s="91">
        <v>0</v>
      </c>
      <c r="E21" s="161">
        <f t="shared" si="4"/>
        <v>7.625</v>
      </c>
      <c r="F21" s="144">
        <f t="shared" si="5"/>
        <v>0.50819672131147542</v>
      </c>
      <c r="G21" s="91">
        <v>62</v>
      </c>
      <c r="H21" s="91">
        <v>60</v>
      </c>
      <c r="I21" s="91">
        <v>0</v>
      </c>
      <c r="J21" s="91">
        <v>3</v>
      </c>
      <c r="K21" s="169">
        <f t="shared" si="6"/>
        <v>0</v>
      </c>
      <c r="L21" s="173">
        <v>8</v>
      </c>
      <c r="M21" s="163">
        <v>11.5</v>
      </c>
      <c r="N21" s="3">
        <v>29</v>
      </c>
      <c r="O21" s="158" t="s">
        <v>4053</v>
      </c>
      <c r="P21" s="162">
        <f t="shared" si="7"/>
        <v>4.49438202247191E-2</v>
      </c>
      <c r="Q21" s="145" t="s">
        <v>3118</v>
      </c>
      <c r="R21" s="49">
        <v>8</v>
      </c>
      <c r="S21" s="54" t="s">
        <v>1559</v>
      </c>
      <c r="T21" s="146" t="s">
        <v>3784</v>
      </c>
      <c r="U21" s="147">
        <v>1991</v>
      </c>
      <c r="V21" s="56">
        <v>7</v>
      </c>
      <c r="W21" s="56">
        <v>190</v>
      </c>
      <c r="X21" s="56">
        <v>23</v>
      </c>
      <c r="Y21" s="55" t="s">
        <v>56</v>
      </c>
      <c r="Z21" s="55">
        <v>9</v>
      </c>
      <c r="AA21" s="55">
        <v>37</v>
      </c>
      <c r="AB21" s="58">
        <v>418</v>
      </c>
      <c r="AC21" s="58">
        <v>753</v>
      </c>
      <c r="AD21" s="58">
        <v>55.5</v>
      </c>
      <c r="AE21" s="58">
        <v>5761</v>
      </c>
      <c r="AF21" s="58"/>
      <c r="AG21" s="58">
        <v>8.3000000000000007</v>
      </c>
      <c r="AH21" s="58">
        <v>9</v>
      </c>
      <c r="AI21" s="58">
        <v>41</v>
      </c>
      <c r="AJ21" s="58">
        <v>10</v>
      </c>
      <c r="AK21" s="55">
        <f t="shared" si="0"/>
        <v>4.0999999999999996</v>
      </c>
      <c r="AL21" s="58">
        <f t="shared" si="1"/>
        <v>52.533333333333331</v>
      </c>
      <c r="AM21" s="58">
        <v>157.6</v>
      </c>
      <c r="AN21" s="53">
        <v>3</v>
      </c>
      <c r="AO21" s="54" t="s">
        <v>2515</v>
      </c>
      <c r="AP21" s="57">
        <v>74.13</v>
      </c>
      <c r="AQ21" s="57">
        <v>222</v>
      </c>
      <c r="AR21" s="57">
        <v>25</v>
      </c>
      <c r="AS21" s="57">
        <v>4.67</v>
      </c>
      <c r="AT21" s="57">
        <v>27.5</v>
      </c>
      <c r="AU21" s="57">
        <v>116</v>
      </c>
      <c r="AV21" s="57">
        <v>4.25</v>
      </c>
      <c r="AW21" s="54">
        <f t="shared" si="2"/>
        <v>28.400128117759156</v>
      </c>
      <c r="AX21" s="54"/>
    </row>
    <row r="22" spans="1:53" ht="16" x14ac:dyDescent="0.2">
      <c r="A22">
        <v>0</v>
      </c>
      <c r="B22">
        <v>0</v>
      </c>
      <c r="C22" s="91">
        <f t="shared" si="3"/>
        <v>0</v>
      </c>
      <c r="D22" s="91">
        <v>0</v>
      </c>
      <c r="E22" s="161">
        <f t="shared" si="4"/>
        <v>1</v>
      </c>
      <c r="F22" s="144">
        <f t="shared" si="5"/>
        <v>0.375</v>
      </c>
      <c r="G22" s="91">
        <v>6</v>
      </c>
      <c r="H22" s="91">
        <v>10</v>
      </c>
      <c r="I22" s="91">
        <v>0</v>
      </c>
      <c r="J22" s="91">
        <v>1</v>
      </c>
      <c r="K22" s="169">
        <f t="shared" si="6"/>
        <v>0</v>
      </c>
      <c r="L22" s="173">
        <v>0</v>
      </c>
      <c r="M22" s="163">
        <v>0</v>
      </c>
      <c r="N22" s="3">
        <v>104</v>
      </c>
      <c r="O22" s="158" t="s">
        <v>4068</v>
      </c>
      <c r="P22" s="162">
        <f t="shared" si="7"/>
        <v>2.8089887640449437E-2</v>
      </c>
      <c r="Q22" s="145" t="s">
        <v>3123</v>
      </c>
      <c r="R22" s="49">
        <v>5</v>
      </c>
      <c r="S22" s="54" t="s">
        <v>1542</v>
      </c>
      <c r="T22" s="146" t="s">
        <v>3780</v>
      </c>
      <c r="U22" s="147">
        <v>1991</v>
      </c>
      <c r="V22" s="56">
        <v>2</v>
      </c>
      <c r="W22" s="56">
        <v>34</v>
      </c>
      <c r="X22" s="56">
        <v>23</v>
      </c>
      <c r="Y22" s="55" t="s">
        <v>170</v>
      </c>
      <c r="Z22" s="55">
        <v>23</v>
      </c>
      <c r="AA22" s="55">
        <v>33</v>
      </c>
      <c r="AB22" s="58">
        <v>333</v>
      </c>
      <c r="AC22" s="58">
        <v>598</v>
      </c>
      <c r="AD22" s="58">
        <v>55.7</v>
      </c>
      <c r="AE22" s="58">
        <v>4653</v>
      </c>
      <c r="AF22" s="58"/>
      <c r="AG22" s="58">
        <v>8.6</v>
      </c>
      <c r="AH22" s="58">
        <v>9.1999999999999993</v>
      </c>
      <c r="AI22" s="58">
        <v>39</v>
      </c>
      <c r="AJ22" s="58">
        <v>10</v>
      </c>
      <c r="AK22" s="55">
        <f t="shared" si="0"/>
        <v>3.9</v>
      </c>
      <c r="AL22" s="58">
        <f t="shared" si="1"/>
        <v>77.7</v>
      </c>
      <c r="AM22" s="58">
        <v>155.4</v>
      </c>
      <c r="AN22" s="53">
        <v>2</v>
      </c>
      <c r="AO22" s="54" t="s">
        <v>2518</v>
      </c>
      <c r="AP22" s="57">
        <v>73.88</v>
      </c>
      <c r="AQ22" s="57">
        <v>220</v>
      </c>
      <c r="AR22" s="57">
        <v>43</v>
      </c>
      <c r="AS22" s="57">
        <v>4.84</v>
      </c>
      <c r="AT22" s="57">
        <v>29</v>
      </c>
      <c r="AU22" s="57">
        <v>119</v>
      </c>
      <c r="AV22" s="57">
        <v>4.3099999999999996</v>
      </c>
      <c r="AW22" s="54">
        <f t="shared" si="2"/>
        <v>28.335066243889262</v>
      </c>
      <c r="AX22" s="54"/>
    </row>
    <row r="23" spans="1:53" ht="16" x14ac:dyDescent="0.2">
      <c r="A23">
        <v>0</v>
      </c>
      <c r="B23">
        <v>0</v>
      </c>
      <c r="C23" s="91">
        <f t="shared" si="3"/>
        <v>0</v>
      </c>
      <c r="D23" s="91">
        <v>0</v>
      </c>
      <c r="E23" s="161">
        <f t="shared" si="4"/>
        <v>5.9375</v>
      </c>
      <c r="F23" s="144">
        <f t="shared" si="5"/>
        <v>0.51578947368421058</v>
      </c>
      <c r="G23" s="91">
        <v>49</v>
      </c>
      <c r="H23" s="91">
        <v>46</v>
      </c>
      <c r="I23" s="91">
        <v>2</v>
      </c>
      <c r="J23" s="91">
        <v>1</v>
      </c>
      <c r="K23" s="169">
        <f t="shared" si="6"/>
        <v>0.66666666666666663</v>
      </c>
      <c r="L23" s="173">
        <v>0</v>
      </c>
      <c r="M23" s="163">
        <v>0</v>
      </c>
      <c r="N23" s="3">
        <v>42</v>
      </c>
      <c r="O23" s="158" t="s">
        <v>4054</v>
      </c>
      <c r="P23" s="162">
        <f t="shared" si="7"/>
        <v>2.8089887640449437E-2</v>
      </c>
      <c r="Q23" s="145" t="s">
        <v>3117</v>
      </c>
      <c r="R23" s="49">
        <v>5</v>
      </c>
      <c r="S23" s="54" t="s">
        <v>1549</v>
      </c>
      <c r="T23" s="146" t="s">
        <v>3783</v>
      </c>
      <c r="U23" s="147">
        <v>1991</v>
      </c>
      <c r="V23" s="56">
        <v>4</v>
      </c>
      <c r="W23" s="56">
        <v>99</v>
      </c>
      <c r="X23" s="56">
        <v>23</v>
      </c>
      <c r="Y23" s="55" t="s">
        <v>363</v>
      </c>
      <c r="Z23" s="55">
        <v>12</v>
      </c>
      <c r="AA23" s="55">
        <v>42</v>
      </c>
      <c r="AB23" s="58">
        <v>341</v>
      </c>
      <c r="AC23" s="58">
        <v>606</v>
      </c>
      <c r="AD23" s="58">
        <v>56.3</v>
      </c>
      <c r="AE23" s="58">
        <v>4039</v>
      </c>
      <c r="AF23" s="58"/>
      <c r="AG23" s="58">
        <v>8.9</v>
      </c>
      <c r="AH23" s="58">
        <v>9.5</v>
      </c>
      <c r="AI23" s="58">
        <v>82</v>
      </c>
      <c r="AJ23" s="58">
        <v>22</v>
      </c>
      <c r="AK23" s="55">
        <f t="shared" si="0"/>
        <v>3.7272727272727271</v>
      </c>
      <c r="AL23" s="58">
        <f t="shared" si="1"/>
        <v>32.56</v>
      </c>
      <c r="AM23" s="58">
        <v>162.80000000000001</v>
      </c>
      <c r="AN23" s="53">
        <v>5</v>
      </c>
      <c r="AO23" s="54" t="s">
        <v>3189</v>
      </c>
      <c r="AP23" s="57">
        <v>76</v>
      </c>
      <c r="AQ23" s="57">
        <v>234</v>
      </c>
      <c r="AR23" s="57">
        <v>37</v>
      </c>
      <c r="AS23" s="57">
        <v>4.59</v>
      </c>
      <c r="AT23" s="57">
        <v>36</v>
      </c>
      <c r="AU23" s="57">
        <v>124</v>
      </c>
      <c r="AV23" s="57">
        <v>4.28</v>
      </c>
      <c r="AW23" s="54">
        <f t="shared" si="2"/>
        <v>28.48026315789474</v>
      </c>
      <c r="AX23" s="54"/>
    </row>
    <row r="24" spans="1:53" ht="16" x14ac:dyDescent="0.2">
      <c r="A24">
        <v>0</v>
      </c>
      <c r="B24">
        <v>0</v>
      </c>
      <c r="C24" s="91">
        <f t="shared" si="3"/>
        <v>0</v>
      </c>
      <c r="D24" s="91">
        <v>0</v>
      </c>
      <c r="E24" s="161">
        <f t="shared" si="4"/>
        <v>6.25E-2</v>
      </c>
      <c r="F24" s="144">
        <f t="shared" si="5"/>
        <v>0</v>
      </c>
      <c r="G24" s="91">
        <v>0</v>
      </c>
      <c r="H24" s="91">
        <v>1</v>
      </c>
      <c r="I24" s="91">
        <v>0</v>
      </c>
      <c r="J24" s="91">
        <v>1</v>
      </c>
      <c r="K24" s="169">
        <f t="shared" si="6"/>
        <v>0</v>
      </c>
      <c r="L24" s="173">
        <v>0</v>
      </c>
      <c r="M24" s="163">
        <v>0</v>
      </c>
      <c r="N24" s="3">
        <v>291</v>
      </c>
      <c r="O24" s="158" t="s">
        <v>4069</v>
      </c>
      <c r="P24" s="162">
        <f t="shared" si="7"/>
        <v>2.247191011235955E-2</v>
      </c>
      <c r="Q24" s="145" t="s">
        <v>3128</v>
      </c>
      <c r="R24" s="49">
        <v>4</v>
      </c>
      <c r="S24" s="54" t="s">
        <v>1546</v>
      </c>
      <c r="T24" s="146" t="s">
        <v>3785</v>
      </c>
      <c r="U24" s="147">
        <v>1991</v>
      </c>
      <c r="V24" s="56">
        <v>4</v>
      </c>
      <c r="W24" s="56">
        <v>84</v>
      </c>
      <c r="X24" s="56">
        <v>23</v>
      </c>
      <c r="Y24" s="55" t="s">
        <v>174</v>
      </c>
      <c r="Z24" s="55">
        <v>28</v>
      </c>
      <c r="AA24" s="55">
        <v>23</v>
      </c>
      <c r="AB24" s="58">
        <v>270</v>
      </c>
      <c r="AC24" s="58">
        <v>509</v>
      </c>
      <c r="AD24" s="58">
        <v>53</v>
      </c>
      <c r="AE24" s="58">
        <v>3124</v>
      </c>
      <c r="AF24" s="58"/>
      <c r="AG24" s="58">
        <v>7.9</v>
      </c>
      <c r="AH24" s="58">
        <v>8.4</v>
      </c>
      <c r="AI24" s="58">
        <v>109</v>
      </c>
      <c r="AJ24" s="58">
        <v>30</v>
      </c>
      <c r="AK24" s="55">
        <f t="shared" si="0"/>
        <v>3.6333333333333333</v>
      </c>
      <c r="AL24" s="58">
        <f t="shared" si="1"/>
        <v>147.19999999999999</v>
      </c>
      <c r="AM24" s="58">
        <v>147.19999999999999</v>
      </c>
      <c r="AN24" s="53">
        <v>1</v>
      </c>
      <c r="AO24" s="54" t="s">
        <v>3185</v>
      </c>
      <c r="AP24" s="57">
        <v>70.63</v>
      </c>
      <c r="AQ24" s="57">
        <v>204</v>
      </c>
      <c r="AR24" s="57">
        <v>28</v>
      </c>
      <c r="AS24" s="57">
        <v>4.53</v>
      </c>
      <c r="AT24" s="57">
        <v>34</v>
      </c>
      <c r="AU24" s="57">
        <v>118</v>
      </c>
      <c r="AV24" s="57">
        <v>4.09</v>
      </c>
      <c r="AW24" s="54">
        <f t="shared" si="2"/>
        <v>28.747963179787092</v>
      </c>
      <c r="AX24" s="54"/>
    </row>
    <row r="25" spans="1:53" ht="16" x14ac:dyDescent="0.2">
      <c r="A25">
        <v>0</v>
      </c>
      <c r="B25">
        <v>1</v>
      </c>
      <c r="C25" s="91">
        <f t="shared" si="3"/>
        <v>0</v>
      </c>
      <c r="D25" s="91">
        <v>0</v>
      </c>
      <c r="E25" s="161">
        <f t="shared" si="4"/>
        <v>16.8125</v>
      </c>
      <c r="F25" s="144">
        <f t="shared" si="5"/>
        <v>0.60966542750929364</v>
      </c>
      <c r="G25" s="91">
        <v>164</v>
      </c>
      <c r="H25" s="91">
        <v>105</v>
      </c>
      <c r="I25" s="91">
        <v>7</v>
      </c>
      <c r="J25" s="91">
        <v>11</v>
      </c>
      <c r="K25" s="169">
        <f t="shared" si="6"/>
        <v>0.3888888888888889</v>
      </c>
      <c r="L25" s="173">
        <v>0</v>
      </c>
      <c r="M25" s="163">
        <v>0</v>
      </c>
      <c r="N25" s="3">
        <v>10</v>
      </c>
      <c r="O25" s="158" t="s">
        <v>4070</v>
      </c>
      <c r="P25" s="162">
        <f t="shared" si="7"/>
        <v>1.1235955056179775E-2</v>
      </c>
      <c r="Q25" s="145" t="s">
        <v>3781</v>
      </c>
      <c r="R25" s="49">
        <v>2</v>
      </c>
      <c r="S25" s="54" t="s">
        <v>1530</v>
      </c>
      <c r="T25" s="146" t="s">
        <v>3782</v>
      </c>
      <c r="U25" s="147">
        <v>1991</v>
      </c>
      <c r="V25" s="56">
        <v>1</v>
      </c>
      <c r="W25" s="56">
        <v>16</v>
      </c>
      <c r="X25" s="56">
        <v>23</v>
      </c>
      <c r="Y25" s="55" t="s">
        <v>490</v>
      </c>
      <c r="Z25" s="55">
        <v>10</v>
      </c>
      <c r="AA25" s="55">
        <v>47</v>
      </c>
      <c r="AB25" s="58">
        <v>575</v>
      </c>
      <c r="AC25" s="58">
        <v>973</v>
      </c>
      <c r="AD25" s="58">
        <v>59.1</v>
      </c>
      <c r="AE25" s="58">
        <v>8164</v>
      </c>
      <c r="AF25" s="58"/>
      <c r="AG25" s="58">
        <v>8.6</v>
      </c>
      <c r="AH25" s="58">
        <v>9.1999999999999993</v>
      </c>
      <c r="AI25" s="58">
        <v>107</v>
      </c>
      <c r="AJ25" s="58">
        <v>30</v>
      </c>
      <c r="AK25" s="55">
        <f t="shared" si="0"/>
        <v>3.5666666666666669</v>
      </c>
      <c r="AL25" s="58">
        <f t="shared" si="1"/>
        <v>15.76</v>
      </c>
      <c r="AM25" s="58">
        <v>157.6</v>
      </c>
      <c r="AN25" s="53">
        <v>10</v>
      </c>
      <c r="AO25" s="54" t="s">
        <v>2516</v>
      </c>
      <c r="AP25" s="57">
        <v>75.400000000000006</v>
      </c>
      <c r="AQ25" s="57">
        <v>229</v>
      </c>
      <c r="AR25" s="57">
        <v>25</v>
      </c>
      <c r="AS25" s="57">
        <v>4.8499999999999996</v>
      </c>
      <c r="AT25" s="57">
        <v>33.5</v>
      </c>
      <c r="AU25" s="57">
        <v>111</v>
      </c>
      <c r="AV25" s="57">
        <v>4.16</v>
      </c>
      <c r="AW25" s="54">
        <f t="shared" si="2"/>
        <v>28.317057039731509</v>
      </c>
      <c r="AX25" s="54"/>
    </row>
    <row r="26" spans="1:53" ht="16" x14ac:dyDescent="0.2">
      <c r="A26">
        <v>0</v>
      </c>
      <c r="B26">
        <v>1</v>
      </c>
      <c r="C26" s="91">
        <f t="shared" si="3"/>
        <v>0</v>
      </c>
      <c r="D26" s="91">
        <v>1</v>
      </c>
      <c r="E26" s="161">
        <f t="shared" si="4"/>
        <v>2</v>
      </c>
      <c r="F26" s="144">
        <f t="shared" si="5"/>
        <v>0.875</v>
      </c>
      <c r="G26" s="91">
        <v>28</v>
      </c>
      <c r="H26" s="91">
        <v>4</v>
      </c>
      <c r="I26" s="91">
        <v>4</v>
      </c>
      <c r="J26" s="91">
        <v>1</v>
      </c>
      <c r="K26" s="169">
        <f t="shared" si="6"/>
        <v>0.8</v>
      </c>
      <c r="L26" s="173">
        <v>2</v>
      </c>
      <c r="M26" s="163">
        <v>0</v>
      </c>
      <c r="N26" s="3">
        <v>61</v>
      </c>
      <c r="O26" s="158" t="s">
        <v>4071</v>
      </c>
      <c r="P26" s="162">
        <f t="shared" si="7"/>
        <v>5.6179775280898875E-3</v>
      </c>
      <c r="Q26" s="145" t="s">
        <v>3122</v>
      </c>
      <c r="R26" s="49">
        <v>1</v>
      </c>
      <c r="S26" s="54" t="s">
        <v>1552</v>
      </c>
      <c r="T26" s="146" t="s">
        <v>3779</v>
      </c>
      <c r="U26" s="147">
        <v>1991</v>
      </c>
      <c r="V26" s="56">
        <v>4</v>
      </c>
      <c r="W26" s="56">
        <v>106</v>
      </c>
      <c r="X26" s="56">
        <v>23</v>
      </c>
      <c r="Y26" s="55" t="s">
        <v>196</v>
      </c>
      <c r="Z26" s="55">
        <v>16</v>
      </c>
      <c r="AA26" s="55">
        <v>39</v>
      </c>
      <c r="AB26" s="58">
        <v>634</v>
      </c>
      <c r="AC26" s="58">
        <v>1104</v>
      </c>
      <c r="AD26" s="58">
        <v>57.4</v>
      </c>
      <c r="AE26" s="58">
        <v>8343</v>
      </c>
      <c r="AF26" s="58"/>
      <c r="AG26" s="58">
        <v>7.9</v>
      </c>
      <c r="AH26" s="58">
        <v>8.4</v>
      </c>
      <c r="AI26" s="58">
        <v>82</v>
      </c>
      <c r="AJ26" s="58">
        <v>24</v>
      </c>
      <c r="AK26" s="55">
        <f t="shared" si="0"/>
        <v>3.4166666666666665</v>
      </c>
      <c r="AL26" s="58">
        <f t="shared" si="1"/>
        <v>17.8125</v>
      </c>
      <c r="AM26" s="58">
        <v>142.5</v>
      </c>
      <c r="AN26" s="53">
        <v>8</v>
      </c>
      <c r="AO26" s="54" t="s">
        <v>3656</v>
      </c>
      <c r="AP26" s="57">
        <v>76.63</v>
      </c>
      <c r="AQ26" s="57">
        <v>233</v>
      </c>
      <c r="AR26" s="57">
        <v>16</v>
      </c>
      <c r="AS26" s="57">
        <v>4.53</v>
      </c>
      <c r="AT26" s="57">
        <v>33.5</v>
      </c>
      <c r="AU26" s="57">
        <v>120</v>
      </c>
      <c r="AV26" s="57">
        <v>4.26</v>
      </c>
      <c r="AW26" s="54">
        <f t="shared" si="2"/>
        <v>27.894179734877319</v>
      </c>
      <c r="AX26" s="54"/>
    </row>
    <row r="27" spans="1:53" ht="16" x14ac:dyDescent="0.2">
      <c r="A27">
        <v>0</v>
      </c>
      <c r="B27">
        <v>0</v>
      </c>
      <c r="C27" s="91">
        <f t="shared" si="3"/>
        <v>1</v>
      </c>
      <c r="D27" s="91">
        <v>0</v>
      </c>
      <c r="E27" s="161">
        <f t="shared" si="4"/>
        <v>6.25E-2</v>
      </c>
      <c r="F27" s="144">
        <f t="shared" si="5"/>
        <v>0</v>
      </c>
      <c r="G27" s="91">
        <v>0</v>
      </c>
      <c r="H27" s="91">
        <v>1</v>
      </c>
      <c r="I27" s="91">
        <v>0</v>
      </c>
      <c r="J27" s="91">
        <v>1</v>
      </c>
      <c r="K27" s="169">
        <f t="shared" si="6"/>
        <v>0</v>
      </c>
      <c r="L27" s="173">
        <v>0</v>
      </c>
      <c r="M27" s="163">
        <v>0</v>
      </c>
      <c r="N27" s="3">
        <v>36</v>
      </c>
      <c r="O27" s="158" t="s">
        <v>4072</v>
      </c>
      <c r="P27" s="162">
        <f t="shared" si="7"/>
        <v>0.4157303370786517</v>
      </c>
      <c r="Q27" s="139" t="s">
        <v>3097</v>
      </c>
      <c r="R27" s="49">
        <v>74</v>
      </c>
      <c r="S27" s="54" t="s">
        <v>1509</v>
      </c>
      <c r="T27" s="12" t="s">
        <v>3786</v>
      </c>
      <c r="U27" s="56">
        <v>1992</v>
      </c>
      <c r="V27" s="56">
        <v>9</v>
      </c>
      <c r="W27" s="56">
        <v>227</v>
      </c>
      <c r="X27" s="56">
        <v>23</v>
      </c>
      <c r="Y27" s="55" t="s">
        <v>325</v>
      </c>
      <c r="Z27" s="55">
        <v>15</v>
      </c>
      <c r="AA27" s="55">
        <v>45</v>
      </c>
      <c r="AB27" s="58">
        <v>161</v>
      </c>
      <c r="AC27" s="58">
        <v>249</v>
      </c>
      <c r="AD27" s="58">
        <v>64.7</v>
      </c>
      <c r="AE27" s="58">
        <v>1746</v>
      </c>
      <c r="AF27" s="58"/>
      <c r="AG27" s="58">
        <v>8.1999999999999993</v>
      </c>
      <c r="AH27" s="58">
        <v>8.6</v>
      </c>
      <c r="AI27" s="58">
        <v>43</v>
      </c>
      <c r="AJ27" s="58">
        <v>13</v>
      </c>
      <c r="AK27" s="55">
        <f t="shared" si="0"/>
        <v>3.3076923076923075</v>
      </c>
      <c r="AL27" s="58">
        <f t="shared" si="1"/>
        <v>30.060000000000002</v>
      </c>
      <c r="AM27" s="58">
        <v>150.30000000000001</v>
      </c>
      <c r="AN27" s="53">
        <v>5</v>
      </c>
      <c r="AO27" s="54" t="s">
        <v>2514</v>
      </c>
      <c r="AP27" s="57">
        <v>74</v>
      </c>
      <c r="AQ27" s="57">
        <v>223</v>
      </c>
      <c r="AR27" s="57">
        <v>39</v>
      </c>
      <c r="AS27" s="57">
        <v>4.75</v>
      </c>
      <c r="AT27" s="57">
        <v>34.5</v>
      </c>
      <c r="AU27" s="57">
        <v>110</v>
      </c>
      <c r="AV27" s="54">
        <v>3.2475999999999994</v>
      </c>
      <c r="AW27" s="54">
        <f t="shared" si="2"/>
        <v>28.628378378378379</v>
      </c>
      <c r="AX27" s="54"/>
    </row>
    <row r="28" spans="1:53" ht="16" x14ac:dyDescent="0.2">
      <c r="A28">
        <v>0</v>
      </c>
      <c r="B28">
        <v>0</v>
      </c>
      <c r="C28" s="91">
        <f t="shared" si="3"/>
        <v>1</v>
      </c>
      <c r="D28" s="91">
        <v>0</v>
      </c>
      <c r="E28" s="161">
        <f t="shared" si="4"/>
        <v>2</v>
      </c>
      <c r="F28" s="144">
        <f t="shared" si="5"/>
        <v>0.4375</v>
      </c>
      <c r="G28" s="91">
        <v>14</v>
      </c>
      <c r="H28" s="91">
        <v>18</v>
      </c>
      <c r="I28" s="91">
        <v>0</v>
      </c>
      <c r="J28" s="91">
        <v>1</v>
      </c>
      <c r="K28" s="169">
        <f t="shared" si="6"/>
        <v>0</v>
      </c>
      <c r="L28" s="173">
        <v>19</v>
      </c>
      <c r="M28" s="163">
        <v>15.5</v>
      </c>
      <c r="N28" s="3">
        <v>104</v>
      </c>
      <c r="O28" s="158" t="s">
        <v>4068</v>
      </c>
      <c r="P28" s="162">
        <f t="shared" si="7"/>
        <v>0.37640449438202245</v>
      </c>
      <c r="Q28" s="139" t="s">
        <v>3092</v>
      </c>
      <c r="R28" s="49">
        <v>67</v>
      </c>
      <c r="S28" s="54" t="s">
        <v>1491</v>
      </c>
      <c r="T28" s="12" t="s">
        <v>3788</v>
      </c>
      <c r="U28" s="56">
        <v>1992</v>
      </c>
      <c r="V28" s="56">
        <v>6</v>
      </c>
      <c r="W28" s="56">
        <v>166</v>
      </c>
      <c r="X28" s="56">
        <v>21</v>
      </c>
      <c r="Y28" s="55" t="s">
        <v>170</v>
      </c>
      <c r="Z28" s="55">
        <v>17</v>
      </c>
      <c r="AA28" s="55">
        <v>36</v>
      </c>
      <c r="AB28" s="58">
        <v>360</v>
      </c>
      <c r="AC28" s="58">
        <v>667</v>
      </c>
      <c r="AD28" s="58">
        <v>54</v>
      </c>
      <c r="AE28" s="58">
        <v>5133</v>
      </c>
      <c r="AF28" s="58"/>
      <c r="AG28" s="58">
        <v>8.1999999999999993</v>
      </c>
      <c r="AH28" s="58">
        <v>8.6999999999999993</v>
      </c>
      <c r="AI28" s="58">
        <v>115</v>
      </c>
      <c r="AJ28" s="58">
        <v>35</v>
      </c>
      <c r="AK28" s="55">
        <f t="shared" si="0"/>
        <v>3.2857142857142856</v>
      </c>
      <c r="AL28" s="58">
        <f t="shared" si="1"/>
        <v>25.716666666666669</v>
      </c>
      <c r="AM28" s="58">
        <v>154.30000000000001</v>
      </c>
      <c r="AN28" s="53">
        <v>6</v>
      </c>
      <c r="AO28" s="54" t="s">
        <v>2513</v>
      </c>
      <c r="AP28" s="57">
        <v>72.5</v>
      </c>
      <c r="AQ28" s="57">
        <v>215</v>
      </c>
      <c r="AR28" s="57">
        <v>27</v>
      </c>
      <c r="AS28" s="57">
        <v>4.93</v>
      </c>
      <c r="AT28" s="57">
        <v>25.5</v>
      </c>
      <c r="AU28" s="57">
        <v>100</v>
      </c>
      <c r="AV28" s="57">
        <v>4.21</v>
      </c>
      <c r="AW28" s="54">
        <f t="shared" si="2"/>
        <v>28.75529131985731</v>
      </c>
      <c r="AX28" s="54"/>
      <c r="AY28" s="54"/>
      <c r="AZ28" s="54"/>
      <c r="BA28" s="54"/>
    </row>
    <row r="29" spans="1:53" ht="16" x14ac:dyDescent="0.2">
      <c r="A29">
        <v>0</v>
      </c>
      <c r="B29">
        <v>0</v>
      </c>
      <c r="C29" s="91">
        <f t="shared" si="3"/>
        <v>0</v>
      </c>
      <c r="D29" s="91">
        <v>0</v>
      </c>
      <c r="E29" s="161">
        <f t="shared" si="4"/>
        <v>1</v>
      </c>
      <c r="F29" s="144">
        <f t="shared" si="5"/>
        <v>0.5</v>
      </c>
      <c r="G29" s="91">
        <v>8</v>
      </c>
      <c r="H29" s="91">
        <v>8</v>
      </c>
      <c r="I29" s="91">
        <v>0</v>
      </c>
      <c r="J29" s="91">
        <v>1</v>
      </c>
      <c r="K29" s="169">
        <f t="shared" si="6"/>
        <v>0</v>
      </c>
      <c r="L29" s="173">
        <v>0</v>
      </c>
      <c r="M29" s="163">
        <v>0</v>
      </c>
      <c r="N29" s="3">
        <v>221</v>
      </c>
      <c r="O29" s="158" t="s">
        <v>4073</v>
      </c>
      <c r="P29" s="162">
        <f t="shared" si="7"/>
        <v>0.11797752808988764</v>
      </c>
      <c r="Q29" s="139" t="s">
        <v>3096</v>
      </c>
      <c r="R29" s="49">
        <v>21</v>
      </c>
      <c r="S29" s="54" t="s">
        <v>1500</v>
      </c>
      <c r="T29" s="12" t="s">
        <v>3789</v>
      </c>
      <c r="U29" s="56">
        <v>1992</v>
      </c>
      <c r="V29" s="56">
        <v>8</v>
      </c>
      <c r="W29" s="56">
        <v>211</v>
      </c>
      <c r="X29" s="56">
        <v>23</v>
      </c>
      <c r="Y29" s="55" t="s">
        <v>106</v>
      </c>
      <c r="Z29" s="55">
        <v>13</v>
      </c>
      <c r="AA29" s="55">
        <v>46</v>
      </c>
      <c r="AB29" s="58">
        <v>126</v>
      </c>
      <c r="AC29" s="58">
        <v>228</v>
      </c>
      <c r="AD29" s="58">
        <v>55.3</v>
      </c>
      <c r="AE29" s="58">
        <v>1605</v>
      </c>
      <c r="AF29" s="58"/>
      <c r="AG29" s="58">
        <v>8.4</v>
      </c>
      <c r="AH29" s="58">
        <v>8.8000000000000007</v>
      </c>
      <c r="AI29" s="58">
        <v>45</v>
      </c>
      <c r="AJ29" s="58">
        <v>14</v>
      </c>
      <c r="AK29" s="55">
        <f t="shared" si="0"/>
        <v>3.2142857142857144</v>
      </c>
      <c r="AL29" s="58">
        <f t="shared" si="1"/>
        <v>12.825000000000001</v>
      </c>
      <c r="AM29" s="58">
        <v>153.9</v>
      </c>
      <c r="AN29" s="53">
        <v>12</v>
      </c>
      <c r="AO29" s="54" t="s">
        <v>3186</v>
      </c>
      <c r="AP29" s="57">
        <v>77</v>
      </c>
      <c r="AQ29" s="57">
        <v>253</v>
      </c>
      <c r="AR29" s="57">
        <v>16</v>
      </c>
      <c r="AS29" s="57">
        <v>4.8099999999999996</v>
      </c>
      <c r="AT29" s="57">
        <v>36</v>
      </c>
      <c r="AU29" s="57">
        <v>85.39</v>
      </c>
      <c r="AV29" s="54">
        <v>3.2475999999999994</v>
      </c>
      <c r="AW29" s="54">
        <f t="shared" si="2"/>
        <v>29.998144712430427</v>
      </c>
      <c r="AX29" s="70"/>
      <c r="AY29" s="15"/>
      <c r="AZ29" s="94"/>
      <c r="BA29" s="16"/>
    </row>
    <row r="30" spans="1:53" ht="16" x14ac:dyDescent="0.2">
      <c r="A30">
        <v>0</v>
      </c>
      <c r="B30">
        <v>0</v>
      </c>
      <c r="C30" s="91">
        <f t="shared" si="3"/>
        <v>0</v>
      </c>
      <c r="D30" s="91">
        <v>0</v>
      </c>
      <c r="E30" s="161">
        <f t="shared" si="4"/>
        <v>6.25E-2</v>
      </c>
      <c r="F30" s="144">
        <f t="shared" si="5"/>
        <v>0</v>
      </c>
      <c r="G30" s="91">
        <v>0</v>
      </c>
      <c r="H30" s="91">
        <v>1</v>
      </c>
      <c r="I30" s="91">
        <v>0</v>
      </c>
      <c r="J30" s="91">
        <v>1</v>
      </c>
      <c r="K30" s="169">
        <f t="shared" si="6"/>
        <v>0</v>
      </c>
      <c r="L30" s="173">
        <v>0</v>
      </c>
      <c r="M30" s="164">
        <v>0</v>
      </c>
      <c r="N30" s="3">
        <v>16</v>
      </c>
      <c r="O30" s="158" t="s">
        <v>2486</v>
      </c>
      <c r="P30" s="162">
        <f t="shared" si="7"/>
        <v>8.4269662921348312E-2</v>
      </c>
      <c r="Q30" s="139" t="s">
        <v>3094</v>
      </c>
      <c r="R30" s="49">
        <v>15</v>
      </c>
      <c r="S30" s="54" t="s">
        <v>1518</v>
      </c>
      <c r="T30" s="12" t="s">
        <v>3791</v>
      </c>
      <c r="U30" s="56">
        <v>1992</v>
      </c>
      <c r="V30" s="56">
        <v>9</v>
      </c>
      <c r="W30" s="56">
        <v>230</v>
      </c>
      <c r="X30" s="56">
        <v>24</v>
      </c>
      <c r="Y30" s="55" t="s">
        <v>288</v>
      </c>
      <c r="Z30" s="55">
        <v>24</v>
      </c>
      <c r="AA30" s="55">
        <v>48</v>
      </c>
      <c r="AB30" s="58">
        <v>958</v>
      </c>
      <c r="AC30" s="58">
        <v>1530</v>
      </c>
      <c r="AD30" s="58">
        <v>62.6</v>
      </c>
      <c r="AE30" s="58">
        <v>15031</v>
      </c>
      <c r="AF30" s="58"/>
      <c r="AG30" s="58">
        <v>7.8</v>
      </c>
      <c r="AH30" s="58">
        <v>8.1</v>
      </c>
      <c r="AI30" s="58">
        <v>96</v>
      </c>
      <c r="AJ30" s="58">
        <v>30</v>
      </c>
      <c r="AK30" s="55">
        <f t="shared" si="0"/>
        <v>3.2</v>
      </c>
      <c r="AL30" s="58">
        <f t="shared" si="1"/>
        <v>28.8</v>
      </c>
      <c r="AM30" s="58">
        <v>144</v>
      </c>
      <c r="AN30" s="53">
        <v>5</v>
      </c>
      <c r="AO30" s="54" t="s">
        <v>3189</v>
      </c>
      <c r="AP30" s="57">
        <v>76</v>
      </c>
      <c r="AQ30" s="57">
        <v>215</v>
      </c>
      <c r="AR30" s="57">
        <v>36</v>
      </c>
      <c r="AS30" s="57">
        <v>4.82</v>
      </c>
      <c r="AT30" s="57">
        <v>27</v>
      </c>
      <c r="AU30" s="57">
        <v>110</v>
      </c>
      <c r="AV30" s="57">
        <v>4.47</v>
      </c>
      <c r="AW30" s="54">
        <f t="shared" si="2"/>
        <v>26.167763157894736</v>
      </c>
      <c r="AX30" s="54"/>
    </row>
    <row r="31" spans="1:53" ht="16" x14ac:dyDescent="0.2">
      <c r="A31">
        <v>0</v>
      </c>
      <c r="B31">
        <v>1</v>
      </c>
      <c r="C31" s="91">
        <f t="shared" si="3"/>
        <v>0</v>
      </c>
      <c r="D31" s="91">
        <v>0</v>
      </c>
      <c r="E31" s="161">
        <f t="shared" si="4"/>
        <v>6.25E-2</v>
      </c>
      <c r="F31" s="144">
        <f t="shared" si="5"/>
        <v>0</v>
      </c>
      <c r="G31" s="91">
        <v>0</v>
      </c>
      <c r="H31" s="91">
        <v>1</v>
      </c>
      <c r="I31" s="91">
        <v>0</v>
      </c>
      <c r="J31" s="91">
        <v>1</v>
      </c>
      <c r="K31" s="169">
        <f t="shared" si="6"/>
        <v>0</v>
      </c>
      <c r="L31" s="173">
        <v>0</v>
      </c>
      <c r="M31" s="164">
        <v>0</v>
      </c>
      <c r="N31" s="3">
        <v>190</v>
      </c>
      <c r="O31" s="158" t="s">
        <v>4074</v>
      </c>
      <c r="P31" s="162">
        <f t="shared" si="7"/>
        <v>6.1797752808988762E-2</v>
      </c>
      <c r="Q31" s="139" t="s">
        <v>3099</v>
      </c>
      <c r="R31" s="49">
        <v>11</v>
      </c>
      <c r="S31" s="54" t="s">
        <v>1475</v>
      </c>
      <c r="T31" s="12" t="s">
        <v>3787</v>
      </c>
      <c r="U31" s="56">
        <v>1992</v>
      </c>
      <c r="V31" s="56">
        <v>1</v>
      </c>
      <c r="W31" s="56">
        <v>6</v>
      </c>
      <c r="X31" s="56">
        <v>23</v>
      </c>
      <c r="Y31" s="55" t="s">
        <v>363</v>
      </c>
      <c r="Z31" s="55">
        <v>25</v>
      </c>
      <c r="AA31" s="55">
        <v>32</v>
      </c>
      <c r="AB31" s="58">
        <v>726</v>
      </c>
      <c r="AC31" s="58">
        <v>1261</v>
      </c>
      <c r="AD31" s="58">
        <v>57.6</v>
      </c>
      <c r="AE31" s="58">
        <v>9430</v>
      </c>
      <c r="AF31" s="58"/>
      <c r="AG31" s="58">
        <v>8.3000000000000007</v>
      </c>
      <c r="AH31" s="58">
        <v>8.6</v>
      </c>
      <c r="AI31" s="58">
        <v>89</v>
      </c>
      <c r="AJ31" s="58">
        <v>28</v>
      </c>
      <c r="AK31" s="55">
        <f t="shared" si="0"/>
        <v>3.1785714285714284</v>
      </c>
      <c r="AL31" s="58">
        <f t="shared" si="1"/>
        <v>15.09</v>
      </c>
      <c r="AM31" s="58">
        <v>150.9</v>
      </c>
      <c r="AN31" s="53">
        <v>10</v>
      </c>
      <c r="AO31" s="54" t="s">
        <v>2516</v>
      </c>
      <c r="AP31" s="57">
        <v>77.400000000000006</v>
      </c>
      <c r="AQ31" s="57">
        <v>241</v>
      </c>
      <c r="AR31" s="57">
        <v>25</v>
      </c>
      <c r="AS31" s="57">
        <v>5.0999999999999996</v>
      </c>
      <c r="AT31" s="57">
        <v>24.49</v>
      </c>
      <c r="AU31" s="57">
        <v>85.39</v>
      </c>
      <c r="AV31" s="54">
        <v>3.2475999999999994</v>
      </c>
      <c r="AW31" s="54">
        <f t="shared" si="2"/>
        <v>28.280718973886447</v>
      </c>
      <c r="AX31" s="54"/>
    </row>
    <row r="32" spans="1:53" ht="16" x14ac:dyDescent="0.2">
      <c r="A32">
        <v>0</v>
      </c>
      <c r="B32">
        <v>0</v>
      </c>
      <c r="C32" s="91">
        <f t="shared" si="3"/>
        <v>0</v>
      </c>
      <c r="D32" s="91">
        <v>0</v>
      </c>
      <c r="E32" s="161">
        <f t="shared" si="4"/>
        <v>17.8125</v>
      </c>
      <c r="F32" s="144">
        <f t="shared" si="5"/>
        <v>0.6</v>
      </c>
      <c r="G32" s="91">
        <v>171</v>
      </c>
      <c r="H32" s="91">
        <v>114</v>
      </c>
      <c r="I32" s="91">
        <v>7</v>
      </c>
      <c r="J32" s="91">
        <v>11</v>
      </c>
      <c r="K32" s="169">
        <f t="shared" si="6"/>
        <v>0.3888888888888889</v>
      </c>
      <c r="L32" s="173">
        <v>9</v>
      </c>
      <c r="M32" s="165">
        <v>14.529411764705882</v>
      </c>
      <c r="N32" s="3">
        <v>10</v>
      </c>
      <c r="O32" s="158" t="s">
        <v>4070</v>
      </c>
      <c r="P32" s="162">
        <f t="shared" si="7"/>
        <v>2.8089887640449437E-2</v>
      </c>
      <c r="Q32" s="139" t="s">
        <v>3103</v>
      </c>
      <c r="R32" s="49">
        <v>5</v>
      </c>
      <c r="S32" s="54" t="s">
        <v>1515</v>
      </c>
      <c r="T32" s="12" t="s">
        <v>3790</v>
      </c>
      <c r="U32" s="56">
        <v>1992</v>
      </c>
      <c r="V32" s="56">
        <v>9</v>
      </c>
      <c r="W32" s="56">
        <v>228</v>
      </c>
      <c r="X32" s="56">
        <v>23</v>
      </c>
      <c r="Y32" s="55" t="s">
        <v>1499</v>
      </c>
      <c r="Z32" s="55">
        <v>23</v>
      </c>
      <c r="AA32" s="55">
        <v>47</v>
      </c>
      <c r="AB32" s="58">
        <v>682</v>
      </c>
      <c r="AC32" s="58">
        <v>1336</v>
      </c>
      <c r="AD32" s="58">
        <v>51</v>
      </c>
      <c r="AE32" s="58">
        <v>9324</v>
      </c>
      <c r="AF32" s="58"/>
      <c r="AG32" s="58">
        <v>8.1999999999999993</v>
      </c>
      <c r="AH32" s="58">
        <v>8.6</v>
      </c>
      <c r="AI32" s="58">
        <v>85</v>
      </c>
      <c r="AJ32" s="58">
        <v>27</v>
      </c>
      <c r="AK32" s="55">
        <f t="shared" si="0"/>
        <v>3.1481481481481484</v>
      </c>
      <c r="AL32" s="58">
        <f t="shared" si="1"/>
        <v>15.74</v>
      </c>
      <c r="AM32" s="58">
        <v>157.4</v>
      </c>
      <c r="AN32" s="53">
        <v>10</v>
      </c>
      <c r="AO32" s="54" t="s">
        <v>2516</v>
      </c>
      <c r="AP32" s="57">
        <v>73.38</v>
      </c>
      <c r="AQ32" s="57">
        <v>217</v>
      </c>
      <c r="AR32" s="57">
        <v>16</v>
      </c>
      <c r="AS32" s="57">
        <v>4.63</v>
      </c>
      <c r="AT32" s="57">
        <v>34</v>
      </c>
      <c r="AU32" s="57">
        <v>107</v>
      </c>
      <c r="AV32" s="57">
        <v>4.16</v>
      </c>
      <c r="AW32" s="54">
        <f t="shared" si="2"/>
        <v>28.330852566058276</v>
      </c>
      <c r="AX32" s="54"/>
    </row>
    <row r="33" spans="1:53" ht="16" x14ac:dyDescent="0.2">
      <c r="A33">
        <v>0</v>
      </c>
      <c r="B33">
        <v>0</v>
      </c>
      <c r="C33" s="91">
        <f t="shared" si="3"/>
        <v>0</v>
      </c>
      <c r="D33" s="91">
        <v>1</v>
      </c>
      <c r="E33" s="161">
        <f t="shared" si="4"/>
        <v>10.125</v>
      </c>
      <c r="F33" s="144">
        <f t="shared" si="5"/>
        <v>0.62345679012345678</v>
      </c>
      <c r="G33" s="91">
        <v>101</v>
      </c>
      <c r="H33" s="91">
        <f>95-34</f>
        <v>61</v>
      </c>
      <c r="I33" s="91">
        <v>6</v>
      </c>
      <c r="J33" s="91">
        <v>6</v>
      </c>
      <c r="K33" s="169">
        <f t="shared" si="6"/>
        <v>0.5</v>
      </c>
      <c r="L33" s="173">
        <v>3</v>
      </c>
      <c r="M33" s="164">
        <v>13.25</v>
      </c>
      <c r="N33" s="3">
        <v>29</v>
      </c>
      <c r="O33" s="158" t="s">
        <v>4053</v>
      </c>
      <c r="P33" s="162">
        <f t="shared" si="7"/>
        <v>5.6179775280898875E-3</v>
      </c>
      <c r="Q33" s="139" t="s">
        <v>3095</v>
      </c>
      <c r="R33" s="49">
        <v>1</v>
      </c>
      <c r="S33" s="54" t="s">
        <v>1488</v>
      </c>
      <c r="T33" s="12" t="s">
        <v>3792</v>
      </c>
      <c r="U33" s="56">
        <v>1992</v>
      </c>
      <c r="V33" s="56">
        <v>4</v>
      </c>
      <c r="W33" s="56">
        <v>107</v>
      </c>
      <c r="X33" s="56">
        <v>24</v>
      </c>
      <c r="Y33" s="55" t="s">
        <v>56</v>
      </c>
      <c r="Z33" s="55">
        <v>12</v>
      </c>
      <c r="AA33" s="55">
        <v>24</v>
      </c>
      <c r="AB33" s="58">
        <v>494</v>
      </c>
      <c r="AC33" s="58">
        <v>920</v>
      </c>
      <c r="AD33" s="58">
        <v>53.7</v>
      </c>
      <c r="AE33" s="58">
        <v>5915</v>
      </c>
      <c r="AF33" s="58"/>
      <c r="AG33" s="58">
        <v>6.8</v>
      </c>
      <c r="AH33" s="58">
        <v>7.1</v>
      </c>
      <c r="AI33" s="58">
        <v>46</v>
      </c>
      <c r="AJ33" s="58">
        <v>15</v>
      </c>
      <c r="AK33" s="55">
        <f t="shared" si="0"/>
        <v>3.0666666666666669</v>
      </c>
      <c r="AL33" s="58">
        <f t="shared" si="1"/>
        <v>43.766666666666673</v>
      </c>
      <c r="AM33" s="58">
        <v>131.30000000000001</v>
      </c>
      <c r="AN33" s="53">
        <v>3</v>
      </c>
      <c r="AO33" s="54" t="s">
        <v>2515</v>
      </c>
      <c r="AP33" s="57">
        <v>75.75</v>
      </c>
      <c r="AQ33" s="57">
        <v>231</v>
      </c>
      <c r="AR33" s="57">
        <v>16</v>
      </c>
      <c r="AS33" s="57">
        <v>4.9400000000000004</v>
      </c>
      <c r="AT33" s="57">
        <v>31</v>
      </c>
      <c r="AU33" s="57">
        <v>113</v>
      </c>
      <c r="AV33" s="57">
        <v>4.53</v>
      </c>
      <c r="AW33" s="54">
        <f t="shared" si="2"/>
        <v>28.301016240237889</v>
      </c>
      <c r="AX33" s="54"/>
    </row>
    <row r="34" spans="1:53" ht="16" x14ac:dyDescent="0.2">
      <c r="A34">
        <v>1</v>
      </c>
      <c r="B34">
        <v>1</v>
      </c>
      <c r="C34" s="91">
        <f t="shared" si="3"/>
        <v>1</v>
      </c>
      <c r="D34" s="91">
        <v>2</v>
      </c>
      <c r="E34" s="161">
        <f t="shared" si="4"/>
        <v>7.875</v>
      </c>
      <c r="F34" s="144">
        <f t="shared" si="5"/>
        <v>0.61111111111111116</v>
      </c>
      <c r="G34" s="91">
        <v>77</v>
      </c>
      <c r="H34" s="91">
        <v>49</v>
      </c>
      <c r="I34" s="91">
        <v>8</v>
      </c>
      <c r="J34" s="91">
        <v>3</v>
      </c>
      <c r="K34" s="169">
        <f t="shared" si="6"/>
        <v>0.72727272727272729</v>
      </c>
      <c r="L34" s="173">
        <v>9</v>
      </c>
      <c r="M34" s="164">
        <v>18.3</v>
      </c>
      <c r="N34" s="3">
        <v>13</v>
      </c>
      <c r="O34" s="158" t="s">
        <v>4075</v>
      </c>
      <c r="P34" s="162">
        <f t="shared" si="7"/>
        <v>0.5786516853932584</v>
      </c>
      <c r="Q34" s="145" t="s">
        <v>3068</v>
      </c>
      <c r="R34" s="49">
        <v>103</v>
      </c>
      <c r="S34" s="54" t="s">
        <v>1428</v>
      </c>
      <c r="T34" s="146" t="s">
        <v>3795</v>
      </c>
      <c r="U34" s="147">
        <v>1993</v>
      </c>
      <c r="V34" s="56">
        <v>1</v>
      </c>
      <c r="W34" s="56">
        <v>1</v>
      </c>
      <c r="X34" s="56">
        <v>21</v>
      </c>
      <c r="Y34" s="55" t="s">
        <v>174</v>
      </c>
      <c r="Z34" s="55">
        <v>28</v>
      </c>
      <c r="AA34" s="55">
        <v>30</v>
      </c>
      <c r="AB34" s="58">
        <v>532</v>
      </c>
      <c r="AC34" s="58">
        <v>979</v>
      </c>
      <c r="AD34" s="58">
        <v>54.3</v>
      </c>
      <c r="AE34" s="58">
        <v>7373</v>
      </c>
      <c r="AF34" s="58"/>
      <c r="AG34" s="58">
        <v>8</v>
      </c>
      <c r="AH34" s="58">
        <v>8.3000000000000007</v>
      </c>
      <c r="AI34" s="58">
        <v>70</v>
      </c>
      <c r="AJ34" s="58">
        <v>23</v>
      </c>
      <c r="AK34" s="55">
        <f t="shared" ref="AK34:AK65" si="8">AI34/AJ34</f>
        <v>3.0434782608695654</v>
      </c>
      <c r="AL34" s="58">
        <f t="shared" ref="AL34:AL65" si="9">AM34/AN34</f>
        <v>73</v>
      </c>
      <c r="AM34" s="58">
        <v>146</v>
      </c>
      <c r="AN34" s="53">
        <v>2</v>
      </c>
      <c r="AO34" s="54" t="s">
        <v>2518</v>
      </c>
      <c r="AP34" s="57">
        <v>74.25</v>
      </c>
      <c r="AQ34" s="57">
        <v>226</v>
      </c>
      <c r="AR34" s="57">
        <v>16</v>
      </c>
      <c r="AS34" s="57">
        <v>4.79</v>
      </c>
      <c r="AT34" s="57">
        <v>32.5</v>
      </c>
      <c r="AU34" s="57">
        <v>116</v>
      </c>
      <c r="AV34" s="57">
        <v>4.32</v>
      </c>
      <c r="AW34" s="54">
        <f t="shared" ref="AW34:AW65" si="10">(AQ34/(AP34^2))*703</f>
        <v>28.818465235973655</v>
      </c>
    </row>
    <row r="35" spans="1:53" ht="16" x14ac:dyDescent="0.2">
      <c r="A35">
        <v>0</v>
      </c>
      <c r="B35">
        <v>1</v>
      </c>
      <c r="C35" s="91">
        <f t="shared" si="3"/>
        <v>1</v>
      </c>
      <c r="D35" s="91">
        <v>0</v>
      </c>
      <c r="E35" s="161">
        <f t="shared" si="4"/>
        <v>6.25E-2</v>
      </c>
      <c r="F35" s="144">
        <f t="shared" si="5"/>
        <v>0</v>
      </c>
      <c r="G35" s="91">
        <v>0</v>
      </c>
      <c r="H35" s="91">
        <v>1</v>
      </c>
      <c r="I35" s="91">
        <v>0</v>
      </c>
      <c r="J35" s="91">
        <v>1</v>
      </c>
      <c r="K35" s="169">
        <f t="shared" si="6"/>
        <v>0</v>
      </c>
      <c r="L35" s="173">
        <v>6</v>
      </c>
      <c r="M35" s="164">
        <v>10.667</v>
      </c>
      <c r="N35" s="3">
        <v>16</v>
      </c>
      <c r="O35" s="158" t="s">
        <v>2486</v>
      </c>
      <c r="P35" s="162">
        <f t="shared" si="7"/>
        <v>0.5393258426966292</v>
      </c>
      <c r="Q35" s="145" t="s">
        <v>3070</v>
      </c>
      <c r="R35" s="49">
        <v>96</v>
      </c>
      <c r="S35" s="54" t="s">
        <v>1449</v>
      </c>
      <c r="T35" s="146" t="s">
        <v>3797</v>
      </c>
      <c r="U35" s="147">
        <v>1993</v>
      </c>
      <c r="V35" s="56">
        <v>5</v>
      </c>
      <c r="W35" s="56">
        <v>118</v>
      </c>
      <c r="X35" s="56">
        <v>22</v>
      </c>
      <c r="Y35" s="55" t="s">
        <v>288</v>
      </c>
      <c r="Z35" s="55">
        <v>16</v>
      </c>
      <c r="AA35" s="55">
        <v>33</v>
      </c>
      <c r="AB35" s="58">
        <v>259</v>
      </c>
      <c r="AC35" s="58">
        <v>498</v>
      </c>
      <c r="AD35" s="58">
        <v>52</v>
      </c>
      <c r="AE35" s="58">
        <v>3423</v>
      </c>
      <c r="AF35" s="58"/>
      <c r="AG35" s="58">
        <v>9</v>
      </c>
      <c r="AH35" s="58">
        <v>9.4</v>
      </c>
      <c r="AI35" s="58">
        <v>45</v>
      </c>
      <c r="AJ35" s="58">
        <v>15</v>
      </c>
      <c r="AK35" s="55">
        <f t="shared" si="8"/>
        <v>3</v>
      </c>
      <c r="AL35" s="58">
        <f t="shared" si="9"/>
        <v>30.619999999999997</v>
      </c>
      <c r="AM35" s="58">
        <v>153.1</v>
      </c>
      <c r="AN35" s="53">
        <v>5</v>
      </c>
      <c r="AO35" s="54" t="s">
        <v>2514</v>
      </c>
      <c r="AP35" s="57">
        <v>74.8</v>
      </c>
      <c r="AQ35" s="57">
        <v>227</v>
      </c>
      <c r="AR35" s="57">
        <v>26</v>
      </c>
      <c r="AS35" s="57">
        <v>4.7</v>
      </c>
      <c r="AT35" s="57">
        <v>34</v>
      </c>
      <c r="AU35" s="57">
        <v>111</v>
      </c>
      <c r="AV35" s="57">
        <v>4.29</v>
      </c>
      <c r="AW35" s="54">
        <f t="shared" si="10"/>
        <v>28.521869370013441</v>
      </c>
      <c r="AX35" s="54"/>
    </row>
    <row r="36" spans="1:53" ht="16" x14ac:dyDescent="0.2">
      <c r="A36">
        <v>0</v>
      </c>
      <c r="B36">
        <v>1</v>
      </c>
      <c r="C36" s="91">
        <f t="shared" si="3"/>
        <v>1</v>
      </c>
      <c r="D36" s="91">
        <v>0</v>
      </c>
      <c r="E36" s="161">
        <f t="shared" si="4"/>
        <v>3.3125</v>
      </c>
      <c r="F36" s="144">
        <f t="shared" si="5"/>
        <v>0.30188679245283018</v>
      </c>
      <c r="G36" s="91">
        <v>16</v>
      </c>
      <c r="H36" s="91">
        <v>37</v>
      </c>
      <c r="I36" s="91">
        <v>0</v>
      </c>
      <c r="J36" s="91">
        <v>1</v>
      </c>
      <c r="K36" s="169">
        <f t="shared" si="6"/>
        <v>0</v>
      </c>
      <c r="L36" s="173">
        <v>0</v>
      </c>
      <c r="M36" s="164">
        <v>0</v>
      </c>
      <c r="N36" s="3">
        <v>65</v>
      </c>
      <c r="O36" s="158" t="s">
        <v>4076</v>
      </c>
      <c r="P36" s="162">
        <f t="shared" si="7"/>
        <v>0.5280898876404494</v>
      </c>
      <c r="Q36" s="145" t="s">
        <v>3073</v>
      </c>
      <c r="R36" s="49">
        <v>94</v>
      </c>
      <c r="S36" s="54" t="s">
        <v>1467</v>
      </c>
      <c r="T36" s="146" t="s">
        <v>3799</v>
      </c>
      <c r="U36" s="147">
        <v>1993</v>
      </c>
      <c r="V36" s="56">
        <v>8</v>
      </c>
      <c r="W36" s="56">
        <v>222</v>
      </c>
      <c r="X36" s="56">
        <v>23</v>
      </c>
      <c r="Y36" s="55" t="s">
        <v>431</v>
      </c>
      <c r="Z36" s="55">
        <v>12</v>
      </c>
      <c r="AA36" s="55">
        <v>45</v>
      </c>
      <c r="AB36" s="58">
        <v>421</v>
      </c>
      <c r="AC36" s="58">
        <v>755</v>
      </c>
      <c r="AD36" s="58">
        <v>55.8</v>
      </c>
      <c r="AE36" s="58">
        <v>5400</v>
      </c>
      <c r="AF36" s="58"/>
      <c r="AG36" s="58">
        <v>8</v>
      </c>
      <c r="AH36" s="58">
        <v>8.3000000000000007</v>
      </c>
      <c r="AI36" s="58">
        <v>75</v>
      </c>
      <c r="AJ36" s="58">
        <v>25</v>
      </c>
      <c r="AK36" s="55">
        <f t="shared" si="8"/>
        <v>3</v>
      </c>
      <c r="AL36" s="58">
        <f t="shared" si="9"/>
        <v>30.160000000000004</v>
      </c>
      <c r="AM36" s="58">
        <v>150.80000000000001</v>
      </c>
      <c r="AN36" s="53">
        <v>5</v>
      </c>
      <c r="AO36" s="54" t="s">
        <v>3189</v>
      </c>
      <c r="AP36" s="57">
        <v>75.25</v>
      </c>
      <c r="AQ36" s="57">
        <v>226</v>
      </c>
      <c r="AR36" s="57">
        <v>26</v>
      </c>
      <c r="AS36" s="57">
        <v>4.63</v>
      </c>
      <c r="AT36" s="57">
        <v>36</v>
      </c>
      <c r="AU36" s="57">
        <v>120</v>
      </c>
      <c r="AV36" s="57">
        <v>3.98</v>
      </c>
      <c r="AW36" s="54">
        <f t="shared" si="10"/>
        <v>28.057615258109731</v>
      </c>
      <c r="AX36" s="54"/>
    </row>
    <row r="37" spans="1:53" ht="16" x14ac:dyDescent="0.2">
      <c r="A37">
        <v>0</v>
      </c>
      <c r="B37">
        <v>0</v>
      </c>
      <c r="C37" s="91">
        <f t="shared" si="3"/>
        <v>0</v>
      </c>
      <c r="D37" s="91">
        <v>1</v>
      </c>
      <c r="E37" s="161">
        <f t="shared" si="4"/>
        <v>4</v>
      </c>
      <c r="F37" s="144">
        <f t="shared" si="5"/>
        <v>0.8125</v>
      </c>
      <c r="G37" s="91">
        <v>52</v>
      </c>
      <c r="H37" s="91">
        <v>12</v>
      </c>
      <c r="I37" s="91">
        <v>5</v>
      </c>
      <c r="J37" s="91">
        <v>2</v>
      </c>
      <c r="K37" s="169">
        <f t="shared" si="6"/>
        <v>0.7142857142857143</v>
      </c>
      <c r="L37" s="173">
        <v>7</v>
      </c>
      <c r="M37" s="164">
        <v>7.14</v>
      </c>
      <c r="N37" s="3">
        <v>34</v>
      </c>
      <c r="O37" s="158" t="s">
        <v>4077</v>
      </c>
      <c r="P37" s="162">
        <f t="shared" si="7"/>
        <v>0.25842696629213485</v>
      </c>
      <c r="Q37" s="145" t="s">
        <v>3072</v>
      </c>
      <c r="R37" s="49">
        <v>46</v>
      </c>
      <c r="S37" s="54" t="s">
        <v>1461</v>
      </c>
      <c r="T37" s="146" t="s">
        <v>3796</v>
      </c>
      <c r="U37" s="147">
        <v>1993</v>
      </c>
      <c r="V37" s="56">
        <v>8</v>
      </c>
      <c r="W37" s="56">
        <v>219</v>
      </c>
      <c r="X37" s="56">
        <v>23</v>
      </c>
      <c r="Y37" s="55" t="s">
        <v>110</v>
      </c>
      <c r="Z37" s="55">
        <v>2</v>
      </c>
      <c r="AA37" s="55">
        <v>48</v>
      </c>
      <c r="AB37" s="58">
        <v>522</v>
      </c>
      <c r="AC37" s="58">
        <v>835</v>
      </c>
      <c r="AD37" s="58">
        <v>62.5</v>
      </c>
      <c r="AE37" s="58">
        <v>6460</v>
      </c>
      <c r="AF37" s="58"/>
      <c r="AG37" s="58">
        <v>8.6</v>
      </c>
      <c r="AH37" s="58">
        <v>8.9</v>
      </c>
      <c r="AI37" s="58">
        <v>72</v>
      </c>
      <c r="AJ37" s="58">
        <v>24</v>
      </c>
      <c r="AK37" s="55">
        <f t="shared" si="8"/>
        <v>3</v>
      </c>
      <c r="AL37" s="58">
        <f t="shared" si="9"/>
        <v>52.4</v>
      </c>
      <c r="AM37" s="58">
        <v>157.19999999999999</v>
      </c>
      <c r="AN37" s="53">
        <v>3</v>
      </c>
      <c r="AO37" s="54" t="s">
        <v>2515</v>
      </c>
      <c r="AP37" s="57">
        <v>74.13</v>
      </c>
      <c r="AQ37" s="57">
        <v>214</v>
      </c>
      <c r="AR37" s="57">
        <v>20</v>
      </c>
      <c r="AS37" s="57">
        <v>4.3370499999999996</v>
      </c>
      <c r="AT37" s="57">
        <v>30</v>
      </c>
      <c r="AU37" s="57">
        <v>112</v>
      </c>
      <c r="AV37" s="57">
        <v>4.2</v>
      </c>
      <c r="AW37" s="54">
        <f t="shared" si="10"/>
        <v>27.376700077479548</v>
      </c>
      <c r="AX37" s="54"/>
    </row>
    <row r="38" spans="1:53" ht="16" x14ac:dyDescent="0.2">
      <c r="A38">
        <v>0</v>
      </c>
      <c r="B38">
        <v>0</v>
      </c>
      <c r="C38" s="91">
        <f t="shared" si="3"/>
        <v>0</v>
      </c>
      <c r="D38" s="91">
        <v>2</v>
      </c>
      <c r="E38" s="161">
        <f t="shared" si="4"/>
        <v>11.5</v>
      </c>
      <c r="F38" s="144">
        <f t="shared" si="5"/>
        <v>0.52717391304347827</v>
      </c>
      <c r="G38" s="91">
        <v>97</v>
      </c>
      <c r="H38" s="91">
        <v>87</v>
      </c>
      <c r="I38" s="91">
        <v>8</v>
      </c>
      <c r="J38" s="91">
        <v>3</v>
      </c>
      <c r="K38" s="169">
        <f t="shared" si="6"/>
        <v>0.72727272727272729</v>
      </c>
      <c r="L38" s="173">
        <v>3</v>
      </c>
      <c r="M38" s="164">
        <v>19</v>
      </c>
      <c r="N38" s="3">
        <v>42</v>
      </c>
      <c r="O38" s="158" t="s">
        <v>4054</v>
      </c>
      <c r="P38" s="162">
        <f t="shared" si="7"/>
        <v>0.1797752808988764</v>
      </c>
      <c r="Q38" s="153" t="s">
        <v>3083</v>
      </c>
      <c r="R38" s="49">
        <v>32</v>
      </c>
      <c r="S38" s="54" t="s">
        <v>1436</v>
      </c>
      <c r="T38" s="146" t="s">
        <v>3798</v>
      </c>
      <c r="U38" s="147">
        <v>1993</v>
      </c>
      <c r="V38" s="56">
        <v>1</v>
      </c>
      <c r="W38" s="56">
        <v>2</v>
      </c>
      <c r="X38" s="56">
        <v>23</v>
      </c>
      <c r="Y38" s="55" t="s">
        <v>490</v>
      </c>
      <c r="Z38" s="55">
        <v>27</v>
      </c>
      <c r="AA38" s="55">
        <v>46</v>
      </c>
      <c r="AB38" s="58">
        <v>377</v>
      </c>
      <c r="AC38" s="58">
        <v>698</v>
      </c>
      <c r="AD38" s="58">
        <v>54</v>
      </c>
      <c r="AE38" s="58">
        <v>5997</v>
      </c>
      <c r="AF38" s="58"/>
      <c r="AG38" s="58">
        <v>8</v>
      </c>
      <c r="AH38" s="58">
        <v>8.3000000000000007</v>
      </c>
      <c r="AI38" s="58">
        <v>36</v>
      </c>
      <c r="AJ38" s="58">
        <v>12</v>
      </c>
      <c r="AK38" s="55">
        <f t="shared" si="8"/>
        <v>3</v>
      </c>
      <c r="AL38" s="58">
        <f t="shared" si="9"/>
        <v>73.5</v>
      </c>
      <c r="AM38" s="58">
        <v>147</v>
      </c>
      <c r="AN38" s="53">
        <v>2</v>
      </c>
      <c r="AO38" s="54" t="s">
        <v>2518</v>
      </c>
      <c r="AP38" s="57">
        <v>74</v>
      </c>
      <c r="AQ38" s="57">
        <v>221</v>
      </c>
      <c r="AR38" s="57">
        <v>16</v>
      </c>
      <c r="AS38" s="57">
        <v>4.3370499999999996</v>
      </c>
      <c r="AT38" s="57">
        <v>24.49</v>
      </c>
      <c r="AU38" s="57">
        <v>85.39</v>
      </c>
      <c r="AV38" s="54">
        <v>3.2475999999999994</v>
      </c>
      <c r="AW38" s="54">
        <f t="shared" si="10"/>
        <v>28.371621621621621</v>
      </c>
      <c r="AX38" s="54"/>
    </row>
    <row r="39" spans="1:53" ht="16" x14ac:dyDescent="0.2">
      <c r="A39">
        <v>0</v>
      </c>
      <c r="B39">
        <v>0</v>
      </c>
      <c r="C39" s="91">
        <f t="shared" si="3"/>
        <v>0</v>
      </c>
      <c r="D39" s="91">
        <v>0</v>
      </c>
      <c r="E39" s="161">
        <f t="shared" si="4"/>
        <v>3.75</v>
      </c>
      <c r="F39" s="144">
        <f t="shared" si="5"/>
        <v>0.58333333333333337</v>
      </c>
      <c r="G39" s="91">
        <v>35</v>
      </c>
      <c r="H39" s="91">
        <v>25</v>
      </c>
      <c r="I39" s="91">
        <v>1</v>
      </c>
      <c r="J39" s="91">
        <v>2</v>
      </c>
      <c r="K39" s="169">
        <f t="shared" si="6"/>
        <v>0.33333333333333331</v>
      </c>
      <c r="L39" s="173">
        <v>2</v>
      </c>
      <c r="M39" s="164">
        <v>15.5</v>
      </c>
      <c r="N39" s="3">
        <v>86</v>
      </c>
      <c r="O39" s="158" t="s">
        <v>4078</v>
      </c>
      <c r="P39" s="162">
        <f t="shared" si="7"/>
        <v>3.9325842696629212E-2</v>
      </c>
      <c r="Q39" s="145" t="s">
        <v>3074</v>
      </c>
      <c r="R39" s="49">
        <v>7</v>
      </c>
      <c r="S39" s="54" t="s">
        <v>1443</v>
      </c>
      <c r="T39" s="146" t="s">
        <v>3794</v>
      </c>
      <c r="U39" s="147">
        <v>1993</v>
      </c>
      <c r="V39" s="56">
        <v>3</v>
      </c>
      <c r="W39" s="56">
        <v>58</v>
      </c>
      <c r="X39" s="56">
        <v>22</v>
      </c>
      <c r="Y39" s="55" t="s">
        <v>1444</v>
      </c>
      <c r="Z39" s="55">
        <v>15</v>
      </c>
      <c r="AA39" s="55">
        <v>26</v>
      </c>
      <c r="AB39" s="58">
        <v>248</v>
      </c>
      <c r="AC39" s="58">
        <v>427</v>
      </c>
      <c r="AD39" s="58">
        <v>58.1</v>
      </c>
      <c r="AE39" s="58">
        <v>3028</v>
      </c>
      <c r="AF39" s="58"/>
      <c r="AG39" s="58">
        <v>8.9</v>
      </c>
      <c r="AH39" s="58">
        <v>9.3000000000000007</v>
      </c>
      <c r="AI39" s="58">
        <v>77</v>
      </c>
      <c r="AJ39" s="58">
        <v>26</v>
      </c>
      <c r="AK39" s="55">
        <f t="shared" si="8"/>
        <v>2.9615384615384617</v>
      </c>
      <c r="AL39" s="58">
        <f t="shared" si="9"/>
        <v>22.157142857142855</v>
      </c>
      <c r="AM39" s="58">
        <v>155.1</v>
      </c>
      <c r="AN39" s="53">
        <v>7</v>
      </c>
      <c r="AO39" s="54" t="s">
        <v>2517</v>
      </c>
      <c r="AP39" s="57">
        <v>74.3</v>
      </c>
      <c r="AQ39" s="57">
        <v>223</v>
      </c>
      <c r="AR39" s="57">
        <v>14</v>
      </c>
      <c r="AS39" s="57">
        <v>4.6399999999999997</v>
      </c>
      <c r="AT39" s="57">
        <v>33</v>
      </c>
      <c r="AU39" s="57">
        <v>116</v>
      </c>
      <c r="AV39" s="57">
        <v>4.38</v>
      </c>
      <c r="AW39" s="54">
        <f t="shared" si="10"/>
        <v>28.397660352613631</v>
      </c>
      <c r="AX39" s="54"/>
    </row>
    <row r="40" spans="1:53" ht="16" x14ac:dyDescent="0.2">
      <c r="A40">
        <v>0</v>
      </c>
      <c r="B40">
        <v>0</v>
      </c>
      <c r="C40" s="91">
        <f t="shared" si="3"/>
        <v>0</v>
      </c>
      <c r="E40" s="161">
        <f t="shared" si="4"/>
        <v>10.9375</v>
      </c>
      <c r="F40" s="144">
        <f t="shared" si="5"/>
        <v>0.56000000000000005</v>
      </c>
      <c r="G40" s="91">
        <v>98</v>
      </c>
      <c r="H40" s="91">
        <v>77</v>
      </c>
      <c r="I40" s="91">
        <v>8</v>
      </c>
      <c r="J40" s="91">
        <v>5</v>
      </c>
      <c r="K40" s="169">
        <f t="shared" si="6"/>
        <v>0.61538461538461542</v>
      </c>
      <c r="L40" s="173">
        <v>1</v>
      </c>
      <c r="M40" s="164">
        <v>4</v>
      </c>
      <c r="N40" s="3">
        <v>20</v>
      </c>
      <c r="O40" s="158" t="s">
        <v>4079</v>
      </c>
      <c r="P40" s="162">
        <f t="shared" si="7"/>
        <v>3.9325842696629212E-2</v>
      </c>
      <c r="Q40" s="145" t="s">
        <v>3088</v>
      </c>
      <c r="R40" s="49">
        <v>7</v>
      </c>
      <c r="S40" s="54" t="s">
        <v>1457</v>
      </c>
      <c r="T40" s="146" t="s">
        <v>3793</v>
      </c>
      <c r="U40" s="147">
        <v>1993</v>
      </c>
      <c r="V40" s="56">
        <v>8</v>
      </c>
      <c r="W40" s="56">
        <v>216</v>
      </c>
      <c r="X40" s="56">
        <v>23</v>
      </c>
      <c r="Y40" s="55" t="s">
        <v>120</v>
      </c>
      <c r="Z40" s="55">
        <v>9</v>
      </c>
      <c r="AA40" s="55">
        <v>45</v>
      </c>
      <c r="AB40" s="58">
        <v>845</v>
      </c>
      <c r="AC40" s="58">
        <v>1463</v>
      </c>
      <c r="AD40" s="58">
        <v>57.8</v>
      </c>
      <c r="AE40" s="58">
        <v>10913</v>
      </c>
      <c r="AF40" s="58"/>
      <c r="AG40" s="58">
        <v>9.1</v>
      </c>
      <c r="AH40" s="58">
        <v>9.4</v>
      </c>
      <c r="AI40" s="58">
        <v>71</v>
      </c>
      <c r="AJ40" s="58">
        <v>24</v>
      </c>
      <c r="AK40" s="55">
        <f t="shared" si="8"/>
        <v>2.9583333333333335</v>
      </c>
      <c r="AL40" s="58">
        <f t="shared" si="9"/>
        <v>22.557142857142857</v>
      </c>
      <c r="AM40" s="58">
        <v>157.9</v>
      </c>
      <c r="AN40" s="53">
        <v>7</v>
      </c>
      <c r="AO40" s="54" t="s">
        <v>2517</v>
      </c>
      <c r="AP40" s="57">
        <v>74.88</v>
      </c>
      <c r="AQ40" s="57">
        <v>230</v>
      </c>
      <c r="AR40" s="57">
        <v>32</v>
      </c>
      <c r="AS40" s="57">
        <v>4.8499999999999996</v>
      </c>
      <c r="AT40" s="57">
        <v>30</v>
      </c>
      <c r="AU40" s="57">
        <v>115</v>
      </c>
      <c r="AV40" s="57">
        <v>4.55</v>
      </c>
      <c r="AW40" s="54">
        <f t="shared" si="10"/>
        <v>28.83709376597999</v>
      </c>
      <c r="AX40" s="54"/>
    </row>
    <row r="41" spans="1:53" ht="16" x14ac:dyDescent="0.2">
      <c r="A41">
        <v>0</v>
      </c>
      <c r="B41">
        <v>0</v>
      </c>
      <c r="C41" s="91">
        <f t="shared" si="3"/>
        <v>1</v>
      </c>
      <c r="D41" s="91">
        <v>0</v>
      </c>
      <c r="E41" s="161">
        <f t="shared" si="4"/>
        <v>6.25E-2</v>
      </c>
      <c r="F41" s="144">
        <f t="shared" si="5"/>
        <v>0</v>
      </c>
      <c r="G41" s="91">
        <v>0</v>
      </c>
      <c r="H41" s="91">
        <v>1</v>
      </c>
      <c r="I41" s="91">
        <v>0</v>
      </c>
      <c r="J41" s="91">
        <v>1</v>
      </c>
      <c r="K41" s="169">
        <f t="shared" si="6"/>
        <v>0</v>
      </c>
      <c r="L41" s="173">
        <v>0</v>
      </c>
      <c r="M41" s="164">
        <v>0</v>
      </c>
      <c r="N41" s="3">
        <v>35</v>
      </c>
      <c r="O41" s="158" t="s">
        <v>4080</v>
      </c>
      <c r="P41" s="162">
        <f t="shared" si="7"/>
        <v>0.3146067415730337</v>
      </c>
      <c r="Q41" s="139" t="s">
        <v>3055</v>
      </c>
      <c r="R41" s="49">
        <v>56</v>
      </c>
      <c r="S41" s="54" t="s">
        <v>1415</v>
      </c>
      <c r="T41" s="12" t="s">
        <v>3802</v>
      </c>
      <c r="U41" s="56">
        <v>1994</v>
      </c>
      <c r="V41" s="56">
        <v>7</v>
      </c>
      <c r="W41" s="56">
        <v>197</v>
      </c>
      <c r="X41" s="56">
        <v>23</v>
      </c>
      <c r="Y41" s="55" t="s">
        <v>221</v>
      </c>
      <c r="Z41" s="55">
        <v>25</v>
      </c>
      <c r="AA41" s="55">
        <v>42</v>
      </c>
      <c r="AB41" s="58">
        <v>432</v>
      </c>
      <c r="AC41" s="58">
        <v>860</v>
      </c>
      <c r="AD41" s="58">
        <v>50.2</v>
      </c>
      <c r="AE41" s="58">
        <v>5480</v>
      </c>
      <c r="AF41" s="58"/>
      <c r="AG41" s="58">
        <v>8.3000000000000007</v>
      </c>
      <c r="AH41" s="58">
        <v>8.6</v>
      </c>
      <c r="AI41" s="58">
        <v>65</v>
      </c>
      <c r="AJ41" s="58">
        <v>22</v>
      </c>
      <c r="AK41" s="55">
        <f t="shared" si="8"/>
        <v>2.9545454545454546</v>
      </c>
      <c r="AL41" s="58">
        <f t="shared" si="9"/>
        <v>18.899999999999999</v>
      </c>
      <c r="AM41" s="58">
        <v>151.19999999999999</v>
      </c>
      <c r="AN41" s="53">
        <v>8</v>
      </c>
      <c r="AO41" s="54" t="s">
        <v>3661</v>
      </c>
      <c r="AP41" s="57">
        <v>75.400000000000006</v>
      </c>
      <c r="AQ41" s="57">
        <v>223</v>
      </c>
      <c r="AR41" s="57">
        <v>24</v>
      </c>
      <c r="AS41" s="57">
        <v>4.67</v>
      </c>
      <c r="AT41" s="57">
        <v>35</v>
      </c>
      <c r="AU41" s="57">
        <v>106</v>
      </c>
      <c r="AV41" s="57">
        <v>4.28</v>
      </c>
      <c r="AW41" s="54">
        <f t="shared" si="10"/>
        <v>27.575125414236357</v>
      </c>
      <c r="AX41" s="54"/>
    </row>
    <row r="42" spans="1:53" ht="16" x14ac:dyDescent="0.2">
      <c r="A42">
        <v>1</v>
      </c>
      <c r="B42">
        <v>1</v>
      </c>
      <c r="C42" s="91">
        <f t="shared" si="3"/>
        <v>1</v>
      </c>
      <c r="D42" s="91">
        <v>0</v>
      </c>
      <c r="E42" s="161">
        <f t="shared" si="4"/>
        <v>9.9375</v>
      </c>
      <c r="F42" s="144">
        <f t="shared" si="5"/>
        <v>0.44654088050314467</v>
      </c>
      <c r="G42" s="91">
        <v>71</v>
      </c>
      <c r="H42" s="91">
        <v>88</v>
      </c>
      <c r="I42" s="91">
        <v>3</v>
      </c>
      <c r="J42" s="91">
        <v>2</v>
      </c>
      <c r="K42" s="169">
        <f t="shared" si="6"/>
        <v>0.6</v>
      </c>
      <c r="L42" s="173">
        <v>0</v>
      </c>
      <c r="M42" s="164">
        <v>0</v>
      </c>
      <c r="N42" s="3">
        <v>54</v>
      </c>
      <c r="O42" s="158" t="s">
        <v>4081</v>
      </c>
      <c r="P42" s="162">
        <f t="shared" si="7"/>
        <v>0.28651685393258425</v>
      </c>
      <c r="Q42" s="139" t="s">
        <v>3050</v>
      </c>
      <c r="R42" s="49">
        <v>51</v>
      </c>
      <c r="S42" s="54" t="s">
        <v>1398</v>
      </c>
      <c r="T42" s="19" t="s">
        <v>3806</v>
      </c>
      <c r="U42" s="56">
        <v>1994</v>
      </c>
      <c r="V42" s="56">
        <v>1</v>
      </c>
      <c r="W42" s="56">
        <v>6</v>
      </c>
      <c r="X42" s="56">
        <v>22</v>
      </c>
      <c r="Y42" s="55" t="s">
        <v>241</v>
      </c>
      <c r="Z42" s="55">
        <v>22</v>
      </c>
      <c r="AA42" s="55">
        <v>34</v>
      </c>
      <c r="AB42" s="58">
        <v>511</v>
      </c>
      <c r="AC42" s="58">
        <v>865</v>
      </c>
      <c r="AD42" s="58">
        <v>59.1</v>
      </c>
      <c r="AE42" s="58">
        <v>7631</v>
      </c>
      <c r="AF42" s="58"/>
      <c r="AG42" s="58">
        <v>8.5</v>
      </c>
      <c r="AH42" s="58">
        <v>8.8000000000000007</v>
      </c>
      <c r="AI42" s="58">
        <v>56</v>
      </c>
      <c r="AJ42" s="58">
        <v>19</v>
      </c>
      <c r="AK42" s="55">
        <f t="shared" si="8"/>
        <v>2.9473684210526314</v>
      </c>
      <c r="AL42" s="58">
        <f t="shared" si="9"/>
        <v>21.971428571428572</v>
      </c>
      <c r="AM42" s="58">
        <v>153.80000000000001</v>
      </c>
      <c r="AN42" s="53">
        <v>7</v>
      </c>
      <c r="AO42" s="54" t="s">
        <v>3658</v>
      </c>
      <c r="AP42" s="57">
        <v>77</v>
      </c>
      <c r="AQ42" s="57">
        <v>232</v>
      </c>
      <c r="AR42" s="57">
        <v>28</v>
      </c>
      <c r="AS42" s="57">
        <v>4.93</v>
      </c>
      <c r="AT42" s="57">
        <v>32.5</v>
      </c>
      <c r="AU42" s="57">
        <v>114</v>
      </c>
      <c r="AV42" s="57">
        <v>4.21</v>
      </c>
      <c r="AW42" s="54">
        <f t="shared" si="10"/>
        <v>27.508180131556752</v>
      </c>
      <c r="AX42" s="54"/>
    </row>
    <row r="43" spans="1:53" ht="16" x14ac:dyDescent="0.2">
      <c r="A43">
        <v>0</v>
      </c>
      <c r="B43">
        <v>0</v>
      </c>
      <c r="C43" s="91">
        <f t="shared" si="3"/>
        <v>0</v>
      </c>
      <c r="D43" s="91">
        <v>0</v>
      </c>
      <c r="E43" s="161">
        <f t="shared" si="4"/>
        <v>2.0625</v>
      </c>
      <c r="F43" s="144">
        <f t="shared" si="5"/>
        <v>0.60606060606060608</v>
      </c>
      <c r="G43" s="91">
        <v>20</v>
      </c>
      <c r="H43" s="91">
        <v>13</v>
      </c>
      <c r="I43" s="91">
        <v>0</v>
      </c>
      <c r="J43" s="91">
        <v>2</v>
      </c>
      <c r="K43" s="169">
        <f t="shared" si="6"/>
        <v>0</v>
      </c>
      <c r="L43" s="173">
        <v>17</v>
      </c>
      <c r="M43" s="164">
        <v>9.58</v>
      </c>
      <c r="N43" s="3">
        <v>20</v>
      </c>
      <c r="O43" s="158" t="s">
        <v>4079</v>
      </c>
      <c r="P43" s="162">
        <f t="shared" si="7"/>
        <v>8.98876404494382E-2</v>
      </c>
      <c r="Q43" s="139" t="s">
        <v>3062</v>
      </c>
      <c r="R43" s="49">
        <v>16</v>
      </c>
      <c r="S43" s="54" t="s">
        <v>1409</v>
      </c>
      <c r="T43" s="12" t="s">
        <v>3804</v>
      </c>
      <c r="U43" s="56">
        <v>1994</v>
      </c>
      <c r="V43" s="56">
        <v>6</v>
      </c>
      <c r="W43" s="56">
        <v>178</v>
      </c>
      <c r="X43" s="56">
        <v>23</v>
      </c>
      <c r="Y43" s="55" t="s">
        <v>120</v>
      </c>
      <c r="Z43" s="55">
        <v>15</v>
      </c>
      <c r="AA43" s="55">
        <v>36</v>
      </c>
      <c r="AB43" s="58">
        <v>467</v>
      </c>
      <c r="AC43" s="58">
        <v>746</v>
      </c>
      <c r="AD43" s="58">
        <v>62.6</v>
      </c>
      <c r="AE43" s="58">
        <v>5037</v>
      </c>
      <c r="AF43" s="58"/>
      <c r="AG43" s="58">
        <v>8.8000000000000007</v>
      </c>
      <c r="AH43" s="58">
        <v>9.1</v>
      </c>
      <c r="AI43" s="58">
        <v>69</v>
      </c>
      <c r="AJ43" s="58">
        <v>24</v>
      </c>
      <c r="AK43" s="55">
        <f t="shared" si="8"/>
        <v>2.875</v>
      </c>
      <c r="AL43" s="58">
        <f t="shared" si="9"/>
        <v>75.2</v>
      </c>
      <c r="AM43" s="58">
        <v>150.4</v>
      </c>
      <c r="AN43" s="53">
        <v>2</v>
      </c>
      <c r="AO43" s="54" t="s">
        <v>2518</v>
      </c>
      <c r="AP43" s="57">
        <v>78.75</v>
      </c>
      <c r="AQ43" s="57">
        <v>253</v>
      </c>
      <c r="AR43" s="57">
        <v>26</v>
      </c>
      <c r="AS43" s="57">
        <v>5.24</v>
      </c>
      <c r="AT43" s="57">
        <v>24</v>
      </c>
      <c r="AU43" s="57">
        <v>103</v>
      </c>
      <c r="AV43" s="54">
        <v>3.2475999999999994</v>
      </c>
      <c r="AW43" s="54">
        <f t="shared" si="10"/>
        <v>28.679707734945829</v>
      </c>
      <c r="AX43" s="54"/>
    </row>
    <row r="44" spans="1:53" ht="16" x14ac:dyDescent="0.2">
      <c r="A44">
        <v>0</v>
      </c>
      <c r="B44">
        <v>0</v>
      </c>
      <c r="C44" s="91">
        <f t="shared" si="3"/>
        <v>0</v>
      </c>
      <c r="D44" s="91">
        <v>0</v>
      </c>
      <c r="E44" s="161">
        <f t="shared" si="4"/>
        <v>6.25E-2</v>
      </c>
      <c r="F44" s="144">
        <f t="shared" si="5"/>
        <v>0</v>
      </c>
      <c r="G44" s="91">
        <v>0</v>
      </c>
      <c r="H44" s="91">
        <v>1</v>
      </c>
      <c r="I44" s="91">
        <v>0</v>
      </c>
      <c r="J44" s="91">
        <v>1</v>
      </c>
      <c r="K44" s="169">
        <f t="shared" si="6"/>
        <v>0</v>
      </c>
      <c r="L44" s="173">
        <v>1</v>
      </c>
      <c r="M44" s="164">
        <v>18</v>
      </c>
      <c r="N44" s="3">
        <v>37</v>
      </c>
      <c r="O44" s="158" t="s">
        <v>4082</v>
      </c>
      <c r="P44" s="162">
        <f t="shared" si="7"/>
        <v>4.49438202247191E-2</v>
      </c>
      <c r="Q44" s="139" t="s">
        <v>3054</v>
      </c>
      <c r="R44" s="49">
        <v>8</v>
      </c>
      <c r="S44" s="54" t="s">
        <v>1424</v>
      </c>
      <c r="T44" s="16" t="s">
        <v>3801</v>
      </c>
      <c r="U44" s="56">
        <v>1994</v>
      </c>
      <c r="V44" s="56">
        <v>7</v>
      </c>
      <c r="W44" s="56">
        <v>208</v>
      </c>
      <c r="X44" s="56">
        <v>23</v>
      </c>
      <c r="Y44" s="55" t="s">
        <v>170</v>
      </c>
      <c r="Z44" s="55">
        <v>12</v>
      </c>
      <c r="AA44" s="55">
        <v>44</v>
      </c>
      <c r="AB44" s="58">
        <v>703</v>
      </c>
      <c r="AC44" s="58">
        <v>1275</v>
      </c>
      <c r="AD44" s="58">
        <v>55.1</v>
      </c>
      <c r="AE44" s="58">
        <v>10039</v>
      </c>
      <c r="AF44" s="58"/>
      <c r="AG44" s="58">
        <v>9.1</v>
      </c>
      <c r="AH44" s="58">
        <v>9.4</v>
      </c>
      <c r="AI44" s="58">
        <v>63</v>
      </c>
      <c r="AJ44" s="58">
        <v>22</v>
      </c>
      <c r="AK44" s="55">
        <f t="shared" si="8"/>
        <v>2.8636363636363638</v>
      </c>
      <c r="AL44" s="58">
        <f t="shared" si="9"/>
        <v>41.024999999999999</v>
      </c>
      <c r="AM44" s="58">
        <v>164.1</v>
      </c>
      <c r="AN44" s="53">
        <v>4</v>
      </c>
      <c r="AO44" s="54" t="s">
        <v>3188</v>
      </c>
      <c r="AP44" s="57">
        <v>71.75</v>
      </c>
      <c r="AQ44" s="57">
        <v>207</v>
      </c>
      <c r="AR44" s="57">
        <v>32</v>
      </c>
      <c r="AS44" s="57">
        <v>4.68</v>
      </c>
      <c r="AT44" s="57">
        <v>31.5</v>
      </c>
      <c r="AU44" s="57">
        <v>112</v>
      </c>
      <c r="AV44" s="57">
        <v>4.03</v>
      </c>
      <c r="AW44" s="54">
        <f t="shared" si="10"/>
        <v>28.267139336400831</v>
      </c>
      <c r="AX44" s="54"/>
    </row>
    <row r="45" spans="1:53" ht="16" x14ac:dyDescent="0.2">
      <c r="A45">
        <v>0</v>
      </c>
      <c r="B45">
        <v>0</v>
      </c>
      <c r="C45" s="91">
        <f t="shared" si="3"/>
        <v>0</v>
      </c>
      <c r="D45" s="91">
        <v>0</v>
      </c>
      <c r="E45" s="161">
        <f t="shared" si="4"/>
        <v>6.25E-2</v>
      </c>
      <c r="F45" s="144">
        <f t="shared" si="5"/>
        <v>0</v>
      </c>
      <c r="G45" s="91">
        <v>0</v>
      </c>
      <c r="H45" s="91">
        <v>1</v>
      </c>
      <c r="I45" s="91">
        <v>0</v>
      </c>
      <c r="J45" s="91">
        <v>1</v>
      </c>
      <c r="K45" s="169">
        <f t="shared" si="6"/>
        <v>0</v>
      </c>
      <c r="L45" s="173">
        <v>0</v>
      </c>
      <c r="M45" s="164">
        <v>0</v>
      </c>
      <c r="N45" s="3">
        <v>35</v>
      </c>
      <c r="O45" s="158" t="s">
        <v>4080</v>
      </c>
      <c r="P45" s="162">
        <f t="shared" si="7"/>
        <v>3.3707865168539325E-2</v>
      </c>
      <c r="Q45" s="139" t="s">
        <v>3066</v>
      </c>
      <c r="R45" s="49">
        <v>6</v>
      </c>
      <c r="S45" s="54" t="s">
        <v>1392</v>
      </c>
      <c r="T45" s="12" t="s">
        <v>3803</v>
      </c>
      <c r="U45" s="56">
        <v>1994</v>
      </c>
      <c r="V45" s="56">
        <v>1</v>
      </c>
      <c r="W45" s="56">
        <v>3</v>
      </c>
      <c r="X45" s="56">
        <v>22</v>
      </c>
      <c r="Y45" s="55" t="s">
        <v>221</v>
      </c>
      <c r="Z45" s="55">
        <v>25</v>
      </c>
      <c r="AA45" s="55">
        <v>33</v>
      </c>
      <c r="AB45" s="58">
        <v>316</v>
      </c>
      <c r="AC45" s="58">
        <v>513</v>
      </c>
      <c r="AD45" s="58">
        <v>61.6</v>
      </c>
      <c r="AE45" s="58">
        <v>4089</v>
      </c>
      <c r="AF45" s="59"/>
      <c r="AG45" s="59">
        <v>8.8000000000000007</v>
      </c>
      <c r="AH45" s="59">
        <v>8.5</v>
      </c>
      <c r="AI45" s="59">
        <v>91</v>
      </c>
      <c r="AJ45" s="59">
        <v>32</v>
      </c>
      <c r="AK45" s="55">
        <f t="shared" si="8"/>
        <v>2.84375</v>
      </c>
      <c r="AL45" s="58">
        <f t="shared" si="9"/>
        <v>77.349999999999994</v>
      </c>
      <c r="AM45" s="59">
        <v>154.69999999999999</v>
      </c>
      <c r="AN45" s="60">
        <v>2</v>
      </c>
      <c r="AO45" s="54" t="s">
        <v>2518</v>
      </c>
      <c r="AP45" s="57">
        <v>74.900000000000006</v>
      </c>
      <c r="AQ45" s="57">
        <v>211</v>
      </c>
      <c r="AR45" s="57">
        <v>16</v>
      </c>
      <c r="AS45" s="57">
        <v>4.88</v>
      </c>
      <c r="AT45" s="57">
        <v>33</v>
      </c>
      <c r="AU45" s="57">
        <v>113</v>
      </c>
      <c r="AV45" s="57">
        <v>4.13</v>
      </c>
      <c r="AW45" s="54">
        <f t="shared" si="10"/>
        <v>26.440772832846992</v>
      </c>
      <c r="AX45" s="54"/>
      <c r="AY45" s="57"/>
    </row>
    <row r="46" spans="1:53" ht="16" x14ac:dyDescent="0.2">
      <c r="A46">
        <v>0</v>
      </c>
      <c r="B46">
        <v>0</v>
      </c>
      <c r="C46" s="91">
        <f t="shared" si="3"/>
        <v>0</v>
      </c>
      <c r="D46" s="91">
        <v>0</v>
      </c>
      <c r="E46" s="161">
        <f t="shared" si="4"/>
        <v>7.9375</v>
      </c>
      <c r="F46" s="144">
        <f t="shared" si="5"/>
        <v>0.60629921259842523</v>
      </c>
      <c r="G46" s="91">
        <v>77</v>
      </c>
      <c r="H46" s="91">
        <v>50</v>
      </c>
      <c r="I46" s="91">
        <v>0</v>
      </c>
      <c r="J46" s="91">
        <v>4</v>
      </c>
      <c r="K46" s="169">
        <f t="shared" si="6"/>
        <v>0</v>
      </c>
      <c r="L46" s="173">
        <v>8</v>
      </c>
      <c r="M46" s="164">
        <v>8.75</v>
      </c>
      <c r="N46" s="3">
        <v>140</v>
      </c>
      <c r="O46" s="158" t="s">
        <v>4066</v>
      </c>
      <c r="P46" s="162">
        <f t="shared" si="7"/>
        <v>1.1235955056179775E-2</v>
      </c>
      <c r="Q46" s="139" t="s">
        <v>3065</v>
      </c>
      <c r="R46" s="49">
        <v>2</v>
      </c>
      <c r="S46" s="54" t="s">
        <v>1407</v>
      </c>
      <c r="T46" s="12" t="s">
        <v>3800</v>
      </c>
      <c r="U46" s="56">
        <v>1994</v>
      </c>
      <c r="V46" s="56">
        <v>4</v>
      </c>
      <c r="W46" s="56">
        <v>116</v>
      </c>
      <c r="X46" s="56">
        <v>23</v>
      </c>
      <c r="Y46" s="55" t="s">
        <v>267</v>
      </c>
      <c r="Z46" s="55">
        <v>19</v>
      </c>
      <c r="AA46" s="59">
        <v>39</v>
      </c>
      <c r="AB46" s="59">
        <v>746</v>
      </c>
      <c r="AC46" s="59">
        <v>1225</v>
      </c>
      <c r="AD46" s="59">
        <v>60.9</v>
      </c>
      <c r="AE46" s="59">
        <v>10824</v>
      </c>
      <c r="AF46" s="58"/>
      <c r="AG46" s="58">
        <v>8.4</v>
      </c>
      <c r="AH46" s="58">
        <v>8.6999999999999993</v>
      </c>
      <c r="AI46" s="58">
        <v>90</v>
      </c>
      <c r="AJ46" s="58">
        <v>32</v>
      </c>
      <c r="AK46" s="55">
        <f t="shared" si="8"/>
        <v>2.8125</v>
      </c>
      <c r="AL46" s="58">
        <f t="shared" si="9"/>
        <v>52.5</v>
      </c>
      <c r="AM46" s="58">
        <v>157.5</v>
      </c>
      <c r="AN46" s="53">
        <v>3</v>
      </c>
      <c r="AO46" s="54" t="s">
        <v>2515</v>
      </c>
      <c r="AP46" s="57">
        <v>74.13</v>
      </c>
      <c r="AQ46" s="57">
        <v>221</v>
      </c>
      <c r="AR46" s="57">
        <v>20</v>
      </c>
      <c r="AS46" s="57">
        <v>4.66</v>
      </c>
      <c r="AT46" s="57">
        <v>32.5</v>
      </c>
      <c r="AU46" s="57">
        <v>119</v>
      </c>
      <c r="AV46" s="57">
        <v>4.3099999999999996</v>
      </c>
      <c r="AW46" s="54">
        <f t="shared" si="10"/>
        <v>28.272199612724204</v>
      </c>
      <c r="AX46" s="70"/>
      <c r="AY46" s="17"/>
      <c r="AZ46" s="17"/>
      <c r="BA46" s="18"/>
    </row>
    <row r="47" spans="1:53" ht="16" x14ac:dyDescent="0.2">
      <c r="A47">
        <v>0</v>
      </c>
      <c r="B47">
        <v>0</v>
      </c>
      <c r="C47" s="91">
        <f t="shared" si="3"/>
        <v>0</v>
      </c>
      <c r="D47" s="91">
        <v>0</v>
      </c>
      <c r="E47" s="161">
        <f t="shared" si="4"/>
        <v>2</v>
      </c>
      <c r="F47" s="144">
        <f t="shared" si="5"/>
        <v>0.40625</v>
      </c>
      <c r="G47" s="91">
        <v>13</v>
      </c>
      <c r="H47" s="91">
        <v>19</v>
      </c>
      <c r="I47" s="91">
        <v>2</v>
      </c>
      <c r="J47" s="91">
        <v>1</v>
      </c>
      <c r="K47" s="169">
        <f t="shared" si="6"/>
        <v>0.66666666666666663</v>
      </c>
      <c r="L47" s="173">
        <v>0</v>
      </c>
      <c r="M47" s="164">
        <v>0</v>
      </c>
      <c r="N47" s="3">
        <v>7</v>
      </c>
      <c r="O47" s="158" t="s">
        <v>4083</v>
      </c>
      <c r="P47" s="162">
        <f t="shared" si="7"/>
        <v>5.6179775280898875E-3</v>
      </c>
      <c r="Q47" s="139" t="s">
        <v>3061</v>
      </c>
      <c r="R47" s="49">
        <v>1</v>
      </c>
      <c r="S47" s="54" t="s">
        <v>1422</v>
      </c>
      <c r="T47" s="12" t="s">
        <v>3805</v>
      </c>
      <c r="U47" s="56">
        <v>1994</v>
      </c>
      <c r="V47" s="56">
        <v>7</v>
      </c>
      <c r="W47" s="56">
        <v>199</v>
      </c>
      <c r="X47" s="56">
        <v>23</v>
      </c>
      <c r="Y47" s="55" t="s">
        <v>71</v>
      </c>
      <c r="Z47" s="55">
        <v>3</v>
      </c>
      <c r="AA47" s="55">
        <v>32</v>
      </c>
      <c r="AB47" s="58">
        <v>341</v>
      </c>
      <c r="AC47" s="58">
        <v>560</v>
      </c>
      <c r="AD47" s="58">
        <v>60.9</v>
      </c>
      <c r="AE47" s="58">
        <v>3980</v>
      </c>
      <c r="AF47" s="58"/>
      <c r="AG47" s="58">
        <v>7.9</v>
      </c>
      <c r="AH47" s="58">
        <v>8.1</v>
      </c>
      <c r="AI47" s="58">
        <v>95</v>
      </c>
      <c r="AJ47" s="58">
        <v>34</v>
      </c>
      <c r="AK47" s="55">
        <f t="shared" si="8"/>
        <v>2.7941176470588234</v>
      </c>
      <c r="AL47" s="58">
        <f t="shared" si="9"/>
        <v>48.066666666666663</v>
      </c>
      <c r="AM47" s="58">
        <v>144.19999999999999</v>
      </c>
      <c r="AN47" s="53">
        <v>3</v>
      </c>
      <c r="AO47" s="54" t="s">
        <v>2515</v>
      </c>
      <c r="AP47" s="57">
        <v>77</v>
      </c>
      <c r="AQ47" s="57">
        <v>229</v>
      </c>
      <c r="AR47" s="57">
        <v>30</v>
      </c>
      <c r="AS47" s="57">
        <v>5.08</v>
      </c>
      <c r="AT47" s="57">
        <v>28</v>
      </c>
      <c r="AU47" s="57">
        <v>112</v>
      </c>
      <c r="AV47" s="57">
        <v>4.08</v>
      </c>
      <c r="AW47" s="54">
        <f t="shared" si="10"/>
        <v>27.15247090571766</v>
      </c>
      <c r="AX47" s="54"/>
    </row>
    <row r="48" spans="1:53" ht="16" x14ac:dyDescent="0.2">
      <c r="A48">
        <v>0</v>
      </c>
      <c r="B48">
        <v>1</v>
      </c>
      <c r="C48" s="91">
        <f t="shared" si="3"/>
        <v>1</v>
      </c>
      <c r="D48" s="91">
        <v>0</v>
      </c>
      <c r="E48" s="161">
        <f t="shared" si="4"/>
        <v>0.375</v>
      </c>
      <c r="F48" s="144">
        <f t="shared" si="5"/>
        <v>0.16666666666666666</v>
      </c>
      <c r="G48" s="91">
        <v>1</v>
      </c>
      <c r="H48" s="91">
        <v>5</v>
      </c>
      <c r="I48" s="91">
        <v>0</v>
      </c>
      <c r="J48" s="91">
        <v>1</v>
      </c>
      <c r="K48" s="169">
        <f t="shared" si="6"/>
        <v>0</v>
      </c>
      <c r="L48" s="173">
        <v>10</v>
      </c>
      <c r="M48" s="164">
        <v>18.899999999999999</v>
      </c>
      <c r="N48" s="3">
        <v>12</v>
      </c>
      <c r="O48" s="158" t="s">
        <v>4084</v>
      </c>
      <c r="P48" s="162">
        <f t="shared" si="7"/>
        <v>0.5617977528089888</v>
      </c>
      <c r="Q48" s="145" t="s">
        <v>3811</v>
      </c>
      <c r="R48" s="49">
        <v>100</v>
      </c>
      <c r="S48" s="54" t="s">
        <v>1333</v>
      </c>
      <c r="T48" s="146" t="s">
        <v>3812</v>
      </c>
      <c r="U48" s="147">
        <v>1995</v>
      </c>
      <c r="V48" s="56">
        <v>1</v>
      </c>
      <c r="W48" s="56">
        <v>3</v>
      </c>
      <c r="X48" s="56">
        <v>22</v>
      </c>
      <c r="Y48" s="55" t="s">
        <v>79</v>
      </c>
      <c r="Z48" s="55">
        <v>18</v>
      </c>
      <c r="AA48" s="55">
        <v>31</v>
      </c>
      <c r="AB48" s="58">
        <v>927</v>
      </c>
      <c r="AC48" s="58">
        <v>1680</v>
      </c>
      <c r="AD48" s="55">
        <f>AB48/AC48*100</f>
        <v>55.178571428571431</v>
      </c>
      <c r="AE48" s="58">
        <v>14496</v>
      </c>
      <c r="AF48" s="58"/>
      <c r="AG48" s="58">
        <v>8.4</v>
      </c>
      <c r="AH48" s="58">
        <v>8.6999999999999993</v>
      </c>
      <c r="AI48" s="58">
        <v>75</v>
      </c>
      <c r="AJ48" s="58">
        <v>27</v>
      </c>
      <c r="AK48" s="55">
        <f t="shared" si="8"/>
        <v>2.7777777777777777</v>
      </c>
      <c r="AL48" s="58">
        <f t="shared" si="9"/>
        <v>39.4</v>
      </c>
      <c r="AM48" s="58">
        <v>157.6</v>
      </c>
      <c r="AN48" s="53">
        <v>4</v>
      </c>
      <c r="AO48" s="54" t="s">
        <v>3188</v>
      </c>
      <c r="AP48" s="57">
        <v>75.5</v>
      </c>
      <c r="AQ48" s="57">
        <v>221</v>
      </c>
      <c r="AR48" s="57">
        <v>27</v>
      </c>
      <c r="AS48" s="57">
        <v>4.8899999999999997</v>
      </c>
      <c r="AT48" s="57">
        <v>24.49</v>
      </c>
      <c r="AU48" s="57">
        <v>85.39</v>
      </c>
      <c r="AV48" s="54">
        <v>3.2475999999999994</v>
      </c>
      <c r="AW48" s="54">
        <f t="shared" si="10"/>
        <v>27.255471251260911</v>
      </c>
      <c r="AX48" s="54"/>
    </row>
    <row r="49" spans="1:50" ht="16" x14ac:dyDescent="0.2">
      <c r="A49">
        <v>0</v>
      </c>
      <c r="B49">
        <v>0</v>
      </c>
      <c r="C49" s="91">
        <f t="shared" si="3"/>
        <v>1</v>
      </c>
      <c r="D49" s="91">
        <v>0</v>
      </c>
      <c r="E49" s="161">
        <f t="shared" si="4"/>
        <v>6.25E-2</v>
      </c>
      <c r="F49" s="144">
        <f t="shared" si="5"/>
        <v>0</v>
      </c>
      <c r="G49" s="91">
        <v>0</v>
      </c>
      <c r="H49" s="91">
        <v>1</v>
      </c>
      <c r="I49" s="91">
        <v>0</v>
      </c>
      <c r="J49" s="91">
        <v>1</v>
      </c>
      <c r="K49" s="169">
        <f t="shared" si="6"/>
        <v>0</v>
      </c>
      <c r="L49" s="173">
        <v>5</v>
      </c>
      <c r="M49" s="164">
        <v>10.199999999999999</v>
      </c>
      <c r="N49" s="3">
        <v>102</v>
      </c>
      <c r="O49" s="158" t="s">
        <v>4085</v>
      </c>
      <c r="P49" s="162">
        <f t="shared" si="7"/>
        <v>0.4550561797752809</v>
      </c>
      <c r="Q49" s="145" t="s">
        <v>3030</v>
      </c>
      <c r="R49" s="49">
        <v>81</v>
      </c>
      <c r="S49" s="54" t="s">
        <v>1341</v>
      </c>
      <c r="T49" s="146" t="s">
        <v>3808</v>
      </c>
      <c r="U49" s="147">
        <v>1995</v>
      </c>
      <c r="V49" s="56">
        <v>1</v>
      </c>
      <c r="W49" s="56">
        <v>5</v>
      </c>
      <c r="X49" s="56">
        <v>22</v>
      </c>
      <c r="Y49" s="55" t="s">
        <v>528</v>
      </c>
      <c r="Z49" s="55">
        <v>21</v>
      </c>
      <c r="AA49" s="55">
        <v>45</v>
      </c>
      <c r="AB49" s="58">
        <v>370</v>
      </c>
      <c r="AC49" s="58">
        <v>657</v>
      </c>
      <c r="AD49" s="58">
        <v>56.3</v>
      </c>
      <c r="AE49" s="58">
        <v>5304</v>
      </c>
      <c r="AF49" s="58"/>
      <c r="AG49" s="58">
        <v>7.9</v>
      </c>
      <c r="AH49" s="58">
        <v>8.1999999999999993</v>
      </c>
      <c r="AI49" s="58">
        <v>47</v>
      </c>
      <c r="AJ49" s="58">
        <v>17</v>
      </c>
      <c r="AK49" s="55">
        <f t="shared" si="8"/>
        <v>2.7647058823529411</v>
      </c>
      <c r="AL49" s="58">
        <f t="shared" si="9"/>
        <v>48.300000000000004</v>
      </c>
      <c r="AM49" s="58">
        <v>144.9</v>
      </c>
      <c r="AN49" s="53">
        <v>3</v>
      </c>
      <c r="AO49" s="54" t="s">
        <v>2515</v>
      </c>
      <c r="AP49" s="57">
        <v>74.63</v>
      </c>
      <c r="AQ49" s="57">
        <v>226</v>
      </c>
      <c r="AR49" s="57">
        <v>33</v>
      </c>
      <c r="AS49" s="57">
        <v>4.82</v>
      </c>
      <c r="AT49" s="57">
        <v>31</v>
      </c>
      <c r="AU49" s="57">
        <v>110</v>
      </c>
      <c r="AV49" s="57">
        <v>4.3099999999999996</v>
      </c>
      <c r="AW49" s="54">
        <f t="shared" si="10"/>
        <v>28.525737467733311</v>
      </c>
      <c r="AX49" s="54"/>
    </row>
    <row r="50" spans="1:50" ht="16" x14ac:dyDescent="0.2">
      <c r="A50" s="124">
        <v>0</v>
      </c>
      <c r="B50" s="124">
        <v>0</v>
      </c>
      <c r="C50" s="125">
        <f t="shared" si="3"/>
        <v>1</v>
      </c>
      <c r="D50" s="125">
        <v>0</v>
      </c>
      <c r="E50" s="161">
        <f t="shared" si="4"/>
        <v>3</v>
      </c>
      <c r="F50" s="144">
        <f t="shared" si="5"/>
        <v>0.66666666666666663</v>
      </c>
      <c r="G50" s="125">
        <v>32</v>
      </c>
      <c r="H50" s="125">
        <v>16</v>
      </c>
      <c r="I50" s="125">
        <v>1</v>
      </c>
      <c r="J50" s="125">
        <v>3</v>
      </c>
      <c r="K50" s="169">
        <f t="shared" si="6"/>
        <v>0.25</v>
      </c>
      <c r="L50" s="173">
        <v>17</v>
      </c>
      <c r="M50" s="164">
        <v>9.5779999999999994</v>
      </c>
      <c r="N50" s="3">
        <v>20</v>
      </c>
      <c r="O50" s="158" t="s">
        <v>4079</v>
      </c>
      <c r="P50" s="162">
        <f t="shared" si="7"/>
        <v>0.33146067415730335</v>
      </c>
      <c r="Q50" s="145" t="s">
        <v>3043</v>
      </c>
      <c r="R50" s="49">
        <v>59</v>
      </c>
      <c r="S50" s="54" t="s">
        <v>1353</v>
      </c>
      <c r="T50" s="146" t="s">
        <v>3809</v>
      </c>
      <c r="U50" s="147">
        <v>1995</v>
      </c>
      <c r="V50" s="56">
        <v>2</v>
      </c>
      <c r="W50" s="56">
        <v>60</v>
      </c>
      <c r="X50" s="56">
        <v>22</v>
      </c>
      <c r="Y50" s="55" t="s">
        <v>120</v>
      </c>
      <c r="Z50" s="55">
        <v>15</v>
      </c>
      <c r="AA50" s="55">
        <v>33</v>
      </c>
      <c r="AB50" s="58">
        <v>456</v>
      </c>
      <c r="AC50" s="58">
        <v>785</v>
      </c>
      <c r="AD50" s="58">
        <v>58.1</v>
      </c>
      <c r="AE50" s="58">
        <v>6481</v>
      </c>
      <c r="AF50" s="58"/>
      <c r="AG50" s="58">
        <v>8.3000000000000007</v>
      </c>
      <c r="AH50" s="58">
        <v>8.5</v>
      </c>
      <c r="AI50" s="58">
        <v>85</v>
      </c>
      <c r="AJ50" s="58">
        <v>31</v>
      </c>
      <c r="AK50" s="55">
        <f t="shared" si="8"/>
        <v>2.7419354838709675</v>
      </c>
      <c r="AL50" s="58">
        <f t="shared" si="9"/>
        <v>16.12222222222222</v>
      </c>
      <c r="AM50" s="58">
        <v>145.1</v>
      </c>
      <c r="AN50" s="53">
        <v>9</v>
      </c>
      <c r="AO50" s="54" t="s">
        <v>3657</v>
      </c>
      <c r="AP50" s="57">
        <v>75.13</v>
      </c>
      <c r="AQ50" s="57">
        <v>218</v>
      </c>
      <c r="AR50" s="57">
        <v>16</v>
      </c>
      <c r="AS50" s="57">
        <v>4.8899999999999997</v>
      </c>
      <c r="AT50" s="57">
        <v>32.5</v>
      </c>
      <c r="AU50" s="57">
        <v>112</v>
      </c>
      <c r="AV50" s="57">
        <v>4.4400000000000004</v>
      </c>
      <c r="AW50" s="54">
        <f t="shared" si="10"/>
        <v>27.15095068632003</v>
      </c>
      <c r="AX50" s="54"/>
    </row>
    <row r="51" spans="1:50" ht="16" x14ac:dyDescent="0.2">
      <c r="A51">
        <v>1</v>
      </c>
      <c r="B51">
        <v>1</v>
      </c>
      <c r="C51" s="91">
        <f t="shared" si="3"/>
        <v>0</v>
      </c>
      <c r="D51" s="91">
        <v>0</v>
      </c>
      <c r="E51" s="161">
        <f t="shared" si="4"/>
        <v>6.25E-2</v>
      </c>
      <c r="F51" s="144">
        <f t="shared" si="5"/>
        <v>0</v>
      </c>
      <c r="G51" s="91">
        <v>0</v>
      </c>
      <c r="H51" s="91">
        <v>1</v>
      </c>
      <c r="I51" s="91">
        <v>0</v>
      </c>
      <c r="J51" s="91">
        <v>1</v>
      </c>
      <c r="K51" s="169">
        <f t="shared" si="6"/>
        <v>0</v>
      </c>
      <c r="L51" s="173">
        <v>6</v>
      </c>
      <c r="M51" s="164">
        <v>10.667</v>
      </c>
      <c r="N51" s="3">
        <v>14</v>
      </c>
      <c r="O51" s="158" t="s">
        <v>4086</v>
      </c>
      <c r="P51" s="162">
        <f t="shared" si="7"/>
        <v>0.10674157303370786</v>
      </c>
      <c r="Q51" s="145" t="s">
        <v>3037</v>
      </c>
      <c r="R51" s="49">
        <v>19</v>
      </c>
      <c r="S51" s="54" t="s">
        <v>1368</v>
      </c>
      <c r="T51" s="146" t="s">
        <v>3810</v>
      </c>
      <c r="U51" s="147">
        <v>1995</v>
      </c>
      <c r="V51" s="56">
        <v>4</v>
      </c>
      <c r="W51" s="56">
        <v>99</v>
      </c>
      <c r="X51" s="56">
        <v>22</v>
      </c>
      <c r="Y51" s="55" t="s">
        <v>229</v>
      </c>
      <c r="Z51" s="55">
        <v>28</v>
      </c>
      <c r="AA51" s="55">
        <v>47</v>
      </c>
      <c r="AB51" s="58">
        <v>676</v>
      </c>
      <c r="AC51" s="58">
        <v>1046</v>
      </c>
      <c r="AD51" s="58">
        <v>64.599999999999994</v>
      </c>
      <c r="AE51" s="58">
        <v>8472</v>
      </c>
      <c r="AF51" s="55"/>
      <c r="AG51" s="55">
        <v>7.6</v>
      </c>
      <c r="AH51" s="55" t="s">
        <v>3681</v>
      </c>
      <c r="AI51" s="55">
        <v>41</v>
      </c>
      <c r="AJ51" s="55">
        <v>15</v>
      </c>
      <c r="AK51" s="55">
        <f t="shared" si="8"/>
        <v>2.7333333333333334</v>
      </c>
      <c r="AL51" s="58" t="e">
        <f t="shared" si="9"/>
        <v>#VALUE!</v>
      </c>
      <c r="AM51" s="55" t="s">
        <v>3682</v>
      </c>
      <c r="AN51" s="53">
        <v>12</v>
      </c>
      <c r="AO51" s="54" t="s">
        <v>3186</v>
      </c>
      <c r="AP51" s="57">
        <v>78.38</v>
      </c>
      <c r="AQ51" s="57">
        <v>236</v>
      </c>
      <c r="AR51" s="57">
        <v>27</v>
      </c>
      <c r="AS51" s="57">
        <v>4.8600000000000003</v>
      </c>
      <c r="AT51" s="57">
        <v>28.5</v>
      </c>
      <c r="AU51" s="57">
        <v>110</v>
      </c>
      <c r="AV51" s="57">
        <v>4.2699999999999996</v>
      </c>
      <c r="AW51" s="54">
        <f t="shared" si="10"/>
        <v>27.005785242510679</v>
      </c>
      <c r="AX51" s="54"/>
    </row>
    <row r="52" spans="1:50" ht="16" x14ac:dyDescent="0.2">
      <c r="A52">
        <v>0</v>
      </c>
      <c r="B52">
        <v>0</v>
      </c>
      <c r="C52" s="91">
        <f t="shared" si="3"/>
        <v>0</v>
      </c>
      <c r="D52" s="91">
        <v>0</v>
      </c>
      <c r="E52" s="161">
        <f t="shared" si="4"/>
        <v>12.9375</v>
      </c>
      <c r="F52" s="144">
        <f t="shared" si="5"/>
        <v>0.56521739130434778</v>
      </c>
      <c r="G52" s="91">
        <v>117</v>
      </c>
      <c r="H52" s="91">
        <v>90</v>
      </c>
      <c r="I52" s="91">
        <v>10</v>
      </c>
      <c r="J52" s="91">
        <v>6</v>
      </c>
      <c r="K52" s="169">
        <f t="shared" si="6"/>
        <v>0.625</v>
      </c>
      <c r="L52" s="173">
        <v>3</v>
      </c>
      <c r="M52" s="164">
        <v>7.3333000000000004</v>
      </c>
      <c r="N52" s="3">
        <v>21</v>
      </c>
      <c r="O52" s="158" t="s">
        <v>4087</v>
      </c>
      <c r="P52" s="162">
        <f t="shared" si="7"/>
        <v>6.1797752808988762E-2</v>
      </c>
      <c r="Q52" s="145" t="s">
        <v>3031</v>
      </c>
      <c r="R52" s="49">
        <v>11</v>
      </c>
      <c r="S52" s="54" t="s">
        <v>1348</v>
      </c>
      <c r="T52" s="146" t="s">
        <v>3815</v>
      </c>
      <c r="U52" s="147">
        <v>1995</v>
      </c>
      <c r="V52" s="56">
        <v>2</v>
      </c>
      <c r="W52" s="56">
        <v>45</v>
      </c>
      <c r="X52" s="56">
        <v>23</v>
      </c>
      <c r="Y52" s="55" t="s">
        <v>124</v>
      </c>
      <c r="Z52" s="55">
        <v>10</v>
      </c>
      <c r="AA52" s="55">
        <v>48</v>
      </c>
      <c r="AB52" s="58">
        <v>457</v>
      </c>
      <c r="AC52" s="58">
        <v>711</v>
      </c>
      <c r="AD52" s="58">
        <v>64.3</v>
      </c>
      <c r="AE52" s="58">
        <v>5858</v>
      </c>
      <c r="AF52" s="58"/>
      <c r="AG52" s="58">
        <v>9.3000000000000007</v>
      </c>
      <c r="AH52" s="58">
        <v>9.6</v>
      </c>
      <c r="AI52" s="58">
        <v>114</v>
      </c>
      <c r="AJ52" s="58">
        <v>42</v>
      </c>
      <c r="AK52" s="55">
        <f t="shared" si="8"/>
        <v>2.7142857142857144</v>
      </c>
      <c r="AL52" s="58">
        <f t="shared" si="9"/>
        <v>81.8</v>
      </c>
      <c r="AM52" s="58">
        <v>163.6</v>
      </c>
      <c r="AN52" s="53">
        <v>2</v>
      </c>
      <c r="AO52" s="54" t="s">
        <v>2518</v>
      </c>
      <c r="AP52" s="57">
        <v>73.8</v>
      </c>
      <c r="AQ52" s="57">
        <v>212</v>
      </c>
      <c r="AR52" s="57">
        <v>16</v>
      </c>
      <c r="AS52" s="57">
        <v>4.9000000000000004</v>
      </c>
      <c r="AT52" s="57">
        <v>28</v>
      </c>
      <c r="AU52" s="57">
        <v>100</v>
      </c>
      <c r="AV52" s="57">
        <v>4.42</v>
      </c>
      <c r="AW52" s="54">
        <f t="shared" si="10"/>
        <v>27.363929465852927</v>
      </c>
      <c r="AX52" s="54"/>
    </row>
    <row r="53" spans="1:50" ht="16" x14ac:dyDescent="0.2">
      <c r="A53">
        <v>1</v>
      </c>
      <c r="B53">
        <v>1</v>
      </c>
      <c r="C53" s="91">
        <f t="shared" si="3"/>
        <v>0</v>
      </c>
      <c r="D53" s="91">
        <v>0</v>
      </c>
      <c r="E53" s="161">
        <f t="shared" si="4"/>
        <v>10.375</v>
      </c>
      <c r="F53" s="144">
        <f t="shared" si="5"/>
        <v>0.62048192771084343</v>
      </c>
      <c r="G53" s="91">
        <v>103</v>
      </c>
      <c r="H53" s="91">
        <v>63</v>
      </c>
      <c r="I53" s="91">
        <v>5</v>
      </c>
      <c r="J53" s="91">
        <v>9</v>
      </c>
      <c r="K53" s="169">
        <f t="shared" si="6"/>
        <v>0.35714285714285715</v>
      </c>
      <c r="L53" s="173">
        <v>3</v>
      </c>
      <c r="M53" s="164">
        <f>14/3</f>
        <v>4.666666666666667</v>
      </c>
      <c r="N53" s="3">
        <v>7</v>
      </c>
      <c r="O53" s="158" t="s">
        <v>4083</v>
      </c>
      <c r="P53" s="162">
        <f t="shared" si="7"/>
        <v>3.3707865168539325E-2</v>
      </c>
      <c r="Q53" s="145" t="s">
        <v>3042</v>
      </c>
      <c r="R53" s="49">
        <v>6</v>
      </c>
      <c r="S53" s="54" t="s">
        <v>1377</v>
      </c>
      <c r="T53" s="146" t="s">
        <v>3813</v>
      </c>
      <c r="U53" s="147">
        <v>1995</v>
      </c>
      <c r="V53" s="56">
        <v>4</v>
      </c>
      <c r="W53" s="56">
        <v>134</v>
      </c>
      <c r="X53" s="56">
        <v>23</v>
      </c>
      <c r="Y53" s="55" t="s">
        <v>71</v>
      </c>
      <c r="Z53" s="55">
        <v>2</v>
      </c>
      <c r="AA53" s="55">
        <v>43</v>
      </c>
      <c r="AB53" s="58">
        <v>849</v>
      </c>
      <c r="AC53" s="58">
        <v>1352</v>
      </c>
      <c r="AD53" s="58">
        <v>62.8</v>
      </c>
      <c r="AE53" s="58">
        <v>10701</v>
      </c>
      <c r="AF53" s="58"/>
      <c r="AG53" s="58">
        <v>8.1</v>
      </c>
      <c r="AH53" s="58">
        <v>8.3000000000000007</v>
      </c>
      <c r="AI53" s="58">
        <v>89</v>
      </c>
      <c r="AJ53" s="58">
        <v>33</v>
      </c>
      <c r="AK53" s="55">
        <f t="shared" si="8"/>
        <v>2.6969696969696968</v>
      </c>
      <c r="AL53" s="58">
        <f t="shared" si="9"/>
        <v>73.55</v>
      </c>
      <c r="AM53" s="58">
        <v>147.1</v>
      </c>
      <c r="AN53" s="53">
        <v>2</v>
      </c>
      <c r="AO53" s="54" t="s">
        <v>2518</v>
      </c>
      <c r="AP53" s="57">
        <v>77.3</v>
      </c>
      <c r="AQ53" s="57">
        <v>230</v>
      </c>
      <c r="AR53" s="57">
        <v>16</v>
      </c>
      <c r="AS53" s="57">
        <v>4.3370499999999996</v>
      </c>
      <c r="AT53" s="57">
        <v>24.49</v>
      </c>
      <c r="AU53" s="57">
        <v>85.39</v>
      </c>
      <c r="AV53" s="54">
        <v>3.2475999999999994</v>
      </c>
      <c r="AW53" s="54">
        <f t="shared" si="10"/>
        <v>27.05977450466839</v>
      </c>
      <c r="AX53" s="54"/>
    </row>
    <row r="54" spans="1:50" ht="16" x14ac:dyDescent="0.2">
      <c r="A54">
        <v>0</v>
      </c>
      <c r="B54">
        <v>1</v>
      </c>
      <c r="C54" s="91">
        <f t="shared" si="3"/>
        <v>0</v>
      </c>
      <c r="D54" s="91">
        <v>0</v>
      </c>
      <c r="E54" s="161">
        <f t="shared" si="4"/>
        <v>4</v>
      </c>
      <c r="F54" s="144">
        <f t="shared" si="5"/>
        <v>0.484375</v>
      </c>
      <c r="G54" s="91">
        <v>31</v>
      </c>
      <c r="H54" s="91">
        <v>33</v>
      </c>
      <c r="I54" s="91">
        <v>0</v>
      </c>
      <c r="J54" s="91">
        <v>1</v>
      </c>
      <c r="K54" s="169">
        <f t="shared" si="6"/>
        <v>0</v>
      </c>
      <c r="L54" s="173">
        <v>0</v>
      </c>
      <c r="M54" s="164">
        <v>0</v>
      </c>
      <c r="N54" s="3">
        <v>3</v>
      </c>
      <c r="O54" s="158" t="s">
        <v>4088</v>
      </c>
      <c r="P54" s="162">
        <f t="shared" si="7"/>
        <v>3.3707865168539325E-2</v>
      </c>
      <c r="Q54" s="145" t="s">
        <v>3044</v>
      </c>
      <c r="R54" s="49">
        <v>6</v>
      </c>
      <c r="S54" s="54" t="s">
        <v>1365</v>
      </c>
      <c r="T54" s="146" t="s">
        <v>3807</v>
      </c>
      <c r="U54" s="147">
        <v>1995</v>
      </c>
      <c r="V54" s="56">
        <v>3</v>
      </c>
      <c r="W54" s="56">
        <v>84</v>
      </c>
      <c r="X54" s="56">
        <v>23</v>
      </c>
      <c r="Y54" s="55" t="s">
        <v>93</v>
      </c>
      <c r="Z54" s="55">
        <v>6</v>
      </c>
      <c r="AA54" s="55">
        <v>44</v>
      </c>
      <c r="AB54" s="58">
        <v>838</v>
      </c>
      <c r="AC54" s="58">
        <v>1402</v>
      </c>
      <c r="AD54" s="58">
        <v>59.8</v>
      </c>
      <c r="AE54" s="58">
        <v>11153</v>
      </c>
      <c r="AF54" s="58"/>
      <c r="AG54" s="58">
        <v>8.5</v>
      </c>
      <c r="AH54" s="58">
        <v>8.6999999999999993</v>
      </c>
      <c r="AI54" s="58">
        <v>75</v>
      </c>
      <c r="AJ54" s="58">
        <v>29</v>
      </c>
      <c r="AK54" s="55">
        <f t="shared" si="8"/>
        <v>2.5862068965517242</v>
      </c>
      <c r="AL54" s="58">
        <f t="shared" si="9"/>
        <v>30.919999999999998</v>
      </c>
      <c r="AM54" s="58">
        <v>154.6</v>
      </c>
      <c r="AN54" s="53">
        <v>5</v>
      </c>
      <c r="AO54" s="54" t="s">
        <v>3189</v>
      </c>
      <c r="AP54" s="57">
        <v>75.25</v>
      </c>
      <c r="AQ54" s="57">
        <v>218</v>
      </c>
      <c r="AR54" s="57">
        <v>16</v>
      </c>
      <c r="AS54" s="57">
        <v>4.78</v>
      </c>
      <c r="AT54" s="57">
        <v>32.5</v>
      </c>
      <c r="AU54" s="57">
        <v>113</v>
      </c>
      <c r="AV54" s="57">
        <v>4.3099999999999996</v>
      </c>
      <c r="AW54" s="54">
        <f t="shared" si="10"/>
        <v>27.064425337468681</v>
      </c>
      <c r="AX54" s="54"/>
    </row>
    <row r="55" spans="1:50" ht="16" x14ac:dyDescent="0.2">
      <c r="A55">
        <v>0</v>
      </c>
      <c r="B55">
        <v>0</v>
      </c>
      <c r="C55" s="91">
        <f t="shared" si="3"/>
        <v>0</v>
      </c>
      <c r="D55" s="91">
        <v>0</v>
      </c>
      <c r="E55" s="161">
        <f t="shared" si="4"/>
        <v>5.875</v>
      </c>
      <c r="F55" s="144">
        <f t="shared" si="5"/>
        <v>0.54255319148936165</v>
      </c>
      <c r="G55" s="91">
        <v>51</v>
      </c>
      <c r="H55" s="91">
        <v>43</v>
      </c>
      <c r="I55" s="91">
        <v>0</v>
      </c>
      <c r="J55" s="91">
        <v>3</v>
      </c>
      <c r="K55" s="169">
        <f t="shared" si="6"/>
        <v>0</v>
      </c>
      <c r="L55" s="173">
        <v>0</v>
      </c>
      <c r="M55" s="164">
        <v>0</v>
      </c>
      <c r="N55" s="3">
        <v>87</v>
      </c>
      <c r="O55" s="158" t="s">
        <v>4089</v>
      </c>
      <c r="P55" s="162">
        <f t="shared" si="7"/>
        <v>2.247191011235955E-2</v>
      </c>
      <c r="Q55" s="145" t="s">
        <v>3029</v>
      </c>
      <c r="R55" s="49">
        <v>4</v>
      </c>
      <c r="S55" s="54" t="s">
        <v>1360</v>
      </c>
      <c r="T55" s="146" t="s">
        <v>3814</v>
      </c>
      <c r="U55" s="147">
        <v>1995</v>
      </c>
      <c r="V55" s="56">
        <v>3</v>
      </c>
      <c r="W55" s="56">
        <v>80</v>
      </c>
      <c r="X55" s="56">
        <v>23</v>
      </c>
      <c r="Y55" s="55" t="s">
        <v>350</v>
      </c>
      <c r="Z55" s="55">
        <v>28</v>
      </c>
      <c r="AA55" s="55">
        <v>42</v>
      </c>
      <c r="AB55" s="58">
        <v>677</v>
      </c>
      <c r="AC55" s="58">
        <v>1237</v>
      </c>
      <c r="AD55" s="58">
        <v>54.7</v>
      </c>
      <c r="AE55" s="58">
        <v>9460</v>
      </c>
      <c r="AF55" s="58"/>
      <c r="AG55" s="58">
        <v>7.4</v>
      </c>
      <c r="AH55" s="58">
        <v>7.6</v>
      </c>
      <c r="AI55" s="58">
        <v>59</v>
      </c>
      <c r="AJ55" s="58">
        <v>23</v>
      </c>
      <c r="AK55" s="55">
        <f t="shared" si="8"/>
        <v>2.5652173913043477</v>
      </c>
      <c r="AL55" s="58">
        <f t="shared" si="9"/>
        <v>26.76</v>
      </c>
      <c r="AM55" s="58">
        <v>133.80000000000001</v>
      </c>
      <c r="AN55" s="53">
        <v>5</v>
      </c>
      <c r="AO55" s="54" t="s">
        <v>2514</v>
      </c>
      <c r="AP55" s="57">
        <v>76</v>
      </c>
      <c r="AQ55" s="57">
        <v>215</v>
      </c>
      <c r="AR55" s="57">
        <v>32</v>
      </c>
      <c r="AS55" s="57">
        <v>4.8499999999999996</v>
      </c>
      <c r="AT55" s="57">
        <v>32</v>
      </c>
      <c r="AU55" s="57">
        <v>107</v>
      </c>
      <c r="AV55" s="57">
        <v>4.21</v>
      </c>
      <c r="AW55" s="54">
        <f t="shared" si="10"/>
        <v>26.167763157894736</v>
      </c>
      <c r="AX55" s="54"/>
    </row>
    <row r="56" spans="1:50" ht="16" x14ac:dyDescent="0.2">
      <c r="A56">
        <v>0</v>
      </c>
      <c r="B56">
        <v>0</v>
      </c>
      <c r="C56" s="91">
        <f t="shared" si="3"/>
        <v>0</v>
      </c>
      <c r="D56" s="91">
        <v>0</v>
      </c>
      <c r="E56" s="161">
        <f t="shared" si="4"/>
        <v>1</v>
      </c>
      <c r="F56" s="144">
        <f t="shared" si="5"/>
        <v>0.4375</v>
      </c>
      <c r="G56" s="91">
        <v>7</v>
      </c>
      <c r="H56" s="91">
        <v>9</v>
      </c>
      <c r="I56" s="91">
        <v>0</v>
      </c>
      <c r="J56" s="91">
        <v>1</v>
      </c>
      <c r="K56" s="169">
        <f t="shared" si="6"/>
        <v>0</v>
      </c>
      <c r="L56" s="173">
        <v>0</v>
      </c>
      <c r="M56" s="164">
        <v>0</v>
      </c>
      <c r="N56" s="3">
        <v>233</v>
      </c>
      <c r="O56" s="158" t="s">
        <v>4090</v>
      </c>
      <c r="P56" s="162">
        <f t="shared" si="7"/>
        <v>0.23595505617977527</v>
      </c>
      <c r="Q56" s="139" t="s">
        <v>3008</v>
      </c>
      <c r="R56" s="49">
        <v>42</v>
      </c>
      <c r="S56" s="54" t="s">
        <v>1306</v>
      </c>
      <c r="T56" s="12" t="s">
        <v>3818</v>
      </c>
      <c r="U56" s="56">
        <v>1996</v>
      </c>
      <c r="V56" s="56">
        <v>2</v>
      </c>
      <c r="W56" s="56">
        <v>42</v>
      </c>
      <c r="X56" s="56">
        <v>23</v>
      </c>
      <c r="Y56" s="55" t="s">
        <v>271</v>
      </c>
      <c r="Z56" s="55">
        <v>23</v>
      </c>
      <c r="AA56" s="55">
        <v>20</v>
      </c>
      <c r="AB56" s="58">
        <v>301</v>
      </c>
      <c r="AC56" s="58">
        <v>496</v>
      </c>
      <c r="AD56" s="58">
        <v>60.7</v>
      </c>
      <c r="AE56" s="58">
        <v>4129</v>
      </c>
      <c r="AF56" s="58"/>
      <c r="AG56" s="58">
        <v>7.4</v>
      </c>
      <c r="AH56" s="58">
        <v>7.5</v>
      </c>
      <c r="AI56" s="58">
        <v>59</v>
      </c>
      <c r="AJ56" s="58">
        <v>23</v>
      </c>
      <c r="AK56" s="55">
        <f t="shared" si="8"/>
        <v>2.5652173913043477</v>
      </c>
      <c r="AL56" s="58">
        <f t="shared" si="9"/>
        <v>19.571428571428573</v>
      </c>
      <c r="AM56" s="58">
        <v>137</v>
      </c>
      <c r="AN56" s="53">
        <v>7</v>
      </c>
      <c r="AO56" s="54" t="s">
        <v>3658</v>
      </c>
      <c r="AP56" s="57">
        <v>78.63</v>
      </c>
      <c r="AQ56" s="57">
        <v>244</v>
      </c>
      <c r="AR56" s="57">
        <v>16</v>
      </c>
      <c r="AS56" s="57">
        <v>4.8600000000000003</v>
      </c>
      <c r="AT56" s="57">
        <v>36</v>
      </c>
      <c r="AU56" s="57">
        <v>118</v>
      </c>
      <c r="AV56" s="57">
        <v>4.26</v>
      </c>
      <c r="AW56" s="54">
        <f t="shared" si="10"/>
        <v>27.743969606433748</v>
      </c>
      <c r="AX56" s="54"/>
    </row>
    <row r="57" spans="1:50" ht="16" x14ac:dyDescent="0.2">
      <c r="A57">
        <v>0</v>
      </c>
      <c r="B57">
        <v>0</v>
      </c>
      <c r="C57" s="91">
        <f t="shared" si="3"/>
        <v>0</v>
      </c>
      <c r="D57" s="91">
        <v>0</v>
      </c>
      <c r="E57" s="161">
        <f t="shared" si="4"/>
        <v>14.4375</v>
      </c>
      <c r="F57" s="144">
        <f t="shared" si="5"/>
        <v>0.58441558441558439</v>
      </c>
      <c r="G57" s="91">
        <v>135</v>
      </c>
      <c r="H57" s="91">
        <v>96</v>
      </c>
      <c r="I57" s="91">
        <v>8</v>
      </c>
      <c r="J57" s="91">
        <v>7</v>
      </c>
      <c r="K57" s="169">
        <f t="shared" si="6"/>
        <v>0.53333333333333333</v>
      </c>
      <c r="L57" s="173">
        <v>4</v>
      </c>
      <c r="M57" s="164">
        <f>54/4</f>
        <v>13.5</v>
      </c>
      <c r="N57" s="3">
        <v>9</v>
      </c>
      <c r="O57" s="158" t="s">
        <v>4091</v>
      </c>
      <c r="P57" s="162">
        <f t="shared" si="7"/>
        <v>7.3033707865168537E-2</v>
      </c>
      <c r="Q57" s="139" t="s">
        <v>3015</v>
      </c>
      <c r="R57" s="49">
        <v>13</v>
      </c>
      <c r="S57" s="54" t="s">
        <v>1318</v>
      </c>
      <c r="T57" s="12" t="s">
        <v>3817</v>
      </c>
      <c r="U57" s="56">
        <v>1996</v>
      </c>
      <c r="V57" s="56">
        <v>4</v>
      </c>
      <c r="W57" s="56">
        <v>130</v>
      </c>
      <c r="X57" s="56">
        <v>22</v>
      </c>
      <c r="Y57" s="55" t="s">
        <v>106</v>
      </c>
      <c r="Z57" s="55">
        <v>19</v>
      </c>
      <c r="AA57" s="55">
        <v>45</v>
      </c>
      <c r="AB57" s="58">
        <v>529</v>
      </c>
      <c r="AC57" s="58">
        <v>851</v>
      </c>
      <c r="AD57" s="58">
        <v>62.2</v>
      </c>
      <c r="AE57" s="58">
        <v>6372</v>
      </c>
      <c r="AF57" s="58"/>
      <c r="AG57" s="58">
        <v>8.1</v>
      </c>
      <c r="AH57" s="58">
        <v>8.3000000000000007</v>
      </c>
      <c r="AI57" s="58">
        <v>41</v>
      </c>
      <c r="AJ57" s="58">
        <v>16</v>
      </c>
      <c r="AK57" s="55">
        <f t="shared" si="8"/>
        <v>2.5625</v>
      </c>
      <c r="AL57" s="58">
        <f t="shared" si="9"/>
        <v>30.78</v>
      </c>
      <c r="AM57" s="58">
        <v>153.9</v>
      </c>
      <c r="AN57" s="53">
        <v>5</v>
      </c>
      <c r="AO57" s="54" t="s">
        <v>2514</v>
      </c>
      <c r="AP57" s="57">
        <v>74.13</v>
      </c>
      <c r="AQ57" s="57">
        <v>227</v>
      </c>
      <c r="AR57" s="57">
        <v>28</v>
      </c>
      <c r="AS57" s="57">
        <v>4.93</v>
      </c>
      <c r="AT57" s="57">
        <v>32.5</v>
      </c>
      <c r="AU57" s="57">
        <v>116</v>
      </c>
      <c r="AV57" s="57">
        <v>4.21</v>
      </c>
      <c r="AW57" s="54">
        <f t="shared" si="10"/>
        <v>29.039770642933913</v>
      </c>
      <c r="AX57" s="54"/>
    </row>
    <row r="58" spans="1:50" ht="16" x14ac:dyDescent="0.2">
      <c r="A58">
        <v>0</v>
      </c>
      <c r="B58">
        <v>0</v>
      </c>
      <c r="C58" s="91">
        <f t="shared" si="3"/>
        <v>0</v>
      </c>
      <c r="D58" s="91">
        <v>0</v>
      </c>
      <c r="E58" s="161">
        <f t="shared" si="4"/>
        <v>1</v>
      </c>
      <c r="F58" s="144">
        <f t="shared" si="5"/>
        <v>0.625</v>
      </c>
      <c r="G58" s="91">
        <v>10</v>
      </c>
      <c r="H58" s="91">
        <v>6</v>
      </c>
      <c r="I58" s="91">
        <v>1</v>
      </c>
      <c r="J58" s="91">
        <v>2</v>
      </c>
      <c r="K58" s="169">
        <f t="shared" si="6"/>
        <v>0.33333333333333331</v>
      </c>
      <c r="L58" s="173">
        <v>1</v>
      </c>
      <c r="M58" s="164">
        <v>6</v>
      </c>
      <c r="N58" s="3">
        <v>125</v>
      </c>
      <c r="O58" s="158" t="s">
        <v>4092</v>
      </c>
      <c r="P58" s="162">
        <f t="shared" si="7"/>
        <v>1.6853932584269662E-2</v>
      </c>
      <c r="Q58" s="139" t="s">
        <v>3014</v>
      </c>
      <c r="R58" s="49">
        <v>3</v>
      </c>
      <c r="S58" s="54" t="s">
        <v>1312</v>
      </c>
      <c r="T58" s="12" t="s">
        <v>3816</v>
      </c>
      <c r="U58" s="56">
        <v>1996</v>
      </c>
      <c r="V58" s="56">
        <v>3</v>
      </c>
      <c r="W58" s="56">
        <v>85</v>
      </c>
      <c r="X58" s="56">
        <v>23</v>
      </c>
      <c r="Y58" s="55" t="s">
        <v>151</v>
      </c>
      <c r="Z58" s="55">
        <v>9</v>
      </c>
      <c r="AA58" s="55">
        <v>45</v>
      </c>
      <c r="AB58" s="58">
        <v>498</v>
      </c>
      <c r="AC58" s="58">
        <v>858</v>
      </c>
      <c r="AD58" s="58">
        <v>58</v>
      </c>
      <c r="AE58" s="58">
        <v>7232</v>
      </c>
      <c r="AF58" s="58"/>
      <c r="AG58" s="58">
        <v>7.3</v>
      </c>
      <c r="AH58" s="58">
        <v>7.4</v>
      </c>
      <c r="AI58" s="58">
        <v>74</v>
      </c>
      <c r="AJ58" s="58">
        <v>29</v>
      </c>
      <c r="AK58" s="55">
        <f t="shared" si="8"/>
        <v>2.5517241379310347</v>
      </c>
      <c r="AL58" s="58">
        <f t="shared" si="9"/>
        <v>14.97777777777778</v>
      </c>
      <c r="AM58" s="58">
        <v>134.80000000000001</v>
      </c>
      <c r="AN58" s="53">
        <v>9</v>
      </c>
      <c r="AO58" s="54" t="s">
        <v>3657</v>
      </c>
      <c r="AP58" s="57">
        <v>75.599999999999994</v>
      </c>
      <c r="AQ58" s="57">
        <v>249</v>
      </c>
      <c r="AR58" s="57">
        <v>31</v>
      </c>
      <c r="AS58" s="57">
        <v>4.9800000000000004</v>
      </c>
      <c r="AT58" s="57">
        <v>30.5</v>
      </c>
      <c r="AU58" s="57">
        <v>101</v>
      </c>
      <c r="AV58" s="57">
        <v>4.32</v>
      </c>
      <c r="AW58" s="54">
        <f t="shared" si="10"/>
        <v>30.627467036197199</v>
      </c>
      <c r="AX58" s="54"/>
    </row>
    <row r="59" spans="1:50" ht="16" x14ac:dyDescent="0.2">
      <c r="A59">
        <v>0</v>
      </c>
      <c r="B59">
        <v>0</v>
      </c>
      <c r="C59" s="91">
        <f t="shared" si="3"/>
        <v>1</v>
      </c>
      <c r="D59" s="91">
        <v>0</v>
      </c>
      <c r="E59" s="161">
        <f t="shared" si="4"/>
        <v>1</v>
      </c>
      <c r="F59" s="144">
        <f t="shared" si="5"/>
        <v>0.4375</v>
      </c>
      <c r="G59" s="91">
        <v>7</v>
      </c>
      <c r="H59" s="91">
        <v>9</v>
      </c>
      <c r="I59" s="91">
        <v>0</v>
      </c>
      <c r="J59" s="91">
        <v>1</v>
      </c>
      <c r="K59" s="169">
        <f t="shared" si="6"/>
        <v>0</v>
      </c>
      <c r="L59" s="173">
        <v>2</v>
      </c>
      <c r="M59" s="164">
        <v>21.5</v>
      </c>
      <c r="N59" s="3">
        <v>155</v>
      </c>
      <c r="O59" s="158" t="s">
        <v>4093</v>
      </c>
      <c r="P59" s="162">
        <f t="shared" si="7"/>
        <v>0.43258426966292135</v>
      </c>
      <c r="Q59" s="145" t="s">
        <v>2752</v>
      </c>
      <c r="R59" s="49">
        <v>77</v>
      </c>
      <c r="S59" s="54" t="s">
        <v>1279</v>
      </c>
      <c r="T59" s="146" t="s">
        <v>3820</v>
      </c>
      <c r="U59" s="147">
        <v>1997</v>
      </c>
      <c r="V59" s="56">
        <v>2</v>
      </c>
      <c r="W59" s="56">
        <v>42</v>
      </c>
      <c r="X59" s="56">
        <v>22</v>
      </c>
      <c r="Y59" s="55" t="s">
        <v>350</v>
      </c>
      <c r="Z59" s="55">
        <v>25</v>
      </c>
      <c r="AA59" s="55">
        <v>42</v>
      </c>
      <c r="AB59" s="58">
        <v>613</v>
      </c>
      <c r="AC59" s="58">
        <v>1107</v>
      </c>
      <c r="AD59" s="58">
        <v>55.4</v>
      </c>
      <c r="AE59" s="58">
        <v>8626</v>
      </c>
      <c r="AF59" s="58"/>
      <c r="AG59" s="58">
        <v>7.5</v>
      </c>
      <c r="AH59" s="58">
        <v>7.7</v>
      </c>
      <c r="AI59" s="58">
        <v>61</v>
      </c>
      <c r="AJ59" s="58">
        <v>24</v>
      </c>
      <c r="AK59" s="55">
        <f t="shared" si="8"/>
        <v>2.5416666666666665</v>
      </c>
      <c r="AL59" s="58">
        <f t="shared" si="9"/>
        <v>27.880000000000003</v>
      </c>
      <c r="AM59" s="58">
        <v>139.4</v>
      </c>
      <c r="AN59" s="53">
        <v>5</v>
      </c>
      <c r="AO59" s="54" t="s">
        <v>2514</v>
      </c>
      <c r="AP59" s="57">
        <v>73.63</v>
      </c>
      <c r="AQ59" s="57">
        <v>224</v>
      </c>
      <c r="AR59" s="57">
        <v>35</v>
      </c>
      <c r="AS59" s="57">
        <v>4.8899999999999997</v>
      </c>
      <c r="AT59" s="57">
        <v>24.49</v>
      </c>
      <c r="AU59" s="57">
        <v>85.39</v>
      </c>
      <c r="AV59" s="54">
        <v>3.2475999999999994</v>
      </c>
      <c r="AW59" s="54">
        <f t="shared" si="10"/>
        <v>29.04649554986668</v>
      </c>
      <c r="AX59" s="54"/>
    </row>
    <row r="60" spans="1:50" ht="16" x14ac:dyDescent="0.2">
      <c r="A60">
        <v>0</v>
      </c>
      <c r="B60">
        <v>0</v>
      </c>
      <c r="C60" s="91">
        <f t="shared" si="3"/>
        <v>0</v>
      </c>
      <c r="D60" s="91">
        <v>1</v>
      </c>
      <c r="E60" s="161">
        <f t="shared" si="4"/>
        <v>10.5</v>
      </c>
      <c r="F60" s="144">
        <f t="shared" si="5"/>
        <v>0.63095238095238093</v>
      </c>
      <c r="G60" s="91">
        <v>106</v>
      </c>
      <c r="H60" s="91">
        <v>62</v>
      </c>
      <c r="I60" s="91">
        <v>6</v>
      </c>
      <c r="J60" s="91">
        <v>6</v>
      </c>
      <c r="K60" s="169">
        <f t="shared" si="6"/>
        <v>0.5</v>
      </c>
      <c r="L60" s="173">
        <v>0</v>
      </c>
      <c r="M60" s="164">
        <v>0</v>
      </c>
      <c r="N60" s="3">
        <v>29</v>
      </c>
      <c r="O60" s="158" t="s">
        <v>4053</v>
      </c>
      <c r="P60" s="162">
        <f t="shared" si="7"/>
        <v>3.3707865168539325E-2</v>
      </c>
      <c r="Q60" s="145" t="s">
        <v>2756</v>
      </c>
      <c r="R60" s="49">
        <v>6</v>
      </c>
      <c r="S60" s="54" t="s">
        <v>1286</v>
      </c>
      <c r="T60" s="146" t="s">
        <v>3819</v>
      </c>
      <c r="U60" s="147">
        <v>1997</v>
      </c>
      <c r="V60" s="56">
        <v>4</v>
      </c>
      <c r="W60" s="56">
        <v>99</v>
      </c>
      <c r="X60" s="56">
        <v>23</v>
      </c>
      <c r="Y60" s="55" t="s">
        <v>267</v>
      </c>
      <c r="Z60" s="55">
        <v>30</v>
      </c>
      <c r="AA60" s="55">
        <v>46</v>
      </c>
      <c r="AB60" s="58">
        <v>708</v>
      </c>
      <c r="AC60" s="58">
        <v>1170</v>
      </c>
      <c r="AD60" s="58">
        <v>60.5</v>
      </c>
      <c r="AE60" s="58">
        <v>10875</v>
      </c>
      <c r="AF60" s="58"/>
      <c r="AG60" s="58">
        <v>8.1</v>
      </c>
      <c r="AH60" s="58">
        <v>8.1999999999999993</v>
      </c>
      <c r="AI60" s="58">
        <v>112</v>
      </c>
      <c r="AJ60" s="58">
        <v>45</v>
      </c>
      <c r="AK60" s="55">
        <f t="shared" si="8"/>
        <v>2.4888888888888889</v>
      </c>
      <c r="AL60" s="58">
        <f t="shared" si="9"/>
        <v>38.75</v>
      </c>
      <c r="AM60" s="58">
        <v>155</v>
      </c>
      <c r="AN60" s="53">
        <v>4</v>
      </c>
      <c r="AO60" s="54" t="s">
        <v>3680</v>
      </c>
      <c r="AP60" s="57">
        <v>73.13</v>
      </c>
      <c r="AQ60" s="57">
        <v>216</v>
      </c>
      <c r="AR60" s="57">
        <v>25</v>
      </c>
      <c r="AS60" s="57">
        <v>4.79</v>
      </c>
      <c r="AT60" s="57">
        <v>24.49</v>
      </c>
      <c r="AU60" s="57">
        <v>114</v>
      </c>
      <c r="AV60" s="54">
        <v>3.2475999999999994</v>
      </c>
      <c r="AW60" s="54">
        <f t="shared" si="10"/>
        <v>28.393434558647563</v>
      </c>
      <c r="AX60" s="54"/>
    </row>
    <row r="61" spans="1:50" ht="16" x14ac:dyDescent="0.2">
      <c r="A61">
        <v>0</v>
      </c>
      <c r="B61">
        <v>0</v>
      </c>
      <c r="C61" s="91">
        <f t="shared" si="3"/>
        <v>0</v>
      </c>
      <c r="D61" s="91">
        <v>0</v>
      </c>
      <c r="E61" s="161">
        <f t="shared" si="4"/>
        <v>2</v>
      </c>
      <c r="F61" s="144">
        <f t="shared" si="5"/>
        <v>0.625</v>
      </c>
      <c r="G61" s="91">
        <v>20</v>
      </c>
      <c r="H61" s="91">
        <v>12</v>
      </c>
      <c r="I61" s="91">
        <v>1</v>
      </c>
      <c r="J61" s="91">
        <v>2</v>
      </c>
      <c r="K61" s="169">
        <f t="shared" si="6"/>
        <v>0.33333333333333331</v>
      </c>
      <c r="L61" s="173">
        <v>3</v>
      </c>
      <c r="M61" s="164">
        <f>(11+17+4)/3</f>
        <v>10.666666666666666</v>
      </c>
      <c r="N61" s="3">
        <v>125</v>
      </c>
      <c r="O61" s="158" t="s">
        <v>4092</v>
      </c>
      <c r="P61" s="162">
        <f t="shared" si="7"/>
        <v>2.247191011235955E-2</v>
      </c>
      <c r="Q61" s="145" t="s">
        <v>2741</v>
      </c>
      <c r="R61" s="49">
        <v>4</v>
      </c>
      <c r="S61" s="54" t="s">
        <v>1295</v>
      </c>
      <c r="T61" s="146" t="s">
        <v>3822</v>
      </c>
      <c r="U61" s="147">
        <v>1997</v>
      </c>
      <c r="V61" s="56">
        <v>7</v>
      </c>
      <c r="W61" s="56">
        <v>207</v>
      </c>
      <c r="X61" s="56">
        <v>24</v>
      </c>
      <c r="Y61" s="55" t="s">
        <v>151</v>
      </c>
      <c r="Z61" s="55">
        <v>11</v>
      </c>
      <c r="AA61" s="55">
        <v>29</v>
      </c>
      <c r="AB61" s="58">
        <v>350</v>
      </c>
      <c r="AC61" s="58">
        <v>594</v>
      </c>
      <c r="AD61" s="58">
        <v>58.9</v>
      </c>
      <c r="AE61" s="58">
        <v>5390</v>
      </c>
      <c r="AF61" s="58"/>
      <c r="AG61" s="58">
        <v>8.3000000000000007</v>
      </c>
      <c r="AH61" s="58">
        <v>8.4</v>
      </c>
      <c r="AI61" s="58">
        <v>52</v>
      </c>
      <c r="AJ61" s="58">
        <v>21</v>
      </c>
      <c r="AK61" s="55">
        <f t="shared" si="8"/>
        <v>2.4761904761904763</v>
      </c>
      <c r="AL61" s="58">
        <f t="shared" si="9"/>
        <v>73.5</v>
      </c>
      <c r="AM61" s="58">
        <v>147</v>
      </c>
      <c r="AN61" s="53">
        <v>2</v>
      </c>
      <c r="AO61" s="54" t="s">
        <v>2518</v>
      </c>
      <c r="AP61" s="57">
        <v>77.5</v>
      </c>
      <c r="AQ61" s="57">
        <v>265</v>
      </c>
      <c r="AR61" s="57">
        <v>24</v>
      </c>
      <c r="AS61" s="57">
        <v>4.83</v>
      </c>
      <c r="AT61" s="57">
        <v>24.49</v>
      </c>
      <c r="AU61" s="57">
        <v>85.39</v>
      </c>
      <c r="AV61" s="54">
        <v>3.2475999999999994</v>
      </c>
      <c r="AW61" s="54">
        <f t="shared" si="10"/>
        <v>31.016857440166493</v>
      </c>
      <c r="AX61" s="54"/>
    </row>
    <row r="62" spans="1:50" ht="16" x14ac:dyDescent="0.2">
      <c r="A62">
        <v>0</v>
      </c>
      <c r="B62">
        <v>0</v>
      </c>
      <c r="C62" s="91">
        <f t="shared" si="3"/>
        <v>0</v>
      </c>
      <c r="D62" s="91">
        <v>0</v>
      </c>
      <c r="E62" s="161">
        <f t="shared" si="4"/>
        <v>1</v>
      </c>
      <c r="F62" s="144">
        <f t="shared" si="5"/>
        <v>0.8125</v>
      </c>
      <c r="G62" s="91">
        <v>13</v>
      </c>
      <c r="H62" s="91">
        <v>3</v>
      </c>
      <c r="I62" s="91">
        <v>1</v>
      </c>
      <c r="J62" s="91">
        <v>1</v>
      </c>
      <c r="K62" s="169">
        <f t="shared" si="6"/>
        <v>0.5</v>
      </c>
      <c r="L62" s="173">
        <v>0</v>
      </c>
      <c r="M62" s="164">
        <v>0</v>
      </c>
      <c r="N62" s="3">
        <v>66</v>
      </c>
      <c r="O62" s="158" t="s">
        <v>4094</v>
      </c>
      <c r="P62" s="162">
        <f t="shared" si="7"/>
        <v>5.6179775280898875E-3</v>
      </c>
      <c r="Q62" s="145" t="s">
        <v>2742</v>
      </c>
      <c r="R62" s="49">
        <v>1</v>
      </c>
      <c r="S62" s="54" t="s">
        <v>1276</v>
      </c>
      <c r="T62" s="146" t="s">
        <v>3821</v>
      </c>
      <c r="U62" s="147">
        <v>1997</v>
      </c>
      <c r="V62" s="56">
        <v>1</v>
      </c>
      <c r="W62" s="56">
        <v>26</v>
      </c>
      <c r="X62" s="56">
        <v>24</v>
      </c>
      <c r="Y62" s="55" t="s">
        <v>110</v>
      </c>
      <c r="Z62" s="55">
        <v>5</v>
      </c>
      <c r="AA62" s="55">
        <v>38</v>
      </c>
      <c r="AB62" s="58">
        <v>313</v>
      </c>
      <c r="AC62" s="58">
        <v>582</v>
      </c>
      <c r="AD62" s="58">
        <v>53.8</v>
      </c>
      <c r="AE62" s="58">
        <v>4383</v>
      </c>
      <c r="AF62" s="58"/>
      <c r="AG62" s="58">
        <v>8.4</v>
      </c>
      <c r="AH62" s="58">
        <v>8.5</v>
      </c>
      <c r="AI62" s="58">
        <v>47</v>
      </c>
      <c r="AJ62" s="58">
        <v>19</v>
      </c>
      <c r="AK62" s="55">
        <f t="shared" si="8"/>
        <v>2.4736842105263159</v>
      </c>
      <c r="AL62" s="58">
        <f t="shared" si="9"/>
        <v>24.616666666666664</v>
      </c>
      <c r="AM62" s="58">
        <v>147.69999999999999</v>
      </c>
      <c r="AN62" s="53">
        <v>6</v>
      </c>
      <c r="AO62" s="54" t="s">
        <v>2513</v>
      </c>
      <c r="AP62" s="57">
        <v>76.13</v>
      </c>
      <c r="AQ62" s="57">
        <v>233</v>
      </c>
      <c r="AR62" s="57">
        <v>28</v>
      </c>
      <c r="AS62" s="57">
        <v>4.83</v>
      </c>
      <c r="AT62" s="57">
        <v>30.5</v>
      </c>
      <c r="AU62" s="57">
        <v>107</v>
      </c>
      <c r="AV62" s="57">
        <v>4.53</v>
      </c>
      <c r="AW62" s="54">
        <f t="shared" si="10"/>
        <v>28.261784886854432</v>
      </c>
      <c r="AX62" s="54"/>
    </row>
    <row r="63" spans="1:50" ht="16" x14ac:dyDescent="0.2">
      <c r="A63">
        <v>1</v>
      </c>
      <c r="B63">
        <v>1</v>
      </c>
      <c r="C63" s="91">
        <f t="shared" si="3"/>
        <v>1</v>
      </c>
      <c r="D63" s="91">
        <v>0</v>
      </c>
      <c r="E63" s="161">
        <f t="shared" si="4"/>
        <v>10.4375</v>
      </c>
      <c r="F63" s="144">
        <f t="shared" si="5"/>
        <v>0.55688622754491013</v>
      </c>
      <c r="G63" s="91">
        <v>93</v>
      </c>
      <c r="H63" s="91">
        <v>74</v>
      </c>
      <c r="I63" s="91">
        <v>0</v>
      </c>
      <c r="J63" s="91">
        <v>4</v>
      </c>
      <c r="K63" s="169">
        <f t="shared" si="6"/>
        <v>0</v>
      </c>
      <c r="L63" s="173">
        <v>10</v>
      </c>
      <c r="M63" s="164">
        <v>13.7</v>
      </c>
      <c r="N63" s="3">
        <v>140</v>
      </c>
      <c r="O63" s="158" t="s">
        <v>4066</v>
      </c>
      <c r="P63" s="162">
        <f t="shared" si="7"/>
        <v>0.9943820224719101</v>
      </c>
      <c r="Q63" s="139" t="s">
        <v>2726</v>
      </c>
      <c r="R63" s="49">
        <v>177</v>
      </c>
      <c r="S63" s="54" t="s">
        <v>1234</v>
      </c>
      <c r="T63" s="12" t="s">
        <v>3826</v>
      </c>
      <c r="U63" s="56">
        <v>1998</v>
      </c>
      <c r="V63" s="56">
        <v>1</v>
      </c>
      <c r="W63" s="56">
        <v>1</v>
      </c>
      <c r="X63" s="56">
        <v>22</v>
      </c>
      <c r="Y63" s="55" t="s">
        <v>448</v>
      </c>
      <c r="Z63" s="55">
        <v>30</v>
      </c>
      <c r="AA63" s="55">
        <v>45</v>
      </c>
      <c r="AB63" s="58">
        <v>863</v>
      </c>
      <c r="AC63" s="58">
        <v>1381</v>
      </c>
      <c r="AD63" s="58">
        <v>62.5</v>
      </c>
      <c r="AE63" s="58">
        <v>11201</v>
      </c>
      <c r="AF63" s="58"/>
      <c r="AG63" s="58">
        <v>8.3000000000000007</v>
      </c>
      <c r="AH63" s="58">
        <v>8.4</v>
      </c>
      <c r="AI63" s="58">
        <v>84</v>
      </c>
      <c r="AJ63" s="58">
        <v>34</v>
      </c>
      <c r="AK63" s="55">
        <f t="shared" si="8"/>
        <v>2.4705882352941178</v>
      </c>
      <c r="AL63" s="58">
        <f t="shared" si="9"/>
        <v>15.13</v>
      </c>
      <c r="AM63" s="58">
        <v>151.30000000000001</v>
      </c>
      <c r="AN63" s="53">
        <v>10</v>
      </c>
      <c r="AO63" s="54" t="s">
        <v>2516</v>
      </c>
      <c r="AP63" s="57">
        <v>76.900000000000006</v>
      </c>
      <c r="AQ63" s="57">
        <v>241</v>
      </c>
      <c r="AR63" s="57">
        <v>25</v>
      </c>
      <c r="AS63" s="57">
        <v>4.75</v>
      </c>
      <c r="AT63" s="57">
        <v>30</v>
      </c>
      <c r="AU63" s="57">
        <v>119</v>
      </c>
      <c r="AV63" s="57">
        <v>4.34</v>
      </c>
      <c r="AW63" s="54">
        <f t="shared" si="10"/>
        <v>28.649674226064956</v>
      </c>
      <c r="AX63" s="54"/>
    </row>
    <row r="64" spans="1:50" ht="16" x14ac:dyDescent="0.2">
      <c r="A64">
        <v>0</v>
      </c>
      <c r="B64">
        <v>1</v>
      </c>
      <c r="C64" s="91">
        <f t="shared" si="3"/>
        <v>1</v>
      </c>
      <c r="D64" s="91">
        <v>1</v>
      </c>
      <c r="E64" s="161">
        <f t="shared" si="4"/>
        <v>6</v>
      </c>
      <c r="F64" s="144">
        <f t="shared" si="5"/>
        <v>0.66666666666666663</v>
      </c>
      <c r="G64" s="91">
        <v>64</v>
      </c>
      <c r="H64" s="91">
        <v>32</v>
      </c>
      <c r="I64" s="91">
        <v>9</v>
      </c>
      <c r="J64" s="91">
        <v>4</v>
      </c>
      <c r="K64" s="169">
        <f t="shared" si="6"/>
        <v>0.69230769230769229</v>
      </c>
      <c r="L64" s="173">
        <v>6</v>
      </c>
      <c r="M64" s="164">
        <v>5.83</v>
      </c>
      <c r="N64" s="3">
        <v>16</v>
      </c>
      <c r="O64" s="158" t="s">
        <v>2486</v>
      </c>
      <c r="P64" s="162">
        <f t="shared" si="7"/>
        <v>0.4943820224719101</v>
      </c>
      <c r="Q64" s="139" t="s">
        <v>3824</v>
      </c>
      <c r="R64" s="49">
        <v>88</v>
      </c>
      <c r="S64" s="54" t="s">
        <v>1266</v>
      </c>
      <c r="T64" s="12" t="s">
        <v>3825</v>
      </c>
      <c r="U64" s="56">
        <v>1998</v>
      </c>
      <c r="V64" s="56">
        <v>6</v>
      </c>
      <c r="W64" s="56">
        <v>187</v>
      </c>
      <c r="X64" s="56">
        <v>22</v>
      </c>
      <c r="Y64" s="55" t="s">
        <v>288</v>
      </c>
      <c r="Z64" s="55">
        <v>2</v>
      </c>
      <c r="AA64" s="55">
        <v>37</v>
      </c>
      <c r="AB64" s="58">
        <v>390</v>
      </c>
      <c r="AC64" s="58">
        <v>701</v>
      </c>
      <c r="AD64" s="58">
        <v>55.6</v>
      </c>
      <c r="AE64" s="58">
        <v>4548</v>
      </c>
      <c r="AF64" s="58"/>
      <c r="AG64" s="58">
        <v>8.4</v>
      </c>
      <c r="AH64" s="58">
        <v>8.6</v>
      </c>
      <c r="AI64" s="58">
        <v>59</v>
      </c>
      <c r="AJ64" s="58">
        <v>24</v>
      </c>
      <c r="AK64" s="55">
        <f t="shared" si="8"/>
        <v>2.4583333333333335</v>
      </c>
      <c r="AL64" s="58">
        <f t="shared" si="9"/>
        <v>28.28</v>
      </c>
      <c r="AM64" s="58">
        <v>141.4</v>
      </c>
      <c r="AN64" s="53">
        <v>5</v>
      </c>
      <c r="AO64" s="54" t="s">
        <v>2514</v>
      </c>
      <c r="AP64" s="57">
        <v>77.400000000000006</v>
      </c>
      <c r="AQ64" s="57">
        <v>261</v>
      </c>
      <c r="AR64" s="57">
        <v>16</v>
      </c>
      <c r="AS64" s="57">
        <v>4.3370499999999996</v>
      </c>
      <c r="AT64" s="57">
        <v>24.49</v>
      </c>
      <c r="AU64" s="57">
        <v>85.39</v>
      </c>
      <c r="AV64" s="54">
        <v>3.2475999999999994</v>
      </c>
      <c r="AW64" s="54">
        <f t="shared" si="10"/>
        <v>30.627666606574117</v>
      </c>
      <c r="AX64" s="54"/>
    </row>
    <row r="65" spans="1:50" ht="16" x14ac:dyDescent="0.2">
      <c r="A65">
        <v>0</v>
      </c>
      <c r="B65">
        <v>0</v>
      </c>
      <c r="C65" s="91">
        <f t="shared" si="3"/>
        <v>0</v>
      </c>
      <c r="D65" s="91">
        <v>0</v>
      </c>
      <c r="E65" s="161">
        <f t="shared" si="4"/>
        <v>6</v>
      </c>
      <c r="F65" s="144">
        <f t="shared" si="5"/>
        <v>0.58333333333333337</v>
      </c>
      <c r="G65" s="91">
        <v>56</v>
      </c>
      <c r="H65" s="91">
        <v>40</v>
      </c>
      <c r="I65" s="91">
        <v>3</v>
      </c>
      <c r="J65" s="91">
        <v>4</v>
      </c>
      <c r="K65" s="169">
        <f t="shared" si="6"/>
        <v>0.42857142857142855</v>
      </c>
      <c r="L65" s="173">
        <v>1</v>
      </c>
      <c r="M65" s="164">
        <v>10</v>
      </c>
      <c r="N65" s="3">
        <v>65</v>
      </c>
      <c r="O65" s="158" t="s">
        <v>4076</v>
      </c>
      <c r="P65" s="162">
        <f t="shared" si="7"/>
        <v>0.1853932584269663</v>
      </c>
      <c r="Q65" s="139" t="s">
        <v>2714</v>
      </c>
      <c r="R65" s="49">
        <v>33</v>
      </c>
      <c r="S65" s="54" t="s">
        <v>1249</v>
      </c>
      <c r="T65" s="12" t="s">
        <v>3823</v>
      </c>
      <c r="U65" s="56">
        <v>1998</v>
      </c>
      <c r="V65" s="56">
        <v>2</v>
      </c>
      <c r="W65" s="56">
        <v>60</v>
      </c>
      <c r="X65" s="56">
        <v>23</v>
      </c>
      <c r="Y65" s="55" t="s">
        <v>133</v>
      </c>
      <c r="Z65" s="55">
        <v>10</v>
      </c>
      <c r="AA65" s="55">
        <v>32</v>
      </c>
      <c r="AB65" s="58">
        <v>579</v>
      </c>
      <c r="AC65" s="58">
        <v>998</v>
      </c>
      <c r="AD65" s="58">
        <v>58</v>
      </c>
      <c r="AE65" s="58">
        <v>7592</v>
      </c>
      <c r="AF65" s="58"/>
      <c r="AG65" s="58">
        <v>7.3</v>
      </c>
      <c r="AH65" s="58">
        <v>7.4</v>
      </c>
      <c r="AI65" s="58">
        <v>95</v>
      </c>
      <c r="AJ65" s="58">
        <v>39</v>
      </c>
      <c r="AK65" s="55">
        <f t="shared" si="8"/>
        <v>2.4358974358974357</v>
      </c>
      <c r="AL65" s="58">
        <f t="shared" si="9"/>
        <v>22.400000000000002</v>
      </c>
      <c r="AM65" s="58">
        <v>134.4</v>
      </c>
      <c r="AN65" s="53">
        <v>6</v>
      </c>
      <c r="AO65" s="54" t="s">
        <v>2513</v>
      </c>
      <c r="AP65" s="57">
        <v>75.75</v>
      </c>
      <c r="AQ65" s="57">
        <v>232</v>
      </c>
      <c r="AR65" s="57">
        <v>29</v>
      </c>
      <c r="AS65" s="57">
        <v>4.7300000000000004</v>
      </c>
      <c r="AT65" s="57">
        <v>24.49</v>
      </c>
      <c r="AU65" s="57">
        <v>85.39</v>
      </c>
      <c r="AV65" s="54">
        <v>3.2475999999999994</v>
      </c>
      <c r="AW65" s="54">
        <f t="shared" si="10"/>
        <v>28.423531462057095</v>
      </c>
      <c r="AX65" s="54"/>
    </row>
    <row r="66" spans="1:50" ht="16" x14ac:dyDescent="0.2">
      <c r="A66">
        <v>0</v>
      </c>
      <c r="B66">
        <v>1</v>
      </c>
      <c r="C66" s="91">
        <f t="shared" si="3"/>
        <v>0</v>
      </c>
      <c r="D66" s="91">
        <v>0</v>
      </c>
      <c r="E66" s="161">
        <f t="shared" si="4"/>
        <v>3</v>
      </c>
      <c r="F66" s="144">
        <f t="shared" si="5"/>
        <v>0.39583333333333331</v>
      </c>
      <c r="G66" s="91">
        <v>19</v>
      </c>
      <c r="H66" s="91">
        <v>29</v>
      </c>
      <c r="I66" s="91">
        <v>0</v>
      </c>
      <c r="J66" s="91">
        <v>1</v>
      </c>
      <c r="K66" s="169">
        <f t="shared" si="6"/>
        <v>0</v>
      </c>
      <c r="L66" s="173">
        <v>1</v>
      </c>
      <c r="M66" s="164">
        <v>26</v>
      </c>
      <c r="N66" s="3">
        <v>307</v>
      </c>
      <c r="O66" s="158" t="s">
        <v>4095</v>
      </c>
      <c r="P66" s="162">
        <f t="shared" si="7"/>
        <v>5.6179775280898875E-3</v>
      </c>
      <c r="Q66" s="139" t="s">
        <v>2724</v>
      </c>
      <c r="R66" s="49">
        <v>1</v>
      </c>
      <c r="S66" s="54" t="s">
        <v>1244</v>
      </c>
      <c r="T66" s="12" t="s">
        <v>3827</v>
      </c>
      <c r="U66" s="56">
        <v>1998</v>
      </c>
      <c r="V66" s="56">
        <v>1</v>
      </c>
      <c r="W66" s="56">
        <v>2</v>
      </c>
      <c r="X66" s="56">
        <v>22</v>
      </c>
      <c r="Y66" s="55" t="s">
        <v>431</v>
      </c>
      <c r="Z66" s="55">
        <v>25</v>
      </c>
      <c r="AA66" s="55">
        <v>32</v>
      </c>
      <c r="AB66" s="58">
        <v>473</v>
      </c>
      <c r="AC66" s="58">
        <v>880</v>
      </c>
      <c r="AD66" s="58">
        <v>53.8</v>
      </c>
      <c r="AE66" s="58">
        <v>7433</v>
      </c>
      <c r="AF66" s="58"/>
      <c r="AG66" s="58">
        <v>7.9</v>
      </c>
      <c r="AH66" s="58">
        <v>8</v>
      </c>
      <c r="AI66" s="58">
        <v>116</v>
      </c>
      <c r="AJ66" s="58">
        <v>48</v>
      </c>
      <c r="AK66" s="55">
        <f t="shared" ref="AK66:AK97" si="11">AI66/AJ66</f>
        <v>2.4166666666666665</v>
      </c>
      <c r="AL66" s="58">
        <f t="shared" ref="AL66:AL96" si="12">AM66/AN66</f>
        <v>29.74</v>
      </c>
      <c r="AM66" s="58">
        <v>148.69999999999999</v>
      </c>
      <c r="AN66" s="53">
        <v>5</v>
      </c>
      <c r="AO66" s="54" t="s">
        <v>3189</v>
      </c>
      <c r="AP66" s="57">
        <v>74.13</v>
      </c>
      <c r="AQ66" s="57">
        <v>213</v>
      </c>
      <c r="AR66" s="57">
        <v>22</v>
      </c>
      <c r="AS66" s="57">
        <v>4.6900000000000004</v>
      </c>
      <c r="AT66" s="57">
        <v>31</v>
      </c>
      <c r="AU66" s="57">
        <v>118</v>
      </c>
      <c r="AV66" s="57">
        <v>3.99</v>
      </c>
      <c r="AW66" s="54">
        <f t="shared" ref="AW66:AW97" si="13">(AQ66/(AP66^2))*703</f>
        <v>27.248771572444596</v>
      </c>
      <c r="AX66" s="54"/>
    </row>
    <row r="67" spans="1:50" ht="16" x14ac:dyDescent="0.2">
      <c r="A67">
        <v>1</v>
      </c>
      <c r="B67">
        <v>1</v>
      </c>
      <c r="C67" s="91">
        <f t="shared" ref="C67:C130" si="14">IF(R67&gt;50,1,0)</f>
        <v>1</v>
      </c>
      <c r="D67" s="91">
        <v>0</v>
      </c>
      <c r="E67" s="161">
        <f t="shared" ref="E67:E130" si="15">(G67+H67)/16</f>
        <v>6.25E-2</v>
      </c>
      <c r="F67" s="144">
        <f t="shared" ref="F67:F130" si="16">G67/(G67+H67)</f>
        <v>0</v>
      </c>
      <c r="G67" s="91">
        <v>0</v>
      </c>
      <c r="H67" s="91">
        <v>1</v>
      </c>
      <c r="I67" s="91">
        <v>0</v>
      </c>
      <c r="J67" s="91">
        <v>1</v>
      </c>
      <c r="K67" s="169">
        <f t="shared" ref="K67:K130" si="17">I67/(J67+I67)</f>
        <v>0</v>
      </c>
      <c r="L67" s="173">
        <v>11</v>
      </c>
      <c r="M67" s="164">
        <v>19.809999999999999</v>
      </c>
      <c r="N67" s="3">
        <v>11</v>
      </c>
      <c r="O67" s="158" t="s">
        <v>4096</v>
      </c>
      <c r="P67" s="162">
        <f t="shared" ref="P67:P130" si="18">R67/178</f>
        <v>0.601123595505618</v>
      </c>
      <c r="Q67" s="145" t="s">
        <v>2679</v>
      </c>
      <c r="R67" s="49">
        <v>107</v>
      </c>
      <c r="S67" s="54" t="s">
        <v>1188</v>
      </c>
      <c r="T67" s="146" t="s">
        <v>3833</v>
      </c>
      <c r="U67" s="147">
        <v>1999</v>
      </c>
      <c r="V67" s="56">
        <v>1</v>
      </c>
      <c r="W67" s="56">
        <v>2</v>
      </c>
      <c r="X67" s="56">
        <v>22</v>
      </c>
      <c r="Y67" s="55" t="s">
        <v>151</v>
      </c>
      <c r="Z67" s="55">
        <v>29</v>
      </c>
      <c r="AA67" s="55">
        <v>45</v>
      </c>
      <c r="AB67" s="58">
        <v>548</v>
      </c>
      <c r="AC67" s="58">
        <v>938</v>
      </c>
      <c r="AD67" s="58">
        <v>58.4</v>
      </c>
      <c r="AE67" s="58">
        <v>8389</v>
      </c>
      <c r="AF67" s="58"/>
      <c r="AG67" s="58">
        <v>8.8000000000000007</v>
      </c>
      <c r="AH67" s="58">
        <v>8.9</v>
      </c>
      <c r="AI67" s="58">
        <v>53</v>
      </c>
      <c r="AJ67" s="58">
        <v>22</v>
      </c>
      <c r="AK67" s="55">
        <f t="shared" si="11"/>
        <v>2.4090909090909092</v>
      </c>
      <c r="AL67" s="58">
        <f t="shared" si="12"/>
        <v>18.537500000000001</v>
      </c>
      <c r="AM67" s="58">
        <v>148.30000000000001</v>
      </c>
      <c r="AN67" s="62">
        <v>8</v>
      </c>
      <c r="AO67" s="63" t="s">
        <v>3661</v>
      </c>
      <c r="AP67" s="57">
        <v>75.3</v>
      </c>
      <c r="AQ67" s="57">
        <v>228</v>
      </c>
      <c r="AR67" s="57">
        <v>16</v>
      </c>
      <c r="AS67" s="57">
        <v>4.3370499999999996</v>
      </c>
      <c r="AT67" s="57">
        <v>24.49</v>
      </c>
      <c r="AU67" s="57">
        <v>85.39</v>
      </c>
      <c r="AV67" s="54">
        <v>3.2475999999999994</v>
      </c>
      <c r="AW67" s="54">
        <f t="shared" si="13"/>
        <v>28.268334365062991</v>
      </c>
      <c r="AX67" s="54"/>
    </row>
    <row r="68" spans="1:50" ht="16" x14ac:dyDescent="0.2">
      <c r="A68">
        <v>0</v>
      </c>
      <c r="B68">
        <v>1</v>
      </c>
      <c r="C68" s="91">
        <f t="shared" si="14"/>
        <v>1</v>
      </c>
      <c r="D68" s="91">
        <v>0</v>
      </c>
      <c r="E68" s="161">
        <f t="shared" si="15"/>
        <v>7</v>
      </c>
      <c r="F68" s="144">
        <f t="shared" si="16"/>
        <v>0.6339285714285714</v>
      </c>
      <c r="G68" s="91">
        <v>71</v>
      </c>
      <c r="H68" s="91">
        <v>41</v>
      </c>
      <c r="I68" s="91">
        <v>2</v>
      </c>
      <c r="J68" s="91">
        <v>6</v>
      </c>
      <c r="K68" s="169">
        <f t="shared" si="17"/>
        <v>0.25</v>
      </c>
      <c r="L68" s="173">
        <v>3</v>
      </c>
      <c r="M68" s="164">
        <v>22.6</v>
      </c>
      <c r="N68" s="3">
        <v>36</v>
      </c>
      <c r="O68" s="158" t="s">
        <v>4072</v>
      </c>
      <c r="P68" s="162">
        <f t="shared" si="18"/>
        <v>0.48314606741573035</v>
      </c>
      <c r="Q68" s="145" t="s">
        <v>2656</v>
      </c>
      <c r="R68" s="49">
        <v>86</v>
      </c>
      <c r="S68" s="54" t="s">
        <v>1201</v>
      </c>
      <c r="T68" s="146" t="s">
        <v>3832</v>
      </c>
      <c r="U68" s="147">
        <v>1999</v>
      </c>
      <c r="V68" s="56">
        <v>1</v>
      </c>
      <c r="W68" s="56">
        <v>11</v>
      </c>
      <c r="X68" s="56">
        <v>22</v>
      </c>
      <c r="Y68" s="55" t="s">
        <v>325</v>
      </c>
      <c r="Z68" s="55">
        <v>3</v>
      </c>
      <c r="AA68" s="55">
        <v>33</v>
      </c>
      <c r="AB68" s="58">
        <v>721</v>
      </c>
      <c r="AC68" s="58">
        <v>1097</v>
      </c>
      <c r="AD68" s="58">
        <v>65.7</v>
      </c>
      <c r="AE68" s="58">
        <v>9341</v>
      </c>
      <c r="AF68" s="58"/>
      <c r="AG68" s="58">
        <v>7.5</v>
      </c>
      <c r="AH68" s="58">
        <v>7.6</v>
      </c>
      <c r="AI68" s="58">
        <v>91</v>
      </c>
      <c r="AJ68" s="58">
        <v>38</v>
      </c>
      <c r="AK68" s="55">
        <f t="shared" si="11"/>
        <v>2.3947368421052633</v>
      </c>
      <c r="AL68" s="58">
        <f t="shared" si="12"/>
        <v>17.25</v>
      </c>
      <c r="AM68" s="58">
        <v>138</v>
      </c>
      <c r="AN68" s="53">
        <v>8</v>
      </c>
      <c r="AO68" s="54" t="s">
        <v>3660</v>
      </c>
      <c r="AP68" s="57">
        <v>74.5</v>
      </c>
      <c r="AQ68" s="57">
        <v>205</v>
      </c>
      <c r="AR68" s="57">
        <v>16</v>
      </c>
      <c r="AS68" s="57">
        <v>4.82</v>
      </c>
      <c r="AT68" s="57">
        <v>32.5</v>
      </c>
      <c r="AU68" s="57">
        <v>111</v>
      </c>
      <c r="AV68" s="57">
        <v>4.01</v>
      </c>
      <c r="AW68" s="54">
        <f t="shared" si="13"/>
        <v>25.965497049682448</v>
      </c>
      <c r="AX68" s="54"/>
    </row>
    <row r="69" spans="1:50" ht="16" x14ac:dyDescent="0.2">
      <c r="A69">
        <v>0</v>
      </c>
      <c r="B69">
        <v>0</v>
      </c>
      <c r="C69" s="91">
        <f t="shared" si="14"/>
        <v>1</v>
      </c>
      <c r="D69" s="91">
        <v>0</v>
      </c>
      <c r="E69" s="161">
        <f t="shared" si="15"/>
        <v>3.9375</v>
      </c>
      <c r="F69" s="144">
        <f t="shared" si="16"/>
        <v>0.46031746031746029</v>
      </c>
      <c r="G69" s="91">
        <v>29</v>
      </c>
      <c r="H69" s="91">
        <v>34</v>
      </c>
      <c r="I69" s="91">
        <v>1</v>
      </c>
      <c r="J69" s="91">
        <v>2</v>
      </c>
      <c r="K69" s="169">
        <f t="shared" si="17"/>
        <v>0.33333333333333331</v>
      </c>
      <c r="L69" s="173">
        <v>0</v>
      </c>
      <c r="M69" s="164">
        <v>0</v>
      </c>
      <c r="N69" s="3">
        <v>125</v>
      </c>
      <c r="O69" s="158" t="s">
        <v>4092</v>
      </c>
      <c r="P69" s="162">
        <f t="shared" si="18"/>
        <v>0.3651685393258427</v>
      </c>
      <c r="Q69" s="145" t="s">
        <v>2649</v>
      </c>
      <c r="R69" s="49">
        <v>65</v>
      </c>
      <c r="S69" s="54" t="s">
        <v>1220</v>
      </c>
      <c r="T69" s="146" t="s">
        <v>3828</v>
      </c>
      <c r="U69" s="147">
        <v>1999</v>
      </c>
      <c r="V69" s="56">
        <v>4</v>
      </c>
      <c r="W69" s="56">
        <v>131</v>
      </c>
      <c r="X69" s="56">
        <v>23</v>
      </c>
      <c r="Y69" s="55" t="s">
        <v>288</v>
      </c>
      <c r="Z69" s="55">
        <v>10</v>
      </c>
      <c r="AA69" s="55">
        <v>34</v>
      </c>
      <c r="AB69" s="58">
        <v>357</v>
      </c>
      <c r="AC69" s="58">
        <v>651</v>
      </c>
      <c r="AD69" s="58">
        <v>54.8</v>
      </c>
      <c r="AE69" s="58">
        <v>5118</v>
      </c>
      <c r="AF69" s="58"/>
      <c r="AG69" s="58">
        <v>7.1</v>
      </c>
      <c r="AH69" s="58">
        <v>7.2</v>
      </c>
      <c r="AI69" s="58">
        <v>31</v>
      </c>
      <c r="AJ69" s="58">
        <v>13</v>
      </c>
      <c r="AK69" s="55">
        <f t="shared" si="11"/>
        <v>2.3846153846153846</v>
      </c>
      <c r="AL69" s="58">
        <f t="shared" si="12"/>
        <v>66.5</v>
      </c>
      <c r="AM69" s="58">
        <v>133</v>
      </c>
      <c r="AN69" s="53">
        <v>2</v>
      </c>
      <c r="AO69" s="54" t="s">
        <v>2518</v>
      </c>
      <c r="AP69" s="57">
        <v>74.25</v>
      </c>
      <c r="AQ69" s="57">
        <v>231</v>
      </c>
      <c r="AR69" s="57">
        <v>38</v>
      </c>
      <c r="AS69" s="57">
        <v>4.8099999999999996</v>
      </c>
      <c r="AT69" s="57">
        <v>28</v>
      </c>
      <c r="AU69" s="57">
        <v>109</v>
      </c>
      <c r="AV69" s="57">
        <v>4.34</v>
      </c>
      <c r="AW69" s="54">
        <f t="shared" si="13"/>
        <v>29.456041900486344</v>
      </c>
      <c r="AX69" s="54"/>
    </row>
    <row r="70" spans="1:50" ht="16" x14ac:dyDescent="0.2">
      <c r="A70">
        <v>0</v>
      </c>
      <c r="B70">
        <v>0</v>
      </c>
      <c r="C70" s="91">
        <f t="shared" si="14"/>
        <v>0</v>
      </c>
      <c r="D70" s="91">
        <v>0</v>
      </c>
      <c r="E70" s="161">
        <f t="shared" si="15"/>
        <v>6.25E-2</v>
      </c>
      <c r="F70" s="144">
        <f t="shared" si="16"/>
        <v>0</v>
      </c>
      <c r="G70" s="91">
        <v>0</v>
      </c>
      <c r="H70" s="91">
        <v>1</v>
      </c>
      <c r="I70" s="91">
        <v>0</v>
      </c>
      <c r="J70" s="91">
        <v>1</v>
      </c>
      <c r="K70" s="169">
        <f t="shared" si="17"/>
        <v>0</v>
      </c>
      <c r="L70" s="173">
        <v>0</v>
      </c>
      <c r="M70" s="164">
        <v>0</v>
      </c>
      <c r="N70" s="3">
        <v>329</v>
      </c>
      <c r="O70" s="158" t="s">
        <v>4097</v>
      </c>
      <c r="P70" s="162">
        <f t="shared" si="18"/>
        <v>0.16853932584269662</v>
      </c>
      <c r="Q70" s="145" t="s">
        <v>2654</v>
      </c>
      <c r="R70" s="49">
        <v>30</v>
      </c>
      <c r="S70" s="54" t="s">
        <v>1182</v>
      </c>
      <c r="T70" s="146" t="s">
        <v>3836</v>
      </c>
      <c r="U70" s="147">
        <v>1999</v>
      </c>
      <c r="V70" s="56">
        <v>1</v>
      </c>
      <c r="W70" s="56">
        <v>1</v>
      </c>
      <c r="X70" s="56">
        <v>22</v>
      </c>
      <c r="Y70" s="55" t="s">
        <v>93</v>
      </c>
      <c r="Z70" s="55">
        <v>32</v>
      </c>
      <c r="AA70" s="55">
        <v>29</v>
      </c>
      <c r="AB70" s="58">
        <v>795</v>
      </c>
      <c r="AC70" s="58">
        <v>1184</v>
      </c>
      <c r="AD70" s="58">
        <v>67.099999999999994</v>
      </c>
      <c r="AE70" s="58">
        <v>8435</v>
      </c>
      <c r="AF70" s="58"/>
      <c r="AG70" s="58">
        <v>7.8</v>
      </c>
      <c r="AH70" s="58">
        <v>7.9</v>
      </c>
      <c r="AI70" s="58">
        <v>71</v>
      </c>
      <c r="AJ70" s="58">
        <v>30</v>
      </c>
      <c r="AK70" s="55">
        <f t="shared" si="11"/>
        <v>2.3666666666666667</v>
      </c>
      <c r="AL70" s="58">
        <f t="shared" si="12"/>
        <v>35.174999999999997</v>
      </c>
      <c r="AM70" s="58">
        <v>140.69999999999999</v>
      </c>
      <c r="AN70" s="53">
        <v>4</v>
      </c>
      <c r="AO70" s="54" t="s">
        <v>3188</v>
      </c>
      <c r="AP70" s="57">
        <v>74</v>
      </c>
      <c r="AQ70" s="57">
        <v>215</v>
      </c>
      <c r="AR70" s="57">
        <v>29</v>
      </c>
      <c r="AS70" s="57">
        <v>4.83</v>
      </c>
      <c r="AT70" s="57">
        <v>35</v>
      </c>
      <c r="AU70" s="57">
        <v>126</v>
      </c>
      <c r="AV70" s="57">
        <v>4.18</v>
      </c>
      <c r="AW70" s="54">
        <f t="shared" si="13"/>
        <v>27.601351351351351</v>
      </c>
      <c r="AX70" s="54"/>
    </row>
    <row r="71" spans="1:50" ht="16" x14ac:dyDescent="0.2">
      <c r="A71">
        <v>0</v>
      </c>
      <c r="B71">
        <v>0</v>
      </c>
      <c r="C71" s="91">
        <f t="shared" si="14"/>
        <v>0</v>
      </c>
      <c r="D71" s="91">
        <v>0</v>
      </c>
      <c r="E71" s="161">
        <f t="shared" si="15"/>
        <v>3</v>
      </c>
      <c r="F71" s="144">
        <f t="shared" si="16"/>
        <v>0.5</v>
      </c>
      <c r="G71" s="91">
        <v>24</v>
      </c>
      <c r="H71" s="91">
        <v>24</v>
      </c>
      <c r="I71" s="91">
        <v>1</v>
      </c>
      <c r="J71" s="91">
        <v>1</v>
      </c>
      <c r="K71" s="169">
        <f t="shared" si="17"/>
        <v>0.5</v>
      </c>
      <c r="L71" s="173">
        <v>3</v>
      </c>
      <c r="M71" s="164">
        <v>14.666</v>
      </c>
      <c r="N71" s="3">
        <v>22</v>
      </c>
      <c r="O71" s="158" t="s">
        <v>4098</v>
      </c>
      <c r="P71" s="162">
        <f t="shared" si="18"/>
        <v>0.10112359550561797</v>
      </c>
      <c r="Q71" s="145" t="s">
        <v>2673</v>
      </c>
      <c r="R71" s="49">
        <v>18</v>
      </c>
      <c r="S71" s="54" t="s">
        <v>1212</v>
      </c>
      <c r="T71" s="146" t="s">
        <v>3835</v>
      </c>
      <c r="U71" s="147">
        <v>1999</v>
      </c>
      <c r="V71" s="56">
        <v>2</v>
      </c>
      <c r="W71" s="56">
        <v>50</v>
      </c>
      <c r="X71" s="56">
        <v>22</v>
      </c>
      <c r="Y71" s="55" t="s">
        <v>241</v>
      </c>
      <c r="Z71" s="55">
        <v>18</v>
      </c>
      <c r="AA71" s="55">
        <v>42</v>
      </c>
      <c r="AB71" s="58">
        <v>669</v>
      </c>
      <c r="AC71" s="58">
        <v>1201</v>
      </c>
      <c r="AD71" s="58">
        <v>55.7</v>
      </c>
      <c r="AE71" s="58">
        <v>8695</v>
      </c>
      <c r="AF71" s="58"/>
      <c r="AG71" s="58">
        <v>7.6</v>
      </c>
      <c r="AH71" s="58">
        <v>7.7</v>
      </c>
      <c r="AI71" s="58">
        <v>123</v>
      </c>
      <c r="AJ71" s="58">
        <v>52</v>
      </c>
      <c r="AK71" s="55">
        <f t="shared" si="11"/>
        <v>2.3653846153846154</v>
      </c>
      <c r="AL71" s="58">
        <f t="shared" si="12"/>
        <v>35.375</v>
      </c>
      <c r="AM71" s="58">
        <v>141.5</v>
      </c>
      <c r="AN71" s="53">
        <v>4</v>
      </c>
      <c r="AO71" s="54" t="s">
        <v>3188</v>
      </c>
      <c r="AP71" s="57">
        <v>74</v>
      </c>
      <c r="AQ71" s="57">
        <v>230</v>
      </c>
      <c r="AR71" s="57">
        <v>30</v>
      </c>
      <c r="AS71" s="57">
        <v>4.91</v>
      </c>
      <c r="AT71" s="57">
        <v>24.49</v>
      </c>
      <c r="AU71" s="57">
        <v>85.39</v>
      </c>
      <c r="AV71" s="54">
        <v>3.2475999999999994</v>
      </c>
      <c r="AW71" s="54">
        <f t="shared" si="13"/>
        <v>29.527027027027028</v>
      </c>
      <c r="AX71" s="54"/>
    </row>
    <row r="72" spans="1:50" ht="16" x14ac:dyDescent="0.2">
      <c r="A72">
        <v>0</v>
      </c>
      <c r="B72">
        <v>0</v>
      </c>
      <c r="C72" s="91">
        <f t="shared" si="14"/>
        <v>0</v>
      </c>
      <c r="D72" s="91">
        <v>0</v>
      </c>
      <c r="E72" s="161">
        <f t="shared" si="15"/>
        <v>6.25E-2</v>
      </c>
      <c r="F72" s="144">
        <f t="shared" si="16"/>
        <v>0</v>
      </c>
      <c r="G72" s="91">
        <v>0</v>
      </c>
      <c r="H72" s="91">
        <v>1</v>
      </c>
      <c r="I72" s="91">
        <v>0</v>
      </c>
      <c r="J72" s="91">
        <v>1</v>
      </c>
      <c r="K72" s="169">
        <f t="shared" si="17"/>
        <v>0</v>
      </c>
      <c r="L72" s="173">
        <v>0</v>
      </c>
      <c r="M72" s="164">
        <v>0</v>
      </c>
      <c r="N72" s="3">
        <v>80</v>
      </c>
      <c r="O72" s="158" t="s">
        <v>4099</v>
      </c>
      <c r="P72" s="162">
        <f t="shared" si="18"/>
        <v>3.9325842696629212E-2</v>
      </c>
      <c r="Q72" s="145" t="s">
        <v>2680</v>
      </c>
      <c r="R72" s="49">
        <v>7</v>
      </c>
      <c r="S72" s="54" t="s">
        <v>1207</v>
      </c>
      <c r="T72" s="146" t="s">
        <v>3831</v>
      </c>
      <c r="U72" s="147">
        <v>1999</v>
      </c>
      <c r="V72" s="56">
        <v>1</v>
      </c>
      <c r="W72" s="56">
        <v>12</v>
      </c>
      <c r="X72" s="56">
        <v>22</v>
      </c>
      <c r="Y72" s="55" t="s">
        <v>56</v>
      </c>
      <c r="Z72" s="55">
        <v>26</v>
      </c>
      <c r="AA72" s="55">
        <v>47</v>
      </c>
      <c r="AB72" s="58">
        <v>694</v>
      </c>
      <c r="AC72" s="58">
        <v>1250</v>
      </c>
      <c r="AD72" s="58">
        <v>55.5</v>
      </c>
      <c r="AE72" s="58">
        <v>10708</v>
      </c>
      <c r="AF72" s="58"/>
      <c r="AG72" s="58">
        <v>7</v>
      </c>
      <c r="AH72" s="58">
        <v>7.1</v>
      </c>
      <c r="AI72" s="58">
        <v>87</v>
      </c>
      <c r="AJ72" s="58">
        <v>37</v>
      </c>
      <c r="AK72" s="55">
        <f t="shared" si="11"/>
        <v>2.3513513513513513</v>
      </c>
      <c r="AL72" s="58">
        <f t="shared" si="12"/>
        <v>133.9</v>
      </c>
      <c r="AM72" s="58">
        <v>133.9</v>
      </c>
      <c r="AN72" s="53">
        <v>1</v>
      </c>
      <c r="AO72" s="54" t="s">
        <v>3185</v>
      </c>
      <c r="AP72" s="57">
        <v>74.88</v>
      </c>
      <c r="AQ72" s="57">
        <v>230</v>
      </c>
      <c r="AR72" s="57">
        <v>22</v>
      </c>
      <c r="AS72" s="57">
        <v>4.95</v>
      </c>
      <c r="AT72" s="57">
        <v>25.5</v>
      </c>
      <c r="AU72" s="57">
        <v>106</v>
      </c>
      <c r="AV72" s="57">
        <v>4.4000000000000004</v>
      </c>
      <c r="AW72" s="54">
        <f t="shared" si="13"/>
        <v>28.83709376597999</v>
      </c>
      <c r="AX72" s="54"/>
    </row>
    <row r="73" spans="1:50" ht="16" x14ac:dyDescent="0.2">
      <c r="A73">
        <v>0</v>
      </c>
      <c r="B73">
        <v>0</v>
      </c>
      <c r="C73" s="91">
        <f t="shared" si="14"/>
        <v>0</v>
      </c>
      <c r="D73" s="91">
        <v>1</v>
      </c>
      <c r="E73" s="161">
        <f t="shared" si="15"/>
        <v>7</v>
      </c>
      <c r="F73" s="144">
        <f t="shared" si="16"/>
        <v>0.6696428571428571</v>
      </c>
      <c r="G73" s="91">
        <v>75</v>
      </c>
      <c r="H73" s="91">
        <v>37</v>
      </c>
      <c r="I73" s="91">
        <v>9</v>
      </c>
      <c r="J73" s="91">
        <v>5</v>
      </c>
      <c r="K73" s="169">
        <f t="shared" si="17"/>
        <v>0.6428571428571429</v>
      </c>
      <c r="L73" s="173">
        <v>0</v>
      </c>
      <c r="M73" s="164">
        <v>0</v>
      </c>
      <c r="N73" s="3">
        <v>16</v>
      </c>
      <c r="O73" s="158" t="s">
        <v>2486</v>
      </c>
      <c r="P73" s="162">
        <f t="shared" si="18"/>
        <v>1.1235955056179775E-2</v>
      </c>
      <c r="Q73" s="145" t="s">
        <v>2670</v>
      </c>
      <c r="R73" s="49">
        <v>2</v>
      </c>
      <c r="S73" s="54" t="s">
        <v>1216</v>
      </c>
      <c r="T73" s="146" t="s">
        <v>3830</v>
      </c>
      <c r="U73" s="147">
        <v>1999</v>
      </c>
      <c r="V73" s="56">
        <v>3</v>
      </c>
      <c r="W73" s="56">
        <v>77</v>
      </c>
      <c r="X73" s="56">
        <v>23</v>
      </c>
      <c r="Y73" s="55" t="s">
        <v>490</v>
      </c>
      <c r="Z73" s="55">
        <v>12</v>
      </c>
      <c r="AA73" s="55">
        <v>30</v>
      </c>
      <c r="AB73" s="58">
        <v>422</v>
      </c>
      <c r="AC73" s="58">
        <v>776</v>
      </c>
      <c r="AD73" s="58">
        <v>54.4</v>
      </c>
      <c r="AE73" s="58">
        <v>5742</v>
      </c>
      <c r="AF73" s="58"/>
      <c r="AG73" s="58">
        <v>6.8</v>
      </c>
      <c r="AH73" s="58">
        <v>6.8</v>
      </c>
      <c r="AI73" s="58">
        <v>70</v>
      </c>
      <c r="AJ73" s="58">
        <v>30</v>
      </c>
      <c r="AK73" s="55">
        <f t="shared" si="11"/>
        <v>2.3333333333333335</v>
      </c>
      <c r="AL73" s="58">
        <f t="shared" si="12"/>
        <v>126</v>
      </c>
      <c r="AM73" s="58">
        <v>126</v>
      </c>
      <c r="AN73" s="53">
        <v>1</v>
      </c>
      <c r="AO73" s="54" t="s">
        <v>3185</v>
      </c>
      <c r="AP73" s="57">
        <v>78</v>
      </c>
      <c r="AQ73" s="57">
        <v>246</v>
      </c>
      <c r="AR73" s="57">
        <v>24</v>
      </c>
      <c r="AS73" s="57">
        <v>5.18</v>
      </c>
      <c r="AT73" s="57">
        <v>31</v>
      </c>
      <c r="AU73" s="57">
        <v>115</v>
      </c>
      <c r="AV73" s="54">
        <v>3.2475999999999994</v>
      </c>
      <c r="AW73" s="54">
        <f t="shared" si="13"/>
        <v>28.425049309664693</v>
      </c>
      <c r="AX73" s="54"/>
    </row>
    <row r="74" spans="1:50" ht="16" x14ac:dyDescent="0.2">
      <c r="A74">
        <v>0</v>
      </c>
      <c r="B74">
        <v>1</v>
      </c>
      <c r="C74" s="91">
        <f t="shared" si="14"/>
        <v>0</v>
      </c>
      <c r="D74" s="91">
        <v>0</v>
      </c>
      <c r="E74" s="161">
        <f t="shared" si="15"/>
        <v>6.5625</v>
      </c>
      <c r="F74" s="144">
        <f t="shared" si="16"/>
        <v>0.40952380952380951</v>
      </c>
      <c r="G74" s="91">
        <v>43</v>
      </c>
      <c r="H74" s="91">
        <v>62</v>
      </c>
      <c r="I74" s="91">
        <v>0</v>
      </c>
      <c r="J74" s="91">
        <v>1</v>
      </c>
      <c r="K74" s="169">
        <f t="shared" si="17"/>
        <v>0</v>
      </c>
      <c r="L74" s="173">
        <v>3</v>
      </c>
      <c r="M74" s="164">
        <v>20</v>
      </c>
      <c r="N74" s="3">
        <v>104</v>
      </c>
      <c r="O74" s="158" t="s">
        <v>4068</v>
      </c>
      <c r="P74" s="162">
        <f t="shared" si="18"/>
        <v>5.6179775280898875E-3</v>
      </c>
      <c r="Q74" s="145" t="s">
        <v>2688</v>
      </c>
      <c r="R74" s="49">
        <v>1</v>
      </c>
      <c r="S74" s="54" t="s">
        <v>1196</v>
      </c>
      <c r="T74" s="146" t="s">
        <v>3829</v>
      </c>
      <c r="U74" s="147">
        <v>1999</v>
      </c>
      <c r="V74" s="56">
        <v>1</v>
      </c>
      <c r="W74" s="56">
        <v>3</v>
      </c>
      <c r="X74" s="56">
        <v>24</v>
      </c>
      <c r="Y74" s="55" t="s">
        <v>363</v>
      </c>
      <c r="Z74" s="55">
        <v>30</v>
      </c>
      <c r="AA74" s="55">
        <v>23</v>
      </c>
      <c r="AB74" s="58">
        <v>323</v>
      </c>
      <c r="AC74" s="58">
        <v>571</v>
      </c>
      <c r="AD74" s="58">
        <v>56.6</v>
      </c>
      <c r="AE74" s="58">
        <v>5148</v>
      </c>
      <c r="AF74" s="58"/>
      <c r="AG74" s="58">
        <v>8.8000000000000007</v>
      </c>
      <c r="AH74" s="58">
        <v>8.8000000000000007</v>
      </c>
      <c r="AI74" s="58">
        <v>35</v>
      </c>
      <c r="AJ74" s="58">
        <v>15</v>
      </c>
      <c r="AK74" s="55">
        <f t="shared" si="11"/>
        <v>2.3333333333333335</v>
      </c>
      <c r="AL74" s="58">
        <f t="shared" si="12"/>
        <v>74.2</v>
      </c>
      <c r="AM74" s="58">
        <v>148.4</v>
      </c>
      <c r="AN74" s="53">
        <v>2</v>
      </c>
      <c r="AO74" s="54" t="s">
        <v>2518</v>
      </c>
      <c r="AP74" s="57">
        <v>76.88</v>
      </c>
      <c r="AQ74" s="57">
        <v>224</v>
      </c>
      <c r="AR74" s="57">
        <v>16</v>
      </c>
      <c r="AS74" s="57">
        <v>4.3370499999999996</v>
      </c>
      <c r="AT74" s="57">
        <v>24.49</v>
      </c>
      <c r="AU74" s="57">
        <v>85.39</v>
      </c>
      <c r="AV74" s="54">
        <v>3.2475999999999994</v>
      </c>
      <c r="AW74" s="54">
        <f t="shared" si="13"/>
        <v>26.642599356159742</v>
      </c>
      <c r="AX74" s="54"/>
    </row>
    <row r="75" spans="1:50" ht="16" x14ac:dyDescent="0.2">
      <c r="A75">
        <v>0</v>
      </c>
      <c r="B75">
        <v>0</v>
      </c>
      <c r="C75" s="91">
        <f t="shared" si="14"/>
        <v>0</v>
      </c>
      <c r="D75" s="91">
        <v>0</v>
      </c>
      <c r="E75" s="161">
        <f t="shared" si="15"/>
        <v>6.5625</v>
      </c>
      <c r="F75" s="144">
        <f t="shared" si="16"/>
        <v>0.40952380952380951</v>
      </c>
      <c r="G75" s="135">
        <v>43</v>
      </c>
      <c r="H75" s="135">
        <v>62</v>
      </c>
      <c r="I75" s="135">
        <v>0</v>
      </c>
      <c r="J75" s="135">
        <v>1</v>
      </c>
      <c r="K75" s="169">
        <f t="shared" si="17"/>
        <v>0</v>
      </c>
      <c r="L75" s="173">
        <v>3</v>
      </c>
      <c r="M75" s="164">
        <v>20</v>
      </c>
      <c r="N75" s="3">
        <v>104</v>
      </c>
      <c r="O75" s="158" t="s">
        <v>4068</v>
      </c>
      <c r="P75" s="162">
        <f t="shared" si="18"/>
        <v>0</v>
      </c>
      <c r="Q75" s="145" t="s">
        <v>2655</v>
      </c>
      <c r="R75" s="49">
        <v>0</v>
      </c>
      <c r="S75" s="54" t="s">
        <v>1232</v>
      </c>
      <c r="T75" s="146" t="s">
        <v>3834</v>
      </c>
      <c r="U75" s="147">
        <v>1999</v>
      </c>
      <c r="V75" s="56">
        <v>7</v>
      </c>
      <c r="W75" s="56">
        <v>245</v>
      </c>
      <c r="X75" s="56">
        <v>23</v>
      </c>
      <c r="Y75" s="55" t="s">
        <v>363</v>
      </c>
      <c r="Z75" s="55">
        <v>30</v>
      </c>
      <c r="AA75" s="55">
        <v>35</v>
      </c>
      <c r="AB75" s="58">
        <v>281</v>
      </c>
      <c r="AC75" s="58">
        <v>497</v>
      </c>
      <c r="AD75" s="58">
        <v>56.5</v>
      </c>
      <c r="AE75" s="58">
        <v>3862</v>
      </c>
      <c r="AF75" s="58"/>
      <c r="AG75" s="58">
        <v>7.8</v>
      </c>
      <c r="AH75" s="58">
        <v>7.8</v>
      </c>
      <c r="AI75" s="58">
        <v>79</v>
      </c>
      <c r="AJ75" s="58">
        <v>34</v>
      </c>
      <c r="AK75" s="55">
        <f t="shared" si="11"/>
        <v>2.3235294117647061</v>
      </c>
      <c r="AL75" s="58">
        <f t="shared" si="12"/>
        <v>17.662500000000001</v>
      </c>
      <c r="AM75" s="58">
        <v>141.30000000000001</v>
      </c>
      <c r="AN75" s="53">
        <v>8</v>
      </c>
      <c r="AO75" s="54" t="s">
        <v>3656</v>
      </c>
      <c r="AP75" s="57">
        <v>74.13</v>
      </c>
      <c r="AQ75" s="57">
        <v>215</v>
      </c>
      <c r="AR75" s="57">
        <v>30</v>
      </c>
      <c r="AS75" s="57">
        <v>4.78</v>
      </c>
      <c r="AT75" s="57">
        <v>29.5</v>
      </c>
      <c r="AU75" s="57">
        <v>111</v>
      </c>
      <c r="AV75" s="57">
        <v>4.17</v>
      </c>
      <c r="AW75" s="54">
        <f t="shared" si="13"/>
        <v>27.504628582514496</v>
      </c>
      <c r="AX75" s="54"/>
    </row>
    <row r="76" spans="1:50" ht="16" x14ac:dyDescent="0.2">
      <c r="A76">
        <v>1</v>
      </c>
      <c r="B76">
        <v>1</v>
      </c>
      <c r="C76" s="91">
        <f t="shared" si="14"/>
        <v>1</v>
      </c>
      <c r="D76" s="91">
        <v>0</v>
      </c>
      <c r="E76" s="161">
        <f t="shared" si="15"/>
        <v>5</v>
      </c>
      <c r="F76" s="144">
        <f t="shared" si="16"/>
        <v>0.45</v>
      </c>
      <c r="G76" s="91">
        <v>36</v>
      </c>
      <c r="H76" s="91">
        <v>44</v>
      </c>
      <c r="I76" s="91">
        <v>1</v>
      </c>
      <c r="J76" s="91">
        <v>1</v>
      </c>
      <c r="K76" s="169">
        <f t="shared" si="17"/>
        <v>0.5</v>
      </c>
      <c r="L76" s="173">
        <v>3</v>
      </c>
      <c r="M76" s="164">
        <v>8.5</v>
      </c>
      <c r="N76" s="3">
        <v>3</v>
      </c>
      <c r="O76" s="158" t="s">
        <v>4088</v>
      </c>
      <c r="P76" s="162">
        <f t="shared" si="18"/>
        <v>0.9606741573033708</v>
      </c>
      <c r="Q76" s="139" t="s">
        <v>2697</v>
      </c>
      <c r="R76" s="49">
        <v>171</v>
      </c>
      <c r="S76" s="54" t="s">
        <v>1160</v>
      </c>
      <c r="T76" s="12" t="s">
        <v>3843</v>
      </c>
      <c r="U76" s="56">
        <v>2000</v>
      </c>
      <c r="V76" s="56">
        <v>6</v>
      </c>
      <c r="W76" s="56">
        <v>199</v>
      </c>
      <c r="X76" s="56">
        <v>23</v>
      </c>
      <c r="Y76" s="55" t="s">
        <v>174</v>
      </c>
      <c r="Z76" s="55">
        <v>13</v>
      </c>
      <c r="AA76" s="55">
        <v>29</v>
      </c>
      <c r="AB76" s="58">
        <v>395</v>
      </c>
      <c r="AC76" s="58">
        <v>638</v>
      </c>
      <c r="AD76" s="58">
        <v>61.9</v>
      </c>
      <c r="AE76" s="58">
        <v>4773</v>
      </c>
      <c r="AF76" s="58"/>
      <c r="AG76" s="58">
        <v>9.4</v>
      </c>
      <c r="AH76" s="58">
        <v>9.4</v>
      </c>
      <c r="AI76" s="58">
        <v>65</v>
      </c>
      <c r="AJ76" s="58">
        <v>28</v>
      </c>
      <c r="AK76" s="55">
        <f t="shared" si="11"/>
        <v>2.3214285714285716</v>
      </c>
      <c r="AL76" s="58">
        <f t="shared" si="12"/>
        <v>54.433333333333337</v>
      </c>
      <c r="AM76" s="58">
        <v>163.30000000000001</v>
      </c>
      <c r="AN76" s="53">
        <v>3</v>
      </c>
      <c r="AO76" s="54" t="s">
        <v>2515</v>
      </c>
      <c r="AP76" s="57">
        <v>76</v>
      </c>
      <c r="AQ76" s="57">
        <v>231</v>
      </c>
      <c r="AR76" s="57">
        <v>27</v>
      </c>
      <c r="AS76" s="57">
        <v>4.97</v>
      </c>
      <c r="AT76" s="57">
        <v>28.5</v>
      </c>
      <c r="AU76" s="57">
        <v>103</v>
      </c>
      <c r="AV76" s="57">
        <v>4.3600000000000003</v>
      </c>
      <c r="AW76" s="54">
        <f t="shared" si="13"/>
        <v>28.11513157894737</v>
      </c>
      <c r="AX76" s="54"/>
    </row>
    <row r="77" spans="1:50" ht="16" x14ac:dyDescent="0.2">
      <c r="A77">
        <v>0</v>
      </c>
      <c r="B77">
        <v>0</v>
      </c>
      <c r="C77" s="91">
        <f t="shared" si="14"/>
        <v>1</v>
      </c>
      <c r="D77" s="91">
        <v>0</v>
      </c>
      <c r="E77" s="161">
        <f t="shared" si="15"/>
        <v>6.25E-2</v>
      </c>
      <c r="F77" s="144">
        <f t="shared" si="16"/>
        <v>0</v>
      </c>
      <c r="G77" s="91">
        <v>0</v>
      </c>
      <c r="H77" s="91">
        <v>1</v>
      </c>
      <c r="I77" s="91">
        <v>0</v>
      </c>
      <c r="J77" s="91">
        <v>1</v>
      </c>
      <c r="K77" s="169">
        <f t="shared" si="17"/>
        <v>0</v>
      </c>
      <c r="L77" s="170">
        <v>0</v>
      </c>
      <c r="M77" s="164">
        <v>0</v>
      </c>
      <c r="N77" s="3">
        <v>105</v>
      </c>
      <c r="O77" s="158" t="s">
        <v>4100</v>
      </c>
      <c r="P77" s="162">
        <f t="shared" si="18"/>
        <v>0.3202247191011236</v>
      </c>
      <c r="Q77" s="139" t="s">
        <v>2699</v>
      </c>
      <c r="R77" s="49">
        <v>57</v>
      </c>
      <c r="S77" s="54" t="s">
        <v>1151</v>
      </c>
      <c r="T77" s="12" t="s">
        <v>3840</v>
      </c>
      <c r="U77" s="56">
        <v>2000</v>
      </c>
      <c r="V77" s="56">
        <v>6</v>
      </c>
      <c r="W77" s="56">
        <v>168</v>
      </c>
      <c r="X77" s="56">
        <v>23</v>
      </c>
      <c r="Y77" s="55" t="s">
        <v>267</v>
      </c>
      <c r="Z77" s="55">
        <v>31</v>
      </c>
      <c r="AA77" s="55">
        <v>38</v>
      </c>
      <c r="AB77" s="58">
        <v>630</v>
      </c>
      <c r="AC77" s="58">
        <v>1023</v>
      </c>
      <c r="AD77" s="58">
        <v>61.6</v>
      </c>
      <c r="AE77" s="58">
        <v>8153</v>
      </c>
      <c r="AF77" s="58"/>
      <c r="AG77" s="58">
        <v>7.4</v>
      </c>
      <c r="AH77" s="58">
        <v>7.5</v>
      </c>
      <c r="AI77" s="58">
        <v>81</v>
      </c>
      <c r="AJ77" s="58">
        <v>35</v>
      </c>
      <c r="AK77" s="55">
        <f t="shared" si="11"/>
        <v>2.3142857142857145</v>
      </c>
      <c r="AL77" s="58">
        <f t="shared" si="12"/>
        <v>68.849999999999994</v>
      </c>
      <c r="AM77" s="58">
        <v>137.69999999999999</v>
      </c>
      <c r="AN77" s="53">
        <v>2</v>
      </c>
      <c r="AO77" s="54" t="s">
        <v>2518</v>
      </c>
      <c r="AP77" s="57">
        <v>76.8</v>
      </c>
      <c r="AQ77" s="57">
        <v>221</v>
      </c>
      <c r="AR77" s="57">
        <v>39</v>
      </c>
      <c r="AS77" s="57">
        <v>4.9000000000000004</v>
      </c>
      <c r="AT77" s="57">
        <v>24.49</v>
      </c>
      <c r="AU77" s="57">
        <v>85.39</v>
      </c>
      <c r="AV77" s="54">
        <v>3.2475999999999994</v>
      </c>
      <c r="AW77" s="54">
        <f t="shared" si="13"/>
        <v>26.340569390190975</v>
      </c>
      <c r="AX77" s="54"/>
    </row>
    <row r="78" spans="1:50" ht="16" x14ac:dyDescent="0.2">
      <c r="A78">
        <v>0</v>
      </c>
      <c r="B78">
        <v>0</v>
      </c>
      <c r="C78" s="91">
        <f t="shared" si="14"/>
        <v>1</v>
      </c>
      <c r="D78" s="91">
        <v>0</v>
      </c>
      <c r="E78" s="161">
        <f t="shared" si="15"/>
        <v>6.25E-2</v>
      </c>
      <c r="F78" s="144">
        <f t="shared" si="16"/>
        <v>0</v>
      </c>
      <c r="G78" s="91">
        <v>0</v>
      </c>
      <c r="H78" s="91">
        <v>1</v>
      </c>
      <c r="I78" s="91">
        <v>0</v>
      </c>
      <c r="J78" s="91">
        <v>1</v>
      </c>
      <c r="K78" s="169">
        <f t="shared" si="17"/>
        <v>0</v>
      </c>
      <c r="L78" s="173">
        <v>10</v>
      </c>
      <c r="M78" s="164">
        <v>19.399999999999999</v>
      </c>
      <c r="N78" s="3">
        <v>271</v>
      </c>
      <c r="O78" s="158" t="s">
        <v>4101</v>
      </c>
      <c r="P78" s="162">
        <f t="shared" si="18"/>
        <v>0.3089887640449438</v>
      </c>
      <c r="Q78" s="139" t="s">
        <v>2710</v>
      </c>
      <c r="R78" s="49">
        <v>55</v>
      </c>
      <c r="S78" s="54" t="s">
        <v>1139</v>
      </c>
      <c r="T78" s="12" t="s">
        <v>3837</v>
      </c>
      <c r="U78" s="56">
        <v>2000</v>
      </c>
      <c r="V78" s="56">
        <v>1</v>
      </c>
      <c r="W78" s="56">
        <v>18</v>
      </c>
      <c r="X78" s="56">
        <v>24</v>
      </c>
      <c r="Y78" s="55" t="s">
        <v>170</v>
      </c>
      <c r="Z78" s="55">
        <v>9</v>
      </c>
      <c r="AA78" s="55">
        <v>38</v>
      </c>
      <c r="AB78" s="58">
        <v>848</v>
      </c>
      <c r="AC78" s="58">
        <v>1334</v>
      </c>
      <c r="AD78" s="58">
        <v>63.6</v>
      </c>
      <c r="AE78" s="58">
        <v>11446</v>
      </c>
      <c r="AF78" s="58"/>
      <c r="AG78" s="58">
        <v>7.7</v>
      </c>
      <c r="AH78" s="58">
        <v>7.8</v>
      </c>
      <c r="AI78" s="58">
        <v>71</v>
      </c>
      <c r="AJ78" s="58">
        <v>31</v>
      </c>
      <c r="AK78" s="55">
        <f t="shared" si="11"/>
        <v>2.2903225806451615</v>
      </c>
      <c r="AL78" s="58">
        <f t="shared" si="12"/>
        <v>148.1</v>
      </c>
      <c r="AM78" s="58">
        <v>148.1</v>
      </c>
      <c r="AN78" s="53">
        <v>1</v>
      </c>
      <c r="AO78" s="54" t="s">
        <v>3185</v>
      </c>
      <c r="AP78" s="57">
        <v>77.099999999999994</v>
      </c>
      <c r="AQ78" s="57">
        <v>232</v>
      </c>
      <c r="AR78" s="57">
        <v>16</v>
      </c>
      <c r="AS78" s="57">
        <v>4.8099999999999996</v>
      </c>
      <c r="AT78" s="57">
        <v>31.5</v>
      </c>
      <c r="AU78" s="57">
        <v>112</v>
      </c>
      <c r="AV78" s="57">
        <v>4.5</v>
      </c>
      <c r="AW78" s="54">
        <f t="shared" si="13"/>
        <v>27.436869260363945</v>
      </c>
      <c r="AX78" s="54"/>
    </row>
    <row r="79" spans="1:50" ht="16" x14ac:dyDescent="0.2">
      <c r="A79">
        <v>0</v>
      </c>
      <c r="B79">
        <v>0</v>
      </c>
      <c r="C79" s="91">
        <f t="shared" si="14"/>
        <v>0</v>
      </c>
      <c r="D79" s="91">
        <v>0</v>
      </c>
      <c r="E79" s="161">
        <f t="shared" si="15"/>
        <v>5.125</v>
      </c>
      <c r="F79" s="144">
        <f t="shared" si="16"/>
        <v>0.43902439024390244</v>
      </c>
      <c r="G79" s="3">
        <f>SUM(G76:G78)</f>
        <v>36</v>
      </c>
      <c r="H79" s="3">
        <f>SUM(H76:H78)</f>
        <v>46</v>
      </c>
      <c r="I79" s="91">
        <v>2</v>
      </c>
      <c r="J79" s="91">
        <v>2</v>
      </c>
      <c r="K79" s="169">
        <f t="shared" si="17"/>
        <v>0.5</v>
      </c>
      <c r="L79" s="173">
        <v>3</v>
      </c>
      <c r="M79" s="164">
        <v>11</v>
      </c>
      <c r="N79" s="3">
        <v>66</v>
      </c>
      <c r="O79" s="158" t="s">
        <v>4094</v>
      </c>
      <c r="P79" s="162">
        <f t="shared" si="18"/>
        <v>6.741573033707865E-2</v>
      </c>
      <c r="Q79" s="139" t="s">
        <v>2711</v>
      </c>
      <c r="R79" s="49">
        <v>12</v>
      </c>
      <c r="S79" s="54" t="s">
        <v>1172</v>
      </c>
      <c r="T79" s="12" t="s">
        <v>3842</v>
      </c>
      <c r="U79" s="56">
        <v>2000</v>
      </c>
      <c r="V79" s="56">
        <v>7</v>
      </c>
      <c r="W79" s="56">
        <v>212</v>
      </c>
      <c r="X79" s="56">
        <v>23</v>
      </c>
      <c r="Y79" s="55" t="s">
        <v>110</v>
      </c>
      <c r="Z79" s="55">
        <v>29</v>
      </c>
      <c r="AA79" s="55">
        <v>33</v>
      </c>
      <c r="AB79" s="58">
        <v>1015</v>
      </c>
      <c r="AC79" s="58">
        <v>1552</v>
      </c>
      <c r="AD79" s="58">
        <v>65.400000000000006</v>
      </c>
      <c r="AE79" s="58">
        <v>12746</v>
      </c>
      <c r="AF79" s="58"/>
      <c r="AG79" s="58">
        <v>8.1</v>
      </c>
      <c r="AH79" s="58">
        <v>8.1</v>
      </c>
      <c r="AI79" s="58">
        <v>25</v>
      </c>
      <c r="AJ79" s="58">
        <v>11</v>
      </c>
      <c r="AK79" s="55">
        <f t="shared" si="11"/>
        <v>2.2727272727272729</v>
      </c>
      <c r="AL79" s="58">
        <f t="shared" si="12"/>
        <v>27</v>
      </c>
      <c r="AM79" s="58">
        <v>135</v>
      </c>
      <c r="AN79" s="53">
        <v>5</v>
      </c>
      <c r="AO79" s="54" t="s">
        <v>2514</v>
      </c>
      <c r="AP79" s="57">
        <v>75.400000000000006</v>
      </c>
      <c r="AQ79" s="57">
        <v>234</v>
      </c>
      <c r="AR79" s="57">
        <v>25</v>
      </c>
      <c r="AS79" s="57">
        <v>4.78</v>
      </c>
      <c r="AT79" s="57">
        <v>31.5</v>
      </c>
      <c r="AU79" s="57">
        <v>106</v>
      </c>
      <c r="AV79" s="57">
        <v>3.87</v>
      </c>
      <c r="AW79" s="54">
        <f t="shared" si="13"/>
        <v>28.935333394310796</v>
      </c>
      <c r="AX79" s="54"/>
    </row>
    <row r="80" spans="1:50" ht="16" x14ac:dyDescent="0.2">
      <c r="A80">
        <v>0</v>
      </c>
      <c r="B80">
        <v>0</v>
      </c>
      <c r="C80" s="91">
        <f t="shared" si="14"/>
        <v>0</v>
      </c>
      <c r="D80" s="91">
        <v>0</v>
      </c>
      <c r="E80" s="161">
        <f t="shared" si="15"/>
        <v>1</v>
      </c>
      <c r="F80" s="144">
        <f t="shared" si="16"/>
        <v>0.5</v>
      </c>
      <c r="G80" s="91">
        <v>8</v>
      </c>
      <c r="H80" s="91">
        <v>8</v>
      </c>
      <c r="I80" s="91">
        <v>0</v>
      </c>
      <c r="J80" s="91">
        <v>1</v>
      </c>
      <c r="K80" s="169">
        <f t="shared" si="17"/>
        <v>0</v>
      </c>
      <c r="L80" s="173">
        <v>3</v>
      </c>
      <c r="M80" s="164">
        <v>21</v>
      </c>
      <c r="N80" s="3">
        <v>59</v>
      </c>
      <c r="O80" s="158" t="s">
        <v>4102</v>
      </c>
      <c r="P80" s="162">
        <f t="shared" si="18"/>
        <v>5.0561797752808987E-2</v>
      </c>
      <c r="Q80" s="139" t="s">
        <v>2712</v>
      </c>
      <c r="R80" s="49">
        <v>9</v>
      </c>
      <c r="S80" s="54" t="s">
        <v>1147</v>
      </c>
      <c r="T80" s="12" t="s">
        <v>3838</v>
      </c>
      <c r="U80" s="56">
        <v>2000</v>
      </c>
      <c r="V80" s="56">
        <v>3</v>
      </c>
      <c r="W80" s="56">
        <v>75</v>
      </c>
      <c r="X80" s="56">
        <v>23</v>
      </c>
      <c r="Y80" s="55" t="s">
        <v>382</v>
      </c>
      <c r="Z80" s="55">
        <v>18</v>
      </c>
      <c r="AA80" s="55">
        <v>43</v>
      </c>
      <c r="AB80" s="58">
        <v>31</v>
      </c>
      <c r="AC80" s="58">
        <v>1679</v>
      </c>
      <c r="AD80" s="58">
        <v>61.4</v>
      </c>
      <c r="AE80" s="58">
        <v>12541</v>
      </c>
      <c r="AF80" s="58"/>
      <c r="AG80" s="58">
        <v>7</v>
      </c>
      <c r="AH80" s="58">
        <v>7</v>
      </c>
      <c r="AI80" s="58">
        <v>63</v>
      </c>
      <c r="AJ80" s="58">
        <v>28</v>
      </c>
      <c r="AK80" s="55">
        <f t="shared" si="11"/>
        <v>2.25</v>
      </c>
      <c r="AL80" s="58">
        <f t="shared" si="12"/>
        <v>128.9</v>
      </c>
      <c r="AM80" s="58">
        <v>128.9</v>
      </c>
      <c r="AN80" s="53">
        <v>1</v>
      </c>
      <c r="AO80" s="54" t="s">
        <v>3185</v>
      </c>
      <c r="AP80" s="57">
        <v>76</v>
      </c>
      <c r="AQ80" s="57">
        <v>233</v>
      </c>
      <c r="AR80" s="57">
        <v>27</v>
      </c>
      <c r="AS80" s="57">
        <v>5.1100000000000003</v>
      </c>
      <c r="AT80" s="57">
        <v>26.5</v>
      </c>
      <c r="AU80" s="57">
        <v>85.39</v>
      </c>
      <c r="AV80" s="57">
        <v>4.5199999999999996</v>
      </c>
      <c r="AW80" s="54">
        <f t="shared" si="13"/>
        <v>28.358552631578949</v>
      </c>
      <c r="AX80" s="54"/>
    </row>
    <row r="81" spans="1:53" ht="16" x14ac:dyDescent="0.2">
      <c r="A81">
        <v>0</v>
      </c>
      <c r="B81">
        <v>0</v>
      </c>
      <c r="C81" s="91">
        <f t="shared" si="14"/>
        <v>0</v>
      </c>
      <c r="D81" s="91">
        <v>0</v>
      </c>
      <c r="E81" s="161">
        <f t="shared" si="15"/>
        <v>1</v>
      </c>
      <c r="F81" s="144">
        <f t="shared" si="16"/>
        <v>0.125</v>
      </c>
      <c r="G81" s="91">
        <v>2</v>
      </c>
      <c r="H81" s="91">
        <v>14</v>
      </c>
      <c r="I81" s="91">
        <v>0</v>
      </c>
      <c r="J81" s="91">
        <v>1</v>
      </c>
      <c r="K81" s="169">
        <f t="shared" si="17"/>
        <v>0</v>
      </c>
      <c r="L81" s="173">
        <v>0</v>
      </c>
      <c r="M81" s="164">
        <v>0</v>
      </c>
      <c r="N81" s="3">
        <v>329</v>
      </c>
      <c r="O81" s="158" t="s">
        <v>4097</v>
      </c>
      <c r="P81" s="162">
        <f t="shared" si="18"/>
        <v>1.1235955056179775E-2</v>
      </c>
      <c r="Q81" s="139" t="s">
        <v>2713</v>
      </c>
      <c r="R81" s="49">
        <v>2</v>
      </c>
      <c r="S81" s="54" t="s">
        <v>1157</v>
      </c>
      <c r="T81" s="12" t="s">
        <v>3841</v>
      </c>
      <c r="U81" s="56">
        <v>2000</v>
      </c>
      <c r="V81" s="56">
        <v>6</v>
      </c>
      <c r="W81" s="56">
        <v>183</v>
      </c>
      <c r="X81" s="56">
        <v>22</v>
      </c>
      <c r="Y81" s="55" t="s">
        <v>93</v>
      </c>
      <c r="Z81" s="55">
        <v>30</v>
      </c>
      <c r="AA81" s="55">
        <v>2</v>
      </c>
      <c r="AB81" s="58">
        <v>0</v>
      </c>
      <c r="AC81" s="58">
        <v>1</v>
      </c>
      <c r="AD81" s="58">
        <v>0</v>
      </c>
      <c r="AE81" s="58">
        <v>0</v>
      </c>
      <c r="AF81" s="58"/>
      <c r="AG81" s="58">
        <v>8.5</v>
      </c>
      <c r="AH81" s="58">
        <v>8.5</v>
      </c>
      <c r="AI81" s="58">
        <v>72</v>
      </c>
      <c r="AJ81" s="58">
        <v>32</v>
      </c>
      <c r="AK81" s="55">
        <f t="shared" si="11"/>
        <v>2.25</v>
      </c>
      <c r="AL81" s="58">
        <f t="shared" si="12"/>
        <v>25.516666666666666</v>
      </c>
      <c r="AM81" s="58">
        <v>153.1</v>
      </c>
      <c r="AN81" s="53">
        <v>6</v>
      </c>
      <c r="AO81" s="54" t="s">
        <v>2513</v>
      </c>
      <c r="AP81" s="57">
        <v>75.8</v>
      </c>
      <c r="AQ81" s="57">
        <v>255</v>
      </c>
      <c r="AR81" s="57">
        <v>18</v>
      </c>
      <c r="AS81" s="57">
        <v>4.5199999999999996</v>
      </c>
      <c r="AT81" s="57">
        <v>39</v>
      </c>
      <c r="AU81" s="57">
        <v>122</v>
      </c>
      <c r="AV81" s="57">
        <v>4.13</v>
      </c>
      <c r="AW81" s="54">
        <f t="shared" si="13"/>
        <v>31.200179614455489</v>
      </c>
      <c r="AX81" s="54"/>
    </row>
    <row r="82" spans="1:53" ht="16" x14ac:dyDescent="0.2">
      <c r="A82">
        <v>0</v>
      </c>
      <c r="B82">
        <v>0</v>
      </c>
      <c r="C82" s="91">
        <f t="shared" si="14"/>
        <v>0</v>
      </c>
      <c r="D82" s="91">
        <v>2</v>
      </c>
      <c r="E82" s="161">
        <f t="shared" si="15"/>
        <v>6.25</v>
      </c>
      <c r="F82" s="144">
        <f t="shared" si="16"/>
        <v>0.61</v>
      </c>
      <c r="G82" s="91">
        <v>61</v>
      </c>
      <c r="H82" s="91">
        <v>39</v>
      </c>
      <c r="I82" s="91">
        <v>7</v>
      </c>
      <c r="J82" s="91">
        <v>1</v>
      </c>
      <c r="K82" s="169">
        <f t="shared" si="17"/>
        <v>0.875</v>
      </c>
      <c r="L82" s="173">
        <v>5</v>
      </c>
      <c r="M82" s="164">
        <v>8.6</v>
      </c>
      <c r="N82" s="3">
        <v>15</v>
      </c>
      <c r="O82" s="158" t="s">
        <v>4103</v>
      </c>
      <c r="P82" s="162">
        <f t="shared" si="18"/>
        <v>0</v>
      </c>
      <c r="Q82" s="139" t="s">
        <v>2705</v>
      </c>
      <c r="R82" s="49">
        <v>0</v>
      </c>
      <c r="S82" s="54" t="s">
        <v>1178</v>
      </c>
      <c r="T82" s="12" t="s">
        <v>3839</v>
      </c>
      <c r="U82" s="56">
        <v>2000</v>
      </c>
      <c r="V82" s="56">
        <v>7</v>
      </c>
      <c r="W82" s="56">
        <v>214</v>
      </c>
      <c r="X82" s="56">
        <v>23</v>
      </c>
      <c r="Y82" s="55" t="s">
        <v>137</v>
      </c>
      <c r="Z82" s="55">
        <v>15</v>
      </c>
      <c r="AA82" s="55">
        <v>36</v>
      </c>
      <c r="AB82" s="58">
        <v>306</v>
      </c>
      <c r="AC82" s="58">
        <v>536</v>
      </c>
      <c r="AD82" s="58">
        <v>57.1</v>
      </c>
      <c r="AE82" s="58">
        <v>4820</v>
      </c>
      <c r="AF82" s="58"/>
      <c r="AG82" s="58">
        <v>7.3</v>
      </c>
      <c r="AH82" s="58">
        <v>7.3</v>
      </c>
      <c r="AI82" s="58">
        <v>40</v>
      </c>
      <c r="AJ82" s="58">
        <v>18</v>
      </c>
      <c r="AK82" s="55">
        <f t="shared" si="11"/>
        <v>2.2222222222222223</v>
      </c>
      <c r="AL82" s="58">
        <f t="shared" si="12"/>
        <v>66.3</v>
      </c>
      <c r="AM82" s="58">
        <v>132.6</v>
      </c>
      <c r="AN82" s="53">
        <v>2</v>
      </c>
      <c r="AO82" s="54" t="s">
        <v>2518</v>
      </c>
      <c r="AP82" s="57">
        <v>76.38</v>
      </c>
      <c r="AQ82" s="57">
        <v>234</v>
      </c>
      <c r="AR82" s="57">
        <v>42</v>
      </c>
      <c r="AS82" s="57">
        <v>4.6100000000000003</v>
      </c>
      <c r="AT82" s="57">
        <v>29.5</v>
      </c>
      <c r="AU82" s="57">
        <v>106</v>
      </c>
      <c r="AV82" s="57">
        <v>4.2699999999999996</v>
      </c>
      <c r="AW82" s="54">
        <f t="shared" si="13"/>
        <v>28.19758239439097</v>
      </c>
      <c r="AX82" s="54"/>
    </row>
    <row r="83" spans="1:53" ht="16" x14ac:dyDescent="0.2">
      <c r="A83">
        <v>1</v>
      </c>
      <c r="B83">
        <v>1</v>
      </c>
      <c r="C83" s="91">
        <f t="shared" si="14"/>
        <v>1</v>
      </c>
      <c r="D83" s="91">
        <v>0</v>
      </c>
      <c r="E83" s="161">
        <f t="shared" si="15"/>
        <v>2</v>
      </c>
      <c r="F83" s="144">
        <f t="shared" si="16"/>
        <v>0.28125</v>
      </c>
      <c r="G83" s="91">
        <v>9</v>
      </c>
      <c r="H83" s="91">
        <v>23</v>
      </c>
      <c r="I83" s="91">
        <v>0</v>
      </c>
      <c r="J83" s="91">
        <v>1</v>
      </c>
      <c r="K83" s="169">
        <f t="shared" si="17"/>
        <v>0</v>
      </c>
      <c r="L83" s="173">
        <v>10</v>
      </c>
      <c r="M83" s="164">
        <v>12.6</v>
      </c>
      <c r="N83" s="3">
        <v>226</v>
      </c>
      <c r="O83" s="158" t="s">
        <v>4104</v>
      </c>
      <c r="P83" s="162">
        <f t="shared" si="18"/>
        <v>0.8932584269662921</v>
      </c>
      <c r="Q83" s="145" t="s">
        <v>2999</v>
      </c>
      <c r="R83" s="49">
        <v>159</v>
      </c>
      <c r="S83" s="54" t="s">
        <v>1099</v>
      </c>
      <c r="T83" s="146" t="s">
        <v>3844</v>
      </c>
      <c r="U83" s="147">
        <v>2001</v>
      </c>
      <c r="V83" s="56">
        <v>2</v>
      </c>
      <c r="W83" s="56">
        <v>32</v>
      </c>
      <c r="X83" s="56">
        <v>22</v>
      </c>
      <c r="Y83" s="55" t="s">
        <v>431</v>
      </c>
      <c r="Z83" s="55">
        <v>31</v>
      </c>
      <c r="AA83" s="55">
        <v>45</v>
      </c>
      <c r="AB83" s="58">
        <v>1026</v>
      </c>
      <c r="AC83" s="58">
        <v>1678</v>
      </c>
      <c r="AD83" s="58">
        <v>61.1</v>
      </c>
      <c r="AE83" s="58">
        <v>11792</v>
      </c>
      <c r="AF83" s="58"/>
      <c r="AG83" s="58">
        <v>6.8</v>
      </c>
      <c r="AH83" s="58">
        <v>6.8</v>
      </c>
      <c r="AI83" s="58">
        <v>60</v>
      </c>
      <c r="AJ83" s="58">
        <v>27</v>
      </c>
      <c r="AK83" s="55">
        <f t="shared" si="11"/>
        <v>2.2222222222222223</v>
      </c>
      <c r="AL83" s="58">
        <f t="shared" si="12"/>
        <v>14.422222222222224</v>
      </c>
      <c r="AM83" s="58">
        <v>129.80000000000001</v>
      </c>
      <c r="AN83" s="53">
        <v>9</v>
      </c>
      <c r="AO83" s="54" t="s">
        <v>3657</v>
      </c>
      <c r="AP83" s="57">
        <v>74.3</v>
      </c>
      <c r="AQ83" s="57">
        <v>224</v>
      </c>
      <c r="AR83" s="57">
        <v>31</v>
      </c>
      <c r="AS83" s="57">
        <v>4.7</v>
      </c>
      <c r="AT83" s="57">
        <v>30.5</v>
      </c>
      <c r="AU83" s="57">
        <v>109</v>
      </c>
      <c r="AV83" s="57">
        <v>4.3</v>
      </c>
      <c r="AW83" s="54">
        <f t="shared" si="13"/>
        <v>28.525004121010998</v>
      </c>
      <c r="AX83" s="54"/>
    </row>
    <row r="84" spans="1:53" ht="16" x14ac:dyDescent="0.2">
      <c r="A84">
        <v>0</v>
      </c>
      <c r="B84">
        <v>1</v>
      </c>
      <c r="C84" s="91">
        <f t="shared" si="14"/>
        <v>1</v>
      </c>
      <c r="D84" s="91">
        <v>0</v>
      </c>
      <c r="E84" s="161">
        <f t="shared" si="15"/>
        <v>19.4375</v>
      </c>
      <c r="F84" s="144">
        <f t="shared" si="16"/>
        <v>0.54983922829581988</v>
      </c>
      <c r="G84" s="91">
        <v>171</v>
      </c>
      <c r="H84" s="91">
        <v>140</v>
      </c>
      <c r="I84" s="91">
        <v>10</v>
      </c>
      <c r="J84" s="91">
        <v>8</v>
      </c>
      <c r="K84" s="169">
        <f t="shared" si="17"/>
        <v>0.55555555555555558</v>
      </c>
      <c r="L84" s="173">
        <v>3</v>
      </c>
      <c r="M84" s="164">
        <v>19.399999999999999</v>
      </c>
      <c r="N84" s="3">
        <v>9</v>
      </c>
      <c r="O84" s="158" t="s">
        <v>4091</v>
      </c>
      <c r="P84" s="162">
        <f t="shared" si="18"/>
        <v>0.52247191011235961</v>
      </c>
      <c r="Q84" s="145" t="s">
        <v>3007</v>
      </c>
      <c r="R84" s="49">
        <v>93</v>
      </c>
      <c r="S84" s="54" t="s">
        <v>1092</v>
      </c>
      <c r="T84" s="146" t="s">
        <v>3847</v>
      </c>
      <c r="U84" s="147">
        <v>2001</v>
      </c>
      <c r="V84" s="56">
        <v>1</v>
      </c>
      <c r="W84" s="56">
        <v>1</v>
      </c>
      <c r="X84" s="56">
        <v>21</v>
      </c>
      <c r="Y84" s="55" t="s">
        <v>443</v>
      </c>
      <c r="Z84" s="55">
        <v>27</v>
      </c>
      <c r="AA84" s="55">
        <v>22</v>
      </c>
      <c r="AB84" s="58">
        <v>192</v>
      </c>
      <c r="AC84" s="58">
        <v>343</v>
      </c>
      <c r="AD84" s="58">
        <v>56</v>
      </c>
      <c r="AE84" s="58">
        <v>3299</v>
      </c>
      <c r="AF84" s="58"/>
      <c r="AG84" s="58">
        <v>7.3</v>
      </c>
      <c r="AH84" s="58">
        <v>7.3</v>
      </c>
      <c r="AI84" s="58">
        <v>60</v>
      </c>
      <c r="AJ84" s="58">
        <v>27</v>
      </c>
      <c r="AK84" s="55">
        <f t="shared" si="11"/>
        <v>2.2222222222222223</v>
      </c>
      <c r="AL84" s="58">
        <f t="shared" si="12"/>
        <v>22.866666666666664</v>
      </c>
      <c r="AM84" s="58">
        <v>137.19999999999999</v>
      </c>
      <c r="AN84" s="53">
        <v>6</v>
      </c>
      <c r="AO84" s="54" t="s">
        <v>2513</v>
      </c>
      <c r="AP84" s="57">
        <v>74.63</v>
      </c>
      <c r="AQ84" s="57">
        <v>222</v>
      </c>
      <c r="AR84" s="57">
        <v>23</v>
      </c>
      <c r="AS84" s="57">
        <v>4.76</v>
      </c>
      <c r="AT84" s="57">
        <v>24.49</v>
      </c>
      <c r="AU84" s="57">
        <v>85.39</v>
      </c>
      <c r="AV84" s="54">
        <v>3.2475999999999994</v>
      </c>
      <c r="AW84" s="54">
        <f t="shared" si="13"/>
        <v>28.020857158569893</v>
      </c>
      <c r="AX84" s="54"/>
    </row>
    <row r="85" spans="1:53" ht="16" x14ac:dyDescent="0.2">
      <c r="A85">
        <v>0</v>
      </c>
      <c r="B85">
        <v>0</v>
      </c>
      <c r="C85" s="91">
        <f t="shared" si="14"/>
        <v>0</v>
      </c>
      <c r="D85" s="91">
        <v>0</v>
      </c>
      <c r="E85" s="161">
        <f t="shared" si="15"/>
        <v>6.25E-2</v>
      </c>
      <c r="F85" s="144">
        <f t="shared" si="16"/>
        <v>0</v>
      </c>
      <c r="G85" s="91">
        <v>0</v>
      </c>
      <c r="H85" s="91">
        <v>1</v>
      </c>
      <c r="I85" s="91">
        <v>0</v>
      </c>
      <c r="J85" s="91">
        <v>1</v>
      </c>
      <c r="K85" s="169">
        <f t="shared" si="17"/>
        <v>0</v>
      </c>
      <c r="L85" s="173">
        <v>3</v>
      </c>
      <c r="M85" s="164">
        <v>21.667000000000002</v>
      </c>
      <c r="N85" s="3">
        <v>212</v>
      </c>
      <c r="O85" s="158" t="s">
        <v>4105</v>
      </c>
      <c r="P85" s="162">
        <f t="shared" si="18"/>
        <v>9.5505617977528087E-2</v>
      </c>
      <c r="Q85" s="145" t="s">
        <v>3000</v>
      </c>
      <c r="R85" s="49">
        <v>17</v>
      </c>
      <c r="S85" s="54" t="s">
        <v>1108</v>
      </c>
      <c r="T85" s="146" t="s">
        <v>3849</v>
      </c>
      <c r="U85" s="147">
        <v>2001</v>
      </c>
      <c r="V85" s="56">
        <v>2</v>
      </c>
      <c r="W85" s="56">
        <v>53</v>
      </c>
      <c r="X85" s="56">
        <v>23</v>
      </c>
      <c r="Y85" s="55" t="s">
        <v>196</v>
      </c>
      <c r="Z85" s="55">
        <v>22</v>
      </c>
      <c r="AA85" s="55">
        <v>29</v>
      </c>
      <c r="AB85" s="58">
        <v>483</v>
      </c>
      <c r="AC85" s="58">
        <v>853</v>
      </c>
      <c r="AD85" s="58">
        <v>56.6</v>
      </c>
      <c r="AE85" s="58">
        <v>6447</v>
      </c>
      <c r="AF85" s="58"/>
      <c r="AG85" s="58">
        <v>8.1</v>
      </c>
      <c r="AH85" s="58">
        <v>8.1</v>
      </c>
      <c r="AI85" s="58">
        <v>66</v>
      </c>
      <c r="AJ85" s="58">
        <v>30</v>
      </c>
      <c r="AK85" s="55">
        <f t="shared" si="11"/>
        <v>2.2000000000000002</v>
      </c>
      <c r="AL85" s="58">
        <f t="shared" si="12"/>
        <v>146.1</v>
      </c>
      <c r="AM85" s="58">
        <v>146.1</v>
      </c>
      <c r="AN85" s="53">
        <v>1</v>
      </c>
      <c r="AO85" s="54" t="s">
        <v>3185</v>
      </c>
      <c r="AP85" s="57">
        <v>74.63</v>
      </c>
      <c r="AQ85" s="57">
        <v>214</v>
      </c>
      <c r="AR85" s="57">
        <v>33</v>
      </c>
      <c r="AS85" s="57">
        <v>4.84</v>
      </c>
      <c r="AT85" s="57">
        <v>28.5</v>
      </c>
      <c r="AU85" s="57">
        <v>109</v>
      </c>
      <c r="AV85" s="57">
        <v>4.5</v>
      </c>
      <c r="AW85" s="54">
        <f t="shared" si="13"/>
        <v>27.011096540243049</v>
      </c>
      <c r="AX85" s="54"/>
    </row>
    <row r="86" spans="1:53" ht="16" x14ac:dyDescent="0.2">
      <c r="A86">
        <v>0</v>
      </c>
      <c r="B86">
        <v>0</v>
      </c>
      <c r="C86" s="91">
        <f t="shared" si="14"/>
        <v>0</v>
      </c>
      <c r="D86" s="91">
        <v>0</v>
      </c>
      <c r="E86" s="161">
        <f t="shared" si="15"/>
        <v>14.375</v>
      </c>
      <c r="F86" s="144">
        <f t="shared" si="16"/>
        <v>0.63043478260869568</v>
      </c>
      <c r="G86" s="91">
        <v>145</v>
      </c>
      <c r="H86" s="91">
        <v>85</v>
      </c>
      <c r="I86" s="91">
        <v>5</v>
      </c>
      <c r="J86" s="91">
        <v>11</v>
      </c>
      <c r="K86" s="169">
        <f t="shared" si="17"/>
        <v>0.3125</v>
      </c>
      <c r="L86" s="173">
        <v>5</v>
      </c>
      <c r="M86" s="164">
        <v>19.399999999999999</v>
      </c>
      <c r="N86" s="3">
        <v>7</v>
      </c>
      <c r="O86" s="158" t="s">
        <v>4083</v>
      </c>
      <c r="P86" s="162">
        <f t="shared" si="18"/>
        <v>7.3033707865168537E-2</v>
      </c>
      <c r="Q86" s="145" t="s">
        <v>3005</v>
      </c>
      <c r="R86" s="49">
        <v>13</v>
      </c>
      <c r="S86" s="54" t="s">
        <v>1120</v>
      </c>
      <c r="T86" s="146" t="s">
        <v>3850</v>
      </c>
      <c r="U86" s="147">
        <v>2001</v>
      </c>
      <c r="V86" s="56">
        <v>4</v>
      </c>
      <c r="W86" s="56">
        <v>109</v>
      </c>
      <c r="X86" s="56">
        <v>23</v>
      </c>
      <c r="Y86" s="55" t="s">
        <v>221</v>
      </c>
      <c r="Z86" s="55">
        <v>14</v>
      </c>
      <c r="AA86" s="55">
        <v>30</v>
      </c>
      <c r="AB86" s="58">
        <v>306</v>
      </c>
      <c r="AC86" s="58">
        <v>587</v>
      </c>
      <c r="AD86" s="58">
        <v>52.1</v>
      </c>
      <c r="AE86" s="58">
        <v>4164</v>
      </c>
      <c r="AF86" s="58"/>
      <c r="AG86" s="58">
        <v>7.5</v>
      </c>
      <c r="AH86" s="58">
        <v>7.5</v>
      </c>
      <c r="AI86" s="58">
        <v>33</v>
      </c>
      <c r="AJ86" s="58">
        <v>15</v>
      </c>
      <c r="AK86" s="55">
        <f t="shared" si="11"/>
        <v>2.2000000000000002</v>
      </c>
      <c r="AL86" s="58">
        <f t="shared" si="12"/>
        <v>27</v>
      </c>
      <c r="AM86" s="58">
        <v>135</v>
      </c>
      <c r="AN86" s="53">
        <v>5</v>
      </c>
      <c r="AO86" s="54" t="s">
        <v>3189</v>
      </c>
      <c r="AP86" s="57">
        <v>78.88</v>
      </c>
      <c r="AQ86" s="57">
        <v>242</v>
      </c>
      <c r="AR86" s="57">
        <v>25</v>
      </c>
      <c r="AS86" s="57">
        <v>4.83</v>
      </c>
      <c r="AT86" s="57">
        <v>24.49</v>
      </c>
      <c r="AU86" s="57">
        <v>85.39</v>
      </c>
      <c r="AV86" s="54">
        <v>3.2475999999999994</v>
      </c>
      <c r="AW86" s="54">
        <f t="shared" si="13"/>
        <v>27.342416035449645</v>
      </c>
      <c r="AX86" s="54"/>
    </row>
    <row r="87" spans="1:53" ht="16" x14ac:dyDescent="0.2">
      <c r="A87">
        <v>0</v>
      </c>
      <c r="B87">
        <v>0</v>
      </c>
      <c r="C87" s="91">
        <f t="shared" si="14"/>
        <v>0</v>
      </c>
      <c r="D87" s="91">
        <v>0</v>
      </c>
      <c r="E87" s="161">
        <f t="shared" si="15"/>
        <v>6.25E-2</v>
      </c>
      <c r="F87" s="144">
        <f t="shared" si="16"/>
        <v>0</v>
      </c>
      <c r="G87" s="91">
        <v>0</v>
      </c>
      <c r="H87" s="91">
        <v>1</v>
      </c>
      <c r="I87" s="91">
        <v>0</v>
      </c>
      <c r="J87" s="91">
        <v>1</v>
      </c>
      <c r="K87" s="169">
        <f t="shared" si="17"/>
        <v>0</v>
      </c>
      <c r="L87" s="173">
        <v>0</v>
      </c>
      <c r="M87" s="164">
        <v>0</v>
      </c>
      <c r="N87" s="3">
        <v>328</v>
      </c>
      <c r="O87" s="158" t="s">
        <v>4106</v>
      </c>
      <c r="P87" s="162">
        <f t="shared" si="18"/>
        <v>3.3707865168539325E-2</v>
      </c>
      <c r="Q87" s="145" t="s">
        <v>3003</v>
      </c>
      <c r="R87" s="49">
        <v>6</v>
      </c>
      <c r="S87" s="54" t="s">
        <v>1126</v>
      </c>
      <c r="T87" s="146" t="s">
        <v>3848</v>
      </c>
      <c r="U87" s="147">
        <v>2001</v>
      </c>
      <c r="V87" s="56">
        <v>5</v>
      </c>
      <c r="W87" s="56">
        <v>149</v>
      </c>
      <c r="X87" s="56">
        <v>22</v>
      </c>
      <c r="Y87" s="55" t="s">
        <v>133</v>
      </c>
      <c r="Z87" s="55">
        <v>13</v>
      </c>
      <c r="AA87" s="55">
        <v>35</v>
      </c>
      <c r="AB87" s="58">
        <v>482</v>
      </c>
      <c r="AC87" s="58">
        <v>974</v>
      </c>
      <c r="AD87" s="58">
        <v>49.5</v>
      </c>
      <c r="AE87" s="58">
        <v>6608</v>
      </c>
      <c r="AF87" s="58"/>
      <c r="AG87" s="58">
        <v>8.1</v>
      </c>
      <c r="AH87" s="58">
        <v>8.1</v>
      </c>
      <c r="AI87" s="58">
        <v>44</v>
      </c>
      <c r="AJ87" s="58">
        <v>20</v>
      </c>
      <c r="AK87" s="55">
        <f t="shared" si="11"/>
        <v>2.2000000000000002</v>
      </c>
      <c r="AL87" s="58">
        <f t="shared" si="12"/>
        <v>45.833333333333336</v>
      </c>
      <c r="AM87" s="58">
        <v>137.5</v>
      </c>
      <c r="AN87" s="53">
        <v>3</v>
      </c>
      <c r="AO87" s="54" t="s">
        <v>2515</v>
      </c>
      <c r="AP87" s="57">
        <v>72.75</v>
      </c>
      <c r="AQ87" s="57">
        <v>217</v>
      </c>
      <c r="AR87" s="57">
        <v>16</v>
      </c>
      <c r="AS87" s="57">
        <v>4.47</v>
      </c>
      <c r="AT87" s="57">
        <v>37.5</v>
      </c>
      <c r="AU87" s="57">
        <v>126</v>
      </c>
      <c r="AV87" s="57">
        <v>4.09</v>
      </c>
      <c r="AW87" s="54">
        <f t="shared" si="13"/>
        <v>28.82365583779124</v>
      </c>
      <c r="AX87" s="54"/>
    </row>
    <row r="88" spans="1:53" ht="16" x14ac:dyDescent="0.2">
      <c r="A88">
        <v>0</v>
      </c>
      <c r="B88">
        <v>0</v>
      </c>
      <c r="C88" s="91">
        <f t="shared" si="14"/>
        <v>0</v>
      </c>
      <c r="D88" s="91">
        <v>0</v>
      </c>
      <c r="E88" s="161">
        <f t="shared" si="15"/>
        <v>2.875</v>
      </c>
      <c r="F88" s="144">
        <f t="shared" si="16"/>
        <v>0.54347826086956519</v>
      </c>
      <c r="G88" s="91">
        <v>25</v>
      </c>
      <c r="H88" s="91">
        <v>21</v>
      </c>
      <c r="I88" s="91">
        <v>2</v>
      </c>
      <c r="J88" s="91">
        <v>2</v>
      </c>
      <c r="K88" s="169">
        <f t="shared" si="17"/>
        <v>0.5</v>
      </c>
      <c r="L88" s="173">
        <v>2</v>
      </c>
      <c r="M88" s="164">
        <v>1</v>
      </c>
      <c r="N88" s="3">
        <v>82</v>
      </c>
      <c r="O88" s="158" t="s">
        <v>2366</v>
      </c>
      <c r="P88" s="162">
        <f t="shared" si="18"/>
        <v>5.6179775280898875E-3</v>
      </c>
      <c r="Q88" s="145" t="s">
        <v>3004</v>
      </c>
      <c r="R88" s="49">
        <v>1</v>
      </c>
      <c r="S88" s="54" t="s">
        <v>1124</v>
      </c>
      <c r="T88" s="146" t="s">
        <v>3845</v>
      </c>
      <c r="U88" s="147">
        <v>2001</v>
      </c>
      <c r="V88" s="56">
        <v>4</v>
      </c>
      <c r="W88" s="56">
        <v>125</v>
      </c>
      <c r="X88" s="56">
        <v>22</v>
      </c>
      <c r="Y88" s="55" t="s">
        <v>106</v>
      </c>
      <c r="Z88" s="55">
        <v>3</v>
      </c>
      <c r="AA88" s="55">
        <v>27</v>
      </c>
      <c r="AB88" s="58">
        <v>254</v>
      </c>
      <c r="AC88" s="58">
        <v>479</v>
      </c>
      <c r="AD88" s="58">
        <v>53</v>
      </c>
      <c r="AE88" s="58">
        <v>3755</v>
      </c>
      <c r="AF88" s="58"/>
      <c r="AG88" s="58">
        <v>7.5</v>
      </c>
      <c r="AH88" s="58">
        <v>7.5</v>
      </c>
      <c r="AI88" s="58">
        <v>57</v>
      </c>
      <c r="AJ88" s="58">
        <v>26</v>
      </c>
      <c r="AK88" s="55">
        <f t="shared" si="11"/>
        <v>2.1923076923076925</v>
      </c>
      <c r="AL88" s="58">
        <f t="shared" si="12"/>
        <v>47.033333333333331</v>
      </c>
      <c r="AM88" s="58">
        <v>141.1</v>
      </c>
      <c r="AN88" s="53">
        <v>3</v>
      </c>
      <c r="AO88" s="54" t="s">
        <v>2515</v>
      </c>
      <c r="AP88" s="57">
        <v>75.400000000000006</v>
      </c>
      <c r="AQ88" s="57">
        <v>222</v>
      </c>
      <c r="AR88" s="57">
        <v>16</v>
      </c>
      <c r="AS88" s="57">
        <v>4.3370499999999996</v>
      </c>
      <c r="AT88" s="57">
        <v>24.49</v>
      </c>
      <c r="AU88" s="57">
        <v>85.39</v>
      </c>
      <c r="AV88" s="54">
        <v>3.2475999999999994</v>
      </c>
      <c r="AW88" s="54">
        <f t="shared" si="13"/>
        <v>27.451470143320499</v>
      </c>
      <c r="AX88" s="54"/>
    </row>
    <row r="89" spans="1:53" ht="16" x14ac:dyDescent="0.2">
      <c r="A89">
        <v>0</v>
      </c>
      <c r="B89">
        <v>0</v>
      </c>
      <c r="C89" s="91">
        <f t="shared" si="14"/>
        <v>0</v>
      </c>
      <c r="D89" s="91">
        <v>0</v>
      </c>
      <c r="E89" s="161">
        <f t="shared" si="15"/>
        <v>3</v>
      </c>
      <c r="F89" s="144">
        <f t="shared" si="16"/>
        <v>0.58333333333333337</v>
      </c>
      <c r="G89" s="91">
        <v>28</v>
      </c>
      <c r="H89" s="91">
        <v>20</v>
      </c>
      <c r="I89" s="91">
        <v>1</v>
      </c>
      <c r="J89" s="91">
        <v>1</v>
      </c>
      <c r="K89" s="169">
        <f t="shared" si="17"/>
        <v>0.5</v>
      </c>
      <c r="L89" s="173">
        <v>3</v>
      </c>
      <c r="M89" s="164">
        <v>9</v>
      </c>
      <c r="N89" s="3">
        <v>44</v>
      </c>
      <c r="O89" s="158" t="s">
        <v>4107</v>
      </c>
      <c r="P89" s="162">
        <f t="shared" si="18"/>
        <v>5.6179775280898875E-3</v>
      </c>
      <c r="Q89" s="145" t="s">
        <v>3006</v>
      </c>
      <c r="R89" s="49">
        <v>1</v>
      </c>
      <c r="S89" s="54" t="s">
        <v>1114</v>
      </c>
      <c r="T89" s="146" t="s">
        <v>3846</v>
      </c>
      <c r="U89" s="147">
        <v>2001</v>
      </c>
      <c r="V89" s="56">
        <v>2</v>
      </c>
      <c r="W89" s="56">
        <v>59</v>
      </c>
      <c r="X89" s="56">
        <v>22</v>
      </c>
      <c r="Y89" s="55" t="s">
        <v>191</v>
      </c>
      <c r="Z89" s="55">
        <v>4</v>
      </c>
      <c r="AA89" s="55">
        <v>42</v>
      </c>
      <c r="AB89" s="58">
        <v>418</v>
      </c>
      <c r="AC89" s="58">
        <v>761</v>
      </c>
      <c r="AD89" s="58">
        <v>54.9</v>
      </c>
      <c r="AE89" s="58">
        <v>5501</v>
      </c>
      <c r="AF89" s="58"/>
      <c r="AG89" s="58">
        <v>7</v>
      </c>
      <c r="AH89" s="58">
        <v>7</v>
      </c>
      <c r="AI89" s="58">
        <v>56</v>
      </c>
      <c r="AJ89" s="58">
        <v>26</v>
      </c>
      <c r="AK89" s="55">
        <f t="shared" si="11"/>
        <v>2.1538461538461537</v>
      </c>
      <c r="AL89" s="58">
        <f t="shared" si="12"/>
        <v>46.133333333333333</v>
      </c>
      <c r="AM89" s="58">
        <v>138.4</v>
      </c>
      <c r="AN89" s="53">
        <v>3</v>
      </c>
      <c r="AO89" s="54" t="s">
        <v>2515</v>
      </c>
      <c r="AP89" s="57">
        <v>77.599999999999994</v>
      </c>
      <c r="AQ89" s="57">
        <v>243</v>
      </c>
      <c r="AR89" s="57">
        <v>30</v>
      </c>
      <c r="AS89" s="57">
        <v>5.05</v>
      </c>
      <c r="AT89" s="57">
        <v>30.5</v>
      </c>
      <c r="AU89" s="57">
        <v>110</v>
      </c>
      <c r="AV89" s="57">
        <v>4.62</v>
      </c>
      <c r="AW89" s="54">
        <f t="shared" si="13"/>
        <v>28.368616484217242</v>
      </c>
      <c r="AX89" s="54"/>
    </row>
    <row r="90" spans="1:53" ht="16" x14ac:dyDescent="0.2">
      <c r="A90">
        <v>0</v>
      </c>
      <c r="B90">
        <v>0</v>
      </c>
      <c r="C90" s="91">
        <f t="shared" si="14"/>
        <v>1</v>
      </c>
      <c r="D90" s="91">
        <v>0</v>
      </c>
      <c r="E90" s="161">
        <f t="shared" si="15"/>
        <v>8</v>
      </c>
      <c r="F90" s="144">
        <f t="shared" si="16"/>
        <v>0.53125</v>
      </c>
      <c r="G90" s="91">
        <v>68</v>
      </c>
      <c r="H90" s="91">
        <v>60</v>
      </c>
      <c r="I90" s="91">
        <v>4</v>
      </c>
      <c r="J90" s="91">
        <v>4</v>
      </c>
      <c r="K90" s="169">
        <f t="shared" si="17"/>
        <v>0.5</v>
      </c>
      <c r="L90" s="173">
        <v>0</v>
      </c>
      <c r="M90" s="164">
        <v>0</v>
      </c>
      <c r="N90" s="3">
        <v>14</v>
      </c>
      <c r="O90" s="158" t="s">
        <v>4086</v>
      </c>
      <c r="P90" s="162">
        <f t="shared" si="18"/>
        <v>0.34269662921348315</v>
      </c>
      <c r="Q90" s="139" t="s">
        <v>2993</v>
      </c>
      <c r="R90" s="49">
        <v>61</v>
      </c>
      <c r="S90" s="54" t="s">
        <v>1064</v>
      </c>
      <c r="T90" s="12" t="s">
        <v>3852</v>
      </c>
      <c r="U90" s="56">
        <v>2002</v>
      </c>
      <c r="V90" s="56">
        <v>4</v>
      </c>
      <c r="W90" s="56">
        <v>108</v>
      </c>
      <c r="X90" s="56">
        <v>24</v>
      </c>
      <c r="Y90" s="55" t="s">
        <v>229</v>
      </c>
      <c r="Z90" s="55">
        <v>16</v>
      </c>
      <c r="AA90" s="55">
        <v>44</v>
      </c>
      <c r="AB90" s="58">
        <v>666</v>
      </c>
      <c r="AC90" s="58">
        <v>1169</v>
      </c>
      <c r="AD90" s="58">
        <v>57</v>
      </c>
      <c r="AE90" s="58">
        <v>9029</v>
      </c>
      <c r="AF90" s="58"/>
      <c r="AG90" s="58">
        <v>6.7</v>
      </c>
      <c r="AH90" s="58">
        <v>6.7</v>
      </c>
      <c r="AI90" s="58">
        <v>28</v>
      </c>
      <c r="AJ90" s="58">
        <v>13</v>
      </c>
      <c r="AK90" s="55">
        <f t="shared" si="11"/>
        <v>2.1538461538461537</v>
      </c>
      <c r="AL90" s="58">
        <f t="shared" si="12"/>
        <v>31.024999999999999</v>
      </c>
      <c r="AM90" s="58">
        <v>124.1</v>
      </c>
      <c r="AN90" s="53">
        <v>4</v>
      </c>
      <c r="AO90" s="54" t="s">
        <v>3680</v>
      </c>
      <c r="AP90" s="57">
        <v>74.88</v>
      </c>
      <c r="AQ90" s="57">
        <v>225</v>
      </c>
      <c r="AR90" s="57">
        <v>16</v>
      </c>
      <c r="AS90" s="57">
        <v>4.6100000000000003</v>
      </c>
      <c r="AT90" s="57">
        <v>33</v>
      </c>
      <c r="AU90" s="57">
        <v>112</v>
      </c>
      <c r="AV90" s="57">
        <v>4.49</v>
      </c>
      <c r="AW90" s="54">
        <f t="shared" si="13"/>
        <v>28.210200423241293</v>
      </c>
      <c r="AX90" s="54"/>
    </row>
    <row r="91" spans="1:53" ht="16" x14ac:dyDescent="0.2">
      <c r="A91">
        <v>0</v>
      </c>
      <c r="B91">
        <v>0</v>
      </c>
      <c r="C91" s="91">
        <f t="shared" si="14"/>
        <v>0</v>
      </c>
      <c r="D91" s="91">
        <v>0</v>
      </c>
      <c r="E91" s="161">
        <f t="shared" si="15"/>
        <v>4</v>
      </c>
      <c r="F91" s="144">
        <f t="shared" si="16"/>
        <v>0.46875</v>
      </c>
      <c r="G91" s="91">
        <v>30</v>
      </c>
      <c r="H91" s="91">
        <v>34</v>
      </c>
      <c r="I91" s="91">
        <v>1</v>
      </c>
      <c r="J91" s="91">
        <v>1</v>
      </c>
      <c r="K91" s="169">
        <f t="shared" si="17"/>
        <v>0.5</v>
      </c>
      <c r="L91" s="173">
        <v>5</v>
      </c>
      <c r="M91" s="164">
        <v>18</v>
      </c>
      <c r="N91" s="3">
        <v>102</v>
      </c>
      <c r="O91" s="158" t="s">
        <v>4085</v>
      </c>
      <c r="P91" s="162">
        <f t="shared" si="18"/>
        <v>0.24719101123595505</v>
      </c>
      <c r="Q91" s="139" t="s">
        <v>2989</v>
      </c>
      <c r="R91" s="49">
        <v>44</v>
      </c>
      <c r="S91" s="54" t="s">
        <v>1044</v>
      </c>
      <c r="T91" s="12" t="s">
        <v>3851</v>
      </c>
      <c r="U91" s="56">
        <v>2002</v>
      </c>
      <c r="V91" s="56">
        <v>1</v>
      </c>
      <c r="W91" s="56">
        <v>1</v>
      </c>
      <c r="X91" s="56">
        <v>23</v>
      </c>
      <c r="Y91" s="55" t="s">
        <v>79</v>
      </c>
      <c r="Z91" s="55">
        <v>31</v>
      </c>
      <c r="AA91" s="55">
        <v>36</v>
      </c>
      <c r="AB91" s="58">
        <v>565</v>
      </c>
      <c r="AC91" s="58">
        <v>901</v>
      </c>
      <c r="AD91" s="58">
        <v>62.7</v>
      </c>
      <c r="AE91" s="58">
        <v>7458</v>
      </c>
      <c r="AF91" s="58"/>
      <c r="AG91" s="58">
        <v>7.7</v>
      </c>
      <c r="AH91" s="58">
        <v>7.6</v>
      </c>
      <c r="AI91" s="58">
        <v>43</v>
      </c>
      <c r="AJ91" s="58">
        <v>20</v>
      </c>
      <c r="AK91" s="55">
        <f t="shared" si="11"/>
        <v>2.15</v>
      </c>
      <c r="AL91" s="58">
        <f t="shared" si="12"/>
        <v>22.316666666666666</v>
      </c>
      <c r="AM91" s="58">
        <v>133.9</v>
      </c>
      <c r="AN91" s="53">
        <v>6</v>
      </c>
      <c r="AO91" s="54" t="s">
        <v>2513</v>
      </c>
      <c r="AP91" s="57">
        <v>71.8</v>
      </c>
      <c r="AQ91" s="57">
        <v>202</v>
      </c>
      <c r="AR91" s="57">
        <v>16</v>
      </c>
      <c r="AS91" s="57">
        <v>4.8600000000000003</v>
      </c>
      <c r="AT91" s="57">
        <v>30.5</v>
      </c>
      <c r="AU91" s="57">
        <v>115</v>
      </c>
      <c r="AV91" s="57">
        <v>4.5999999999999996</v>
      </c>
      <c r="AW91" s="54">
        <f t="shared" si="13"/>
        <v>27.545953243689919</v>
      </c>
      <c r="AX91" s="54"/>
      <c r="AY91" s="57"/>
      <c r="AZ91" s="57"/>
      <c r="BA91" s="57"/>
    </row>
    <row r="92" spans="1:53" ht="16" x14ac:dyDescent="0.2">
      <c r="A92">
        <v>0</v>
      </c>
      <c r="B92">
        <v>0</v>
      </c>
      <c r="C92" s="91">
        <f t="shared" si="14"/>
        <v>0</v>
      </c>
      <c r="D92" s="160">
        <v>0</v>
      </c>
      <c r="E92" s="161">
        <f t="shared" si="15"/>
        <v>2.5625</v>
      </c>
      <c r="F92" s="144">
        <f t="shared" si="16"/>
        <v>0.31707317073170732</v>
      </c>
      <c r="G92" s="91">
        <v>13</v>
      </c>
      <c r="H92" s="91">
        <v>28</v>
      </c>
      <c r="I92" s="91">
        <v>0</v>
      </c>
      <c r="J92" s="91">
        <v>1</v>
      </c>
      <c r="K92" s="169">
        <f t="shared" si="17"/>
        <v>0</v>
      </c>
      <c r="L92" s="173">
        <v>1</v>
      </c>
      <c r="M92" s="164">
        <v>16</v>
      </c>
      <c r="N92" s="3">
        <v>200</v>
      </c>
      <c r="O92" s="158" t="s">
        <v>4108</v>
      </c>
      <c r="P92" s="162">
        <f t="shared" si="18"/>
        <v>0.21910112359550563</v>
      </c>
      <c r="Q92" s="139" t="s">
        <v>2996</v>
      </c>
      <c r="R92" s="49">
        <v>39</v>
      </c>
      <c r="S92" s="54" t="s">
        <v>1059</v>
      </c>
      <c r="T92" s="12" t="s">
        <v>3855</v>
      </c>
      <c r="U92" s="56">
        <v>2002</v>
      </c>
      <c r="V92" s="56">
        <v>3</v>
      </c>
      <c r="W92" s="56">
        <v>81</v>
      </c>
      <c r="X92" s="56">
        <v>23</v>
      </c>
      <c r="Y92" s="55" t="s">
        <v>350</v>
      </c>
      <c r="Z92" s="55">
        <v>26</v>
      </c>
      <c r="AA92" s="55">
        <v>30</v>
      </c>
      <c r="AB92" s="58">
        <v>340</v>
      </c>
      <c r="AC92" s="58">
        <v>664</v>
      </c>
      <c r="AD92" s="58">
        <v>51.2</v>
      </c>
      <c r="AE92" s="58">
        <v>4022</v>
      </c>
      <c r="AF92" s="58"/>
      <c r="AG92" s="58">
        <v>8.3000000000000007</v>
      </c>
      <c r="AH92" s="58">
        <v>8.1999999999999993</v>
      </c>
      <c r="AI92" s="58">
        <v>77</v>
      </c>
      <c r="AJ92" s="58">
        <v>36</v>
      </c>
      <c r="AK92" s="55">
        <f t="shared" si="11"/>
        <v>2.1388888888888888</v>
      </c>
      <c r="AL92" s="58">
        <f t="shared" si="12"/>
        <v>73.349999999999994</v>
      </c>
      <c r="AM92" s="58">
        <v>146.69999999999999</v>
      </c>
      <c r="AN92" s="53">
        <v>2</v>
      </c>
      <c r="AO92" s="54" t="s">
        <v>2518</v>
      </c>
      <c r="AP92" s="57">
        <v>73</v>
      </c>
      <c r="AQ92" s="57">
        <v>217</v>
      </c>
      <c r="AR92" s="57">
        <v>29</v>
      </c>
      <c r="AS92" s="57">
        <v>5.0599999999999996</v>
      </c>
      <c r="AT92" s="57">
        <v>24.49</v>
      </c>
      <c r="AU92" s="57">
        <v>85.39</v>
      </c>
      <c r="AV92" s="54">
        <v>3.2475999999999994</v>
      </c>
      <c r="AW92" s="54">
        <f t="shared" si="13"/>
        <v>28.6265715894164</v>
      </c>
      <c r="AX92" s="54"/>
    </row>
    <row r="93" spans="1:53" ht="16" x14ac:dyDescent="0.2">
      <c r="A93">
        <v>0</v>
      </c>
      <c r="B93">
        <v>0</v>
      </c>
      <c r="C93" s="91">
        <f t="shared" si="14"/>
        <v>0</v>
      </c>
      <c r="D93" s="160">
        <v>0</v>
      </c>
      <c r="E93" s="161">
        <f t="shared" si="15"/>
        <v>3</v>
      </c>
      <c r="F93" s="144">
        <f t="shared" si="16"/>
        <v>0.60416666666666663</v>
      </c>
      <c r="G93" s="91">
        <v>29</v>
      </c>
      <c r="H93" s="91">
        <v>19</v>
      </c>
      <c r="I93" s="91">
        <v>2</v>
      </c>
      <c r="J93" s="91">
        <v>2</v>
      </c>
      <c r="K93" s="169">
        <f t="shared" si="17"/>
        <v>0.5</v>
      </c>
      <c r="L93" s="170">
        <v>1</v>
      </c>
      <c r="M93" s="164">
        <v>30</v>
      </c>
      <c r="N93" s="3">
        <v>328</v>
      </c>
      <c r="O93" s="158" t="s">
        <v>4106</v>
      </c>
      <c r="P93" s="162">
        <f t="shared" si="18"/>
        <v>0.16853932584269662</v>
      </c>
      <c r="Q93" s="139" t="s">
        <v>2994</v>
      </c>
      <c r="R93" s="49">
        <v>30</v>
      </c>
      <c r="S93" s="54" t="s">
        <v>1050</v>
      </c>
      <c r="T93" s="12" t="s">
        <v>3854</v>
      </c>
      <c r="U93" s="56">
        <v>2002</v>
      </c>
      <c r="V93" s="56">
        <v>1</v>
      </c>
      <c r="W93" s="56">
        <v>3</v>
      </c>
      <c r="X93" s="56">
        <v>23</v>
      </c>
      <c r="Y93" s="55" t="s">
        <v>133</v>
      </c>
      <c r="Z93" s="55">
        <v>30</v>
      </c>
      <c r="AA93" s="55">
        <v>34</v>
      </c>
      <c r="AB93" s="58">
        <v>512</v>
      </c>
      <c r="AC93" s="58">
        <v>928</v>
      </c>
      <c r="AD93" s="58">
        <v>55.2</v>
      </c>
      <c r="AE93" s="58">
        <v>6911</v>
      </c>
      <c r="AF93" s="58"/>
      <c r="AG93" s="58">
        <v>7.2</v>
      </c>
      <c r="AH93" s="58">
        <v>7.2</v>
      </c>
      <c r="AI93" s="58">
        <v>72</v>
      </c>
      <c r="AJ93" s="58">
        <v>34</v>
      </c>
      <c r="AK93" s="55">
        <f t="shared" si="11"/>
        <v>2.1176470588235294</v>
      </c>
      <c r="AL93" s="58">
        <f t="shared" si="12"/>
        <v>14.511111111111111</v>
      </c>
      <c r="AM93" s="58">
        <v>130.6</v>
      </c>
      <c r="AN93" s="53">
        <v>9</v>
      </c>
      <c r="AO93" s="54" t="s">
        <v>3657</v>
      </c>
      <c r="AP93" s="57">
        <v>72</v>
      </c>
      <c r="AQ93" s="57">
        <v>221</v>
      </c>
      <c r="AR93" s="57">
        <v>25</v>
      </c>
      <c r="AS93" s="57">
        <v>4.7699999999999996</v>
      </c>
      <c r="AT93" s="57">
        <v>33</v>
      </c>
      <c r="AU93" s="57">
        <v>113</v>
      </c>
      <c r="AV93" s="57">
        <v>4.29</v>
      </c>
      <c r="AW93" s="54">
        <f t="shared" si="13"/>
        <v>29.969714506172842</v>
      </c>
      <c r="AX93" s="54"/>
    </row>
    <row r="94" spans="1:53" ht="16" x14ac:dyDescent="0.2">
      <c r="A94">
        <v>0</v>
      </c>
      <c r="B94">
        <v>0</v>
      </c>
      <c r="C94" s="91">
        <f t="shared" si="14"/>
        <v>0</v>
      </c>
      <c r="D94" s="160">
        <v>0</v>
      </c>
      <c r="E94" s="161">
        <f t="shared" si="15"/>
        <v>0</v>
      </c>
      <c r="F94" s="144">
        <v>0</v>
      </c>
      <c r="G94" s="91">
        <v>0</v>
      </c>
      <c r="H94" s="91">
        <v>0</v>
      </c>
      <c r="I94" s="91">
        <v>0</v>
      </c>
      <c r="J94" s="91">
        <v>1</v>
      </c>
      <c r="K94" s="169">
        <f t="shared" si="17"/>
        <v>0</v>
      </c>
      <c r="L94" s="173">
        <v>6</v>
      </c>
      <c r="M94" s="164">
        <v>15</v>
      </c>
      <c r="N94" s="3">
        <v>245</v>
      </c>
      <c r="O94" s="158" t="s">
        <v>4109</v>
      </c>
      <c r="P94" s="162">
        <f t="shared" si="18"/>
        <v>7.8651685393258425E-2</v>
      </c>
      <c r="Q94" s="139" t="s">
        <v>2998</v>
      </c>
      <c r="R94" s="49">
        <v>14</v>
      </c>
      <c r="S94" s="54" t="s">
        <v>1056</v>
      </c>
      <c r="T94" s="12" t="s">
        <v>3857</v>
      </c>
      <c r="U94" s="56">
        <v>2002</v>
      </c>
      <c r="V94" s="56">
        <v>1</v>
      </c>
      <c r="W94" s="56">
        <v>32</v>
      </c>
      <c r="X94" s="56">
        <v>23</v>
      </c>
      <c r="Y94" s="55" t="s">
        <v>221</v>
      </c>
      <c r="Z94" s="55">
        <v>20</v>
      </c>
      <c r="AA94" s="55">
        <v>36</v>
      </c>
      <c r="AB94" s="58">
        <v>798</v>
      </c>
      <c r="AC94" s="58">
        <v>1355</v>
      </c>
      <c r="AD94" s="58">
        <v>58.9</v>
      </c>
      <c r="AE94" s="58">
        <v>9205</v>
      </c>
      <c r="AF94" s="58"/>
      <c r="AG94" s="58">
        <v>7.1</v>
      </c>
      <c r="AH94" s="58">
        <v>7</v>
      </c>
      <c r="AI94" s="58">
        <v>74</v>
      </c>
      <c r="AJ94" s="58">
        <v>35</v>
      </c>
      <c r="AK94" s="55">
        <f t="shared" si="11"/>
        <v>2.1142857142857143</v>
      </c>
      <c r="AL94" s="58">
        <f t="shared" si="12"/>
        <v>70.849999999999994</v>
      </c>
      <c r="AM94" s="58">
        <v>141.69999999999999</v>
      </c>
      <c r="AN94" s="53">
        <v>2</v>
      </c>
      <c r="AO94" s="54" t="s">
        <v>2518</v>
      </c>
      <c r="AP94" s="57">
        <v>76.099999999999994</v>
      </c>
      <c r="AQ94" s="57">
        <v>225</v>
      </c>
      <c r="AR94" s="57">
        <v>22</v>
      </c>
      <c r="AS94" s="57">
        <v>5.08</v>
      </c>
      <c r="AT94" s="57">
        <v>31</v>
      </c>
      <c r="AU94" s="57">
        <v>85.39</v>
      </c>
      <c r="AV94" s="57">
        <v>4.34</v>
      </c>
      <c r="AW94" s="54">
        <f t="shared" si="13"/>
        <v>27.312944963142421</v>
      </c>
      <c r="AX94" s="54"/>
    </row>
    <row r="95" spans="1:53" ht="16" x14ac:dyDescent="0.2">
      <c r="A95">
        <v>0</v>
      </c>
      <c r="B95">
        <v>1</v>
      </c>
      <c r="C95" s="91">
        <f t="shared" si="14"/>
        <v>0</v>
      </c>
      <c r="D95" s="160">
        <v>0</v>
      </c>
      <c r="E95" s="161">
        <f t="shared" si="15"/>
        <v>2</v>
      </c>
      <c r="F95" s="144">
        <f t="shared" si="16"/>
        <v>0.53125</v>
      </c>
      <c r="G95" s="91">
        <v>17</v>
      </c>
      <c r="H95" s="91">
        <v>15</v>
      </c>
      <c r="I95" s="91">
        <v>1</v>
      </c>
      <c r="J95" s="91">
        <v>1</v>
      </c>
      <c r="K95" s="169">
        <f t="shared" si="17"/>
        <v>0.5</v>
      </c>
      <c r="L95" s="173">
        <v>2</v>
      </c>
      <c r="M95" s="164">
        <v>12.5</v>
      </c>
      <c r="N95" s="3">
        <v>105</v>
      </c>
      <c r="O95" s="158" t="s">
        <v>4100</v>
      </c>
      <c r="P95" s="162">
        <f t="shared" si="18"/>
        <v>3.3707865168539325E-2</v>
      </c>
      <c r="Q95" s="139" t="s">
        <v>2997</v>
      </c>
      <c r="R95" s="49">
        <v>6</v>
      </c>
      <c r="S95" s="54" t="s">
        <v>1079</v>
      </c>
      <c r="T95" s="12" t="s">
        <v>3853</v>
      </c>
      <c r="U95" s="56">
        <v>2002</v>
      </c>
      <c r="V95" s="56">
        <v>6</v>
      </c>
      <c r="W95" s="56">
        <v>186</v>
      </c>
      <c r="X95" s="56">
        <v>23</v>
      </c>
      <c r="Y95" s="55" t="s">
        <v>267</v>
      </c>
      <c r="Z95" s="55">
        <v>25</v>
      </c>
      <c r="AA95" s="55">
        <v>0</v>
      </c>
      <c r="AB95" s="55">
        <v>0</v>
      </c>
      <c r="AC95" s="55">
        <v>0</v>
      </c>
      <c r="AD95" s="55">
        <v>0</v>
      </c>
      <c r="AE95" s="55">
        <v>0</v>
      </c>
      <c r="AF95" s="58"/>
      <c r="AG95" s="58">
        <v>7.1</v>
      </c>
      <c r="AH95" s="58">
        <v>7</v>
      </c>
      <c r="AI95" s="58">
        <v>40</v>
      </c>
      <c r="AJ95" s="58">
        <v>19</v>
      </c>
      <c r="AK95" s="55">
        <f t="shared" si="11"/>
        <v>2.1052631578947367</v>
      </c>
      <c r="AL95" s="58">
        <f t="shared" si="12"/>
        <v>129.80000000000001</v>
      </c>
      <c r="AM95" s="58">
        <v>129.80000000000001</v>
      </c>
      <c r="AN95" s="53">
        <v>1</v>
      </c>
      <c r="AO95" s="54" t="s">
        <v>3185</v>
      </c>
      <c r="AP95" s="57">
        <v>74.13</v>
      </c>
      <c r="AQ95" s="57">
        <v>219</v>
      </c>
      <c r="AR95" s="57">
        <v>26</v>
      </c>
      <c r="AS95" s="57">
        <v>4.3370499999999996</v>
      </c>
      <c r="AT95" s="57">
        <v>31</v>
      </c>
      <c r="AU95" s="57">
        <v>113</v>
      </c>
      <c r="AV95" s="54">
        <v>3.2475999999999994</v>
      </c>
      <c r="AW95" s="54">
        <f t="shared" si="13"/>
        <v>28.016342602654301</v>
      </c>
      <c r="AX95" s="54"/>
    </row>
    <row r="96" spans="1:53" ht="16" x14ac:dyDescent="0.2">
      <c r="A96">
        <v>0</v>
      </c>
      <c r="B96">
        <v>0</v>
      </c>
      <c r="C96" s="91">
        <f t="shared" si="14"/>
        <v>0</v>
      </c>
      <c r="D96" s="160">
        <v>0</v>
      </c>
      <c r="E96" s="161">
        <f t="shared" si="15"/>
        <v>6.25E-2</v>
      </c>
      <c r="F96" s="144">
        <f t="shared" si="16"/>
        <v>0</v>
      </c>
      <c r="G96" s="91">
        <v>0</v>
      </c>
      <c r="H96" s="91">
        <v>1</v>
      </c>
      <c r="I96" s="91">
        <v>0</v>
      </c>
      <c r="J96" s="91">
        <v>1</v>
      </c>
      <c r="K96" s="169">
        <f t="shared" si="17"/>
        <v>0</v>
      </c>
      <c r="L96" s="173">
        <v>11</v>
      </c>
      <c r="M96" s="164">
        <v>18.809999999999999</v>
      </c>
      <c r="N96" s="3">
        <v>23</v>
      </c>
      <c r="O96" s="158" t="s">
        <v>4110</v>
      </c>
      <c r="P96" s="162">
        <f t="shared" si="18"/>
        <v>5.6179775280898875E-3</v>
      </c>
      <c r="Q96" s="139" t="s">
        <v>2992</v>
      </c>
      <c r="R96" s="49">
        <v>1</v>
      </c>
      <c r="S96" s="54" t="s">
        <v>1073</v>
      </c>
      <c r="T96" s="12" t="s">
        <v>3858</v>
      </c>
      <c r="U96" s="56">
        <v>2002</v>
      </c>
      <c r="V96" s="56">
        <v>5</v>
      </c>
      <c r="W96" s="56">
        <v>137</v>
      </c>
      <c r="X96" s="56">
        <v>23</v>
      </c>
      <c r="Y96" s="55" t="s">
        <v>528</v>
      </c>
      <c r="Z96" s="55">
        <v>31</v>
      </c>
      <c r="AA96" s="55">
        <v>36</v>
      </c>
      <c r="AB96" s="58">
        <v>188</v>
      </c>
      <c r="AC96" s="58">
        <v>369</v>
      </c>
      <c r="AD96" s="58">
        <v>50.9</v>
      </c>
      <c r="AE96" s="58">
        <v>2973</v>
      </c>
      <c r="AF96" s="58"/>
      <c r="AG96" s="58">
        <v>7.1</v>
      </c>
      <c r="AH96" s="58">
        <v>7</v>
      </c>
      <c r="AI96" s="58">
        <v>27</v>
      </c>
      <c r="AJ96" s="58">
        <v>13</v>
      </c>
      <c r="AK96" s="55">
        <f t="shared" si="11"/>
        <v>2.0769230769230771</v>
      </c>
      <c r="AL96" s="58">
        <f t="shared" si="12"/>
        <v>26.48</v>
      </c>
      <c r="AM96" s="58">
        <v>132.4</v>
      </c>
      <c r="AN96" s="53">
        <v>5</v>
      </c>
      <c r="AO96" s="54" t="s">
        <v>2514</v>
      </c>
      <c r="AP96" s="57">
        <v>74.599999999999994</v>
      </c>
      <c r="AQ96" s="57">
        <v>234</v>
      </c>
      <c r="AR96" s="57">
        <v>16</v>
      </c>
      <c r="AS96" s="57">
        <v>4.8899999999999997</v>
      </c>
      <c r="AT96" s="57">
        <v>30.5</v>
      </c>
      <c r="AU96" s="57">
        <v>109</v>
      </c>
      <c r="AV96" s="57">
        <v>4.29</v>
      </c>
      <c r="AW96" s="54">
        <f t="shared" si="13"/>
        <v>29.559257954847666</v>
      </c>
      <c r="AX96" s="54"/>
    </row>
    <row r="97" spans="1:53" ht="16" x14ac:dyDescent="0.2">
      <c r="A97">
        <v>0</v>
      </c>
      <c r="B97">
        <v>0</v>
      </c>
      <c r="C97" s="91">
        <f t="shared" si="14"/>
        <v>0</v>
      </c>
      <c r="D97" s="160">
        <v>0</v>
      </c>
      <c r="E97" s="161">
        <f t="shared" si="15"/>
        <v>20.4375</v>
      </c>
      <c r="F97" s="144">
        <f t="shared" si="16"/>
        <v>0.54434250764525993</v>
      </c>
      <c r="G97" s="91">
        <v>178</v>
      </c>
      <c r="H97" s="91">
        <v>149</v>
      </c>
      <c r="I97" s="91">
        <v>10</v>
      </c>
      <c r="J97" s="91">
        <v>8</v>
      </c>
      <c r="K97" s="169">
        <f t="shared" si="17"/>
        <v>0.55555555555555558</v>
      </c>
      <c r="L97" s="173">
        <v>0</v>
      </c>
      <c r="M97" s="164">
        <v>0</v>
      </c>
      <c r="N97" s="3">
        <v>9</v>
      </c>
      <c r="O97" s="158" t="s">
        <v>4091</v>
      </c>
      <c r="P97" s="162">
        <f t="shared" si="18"/>
        <v>5.6179775280898875E-3</v>
      </c>
      <c r="Q97" s="139" t="s">
        <v>2995</v>
      </c>
      <c r="R97" s="49">
        <v>1</v>
      </c>
      <c r="S97" s="54" t="s">
        <v>1074</v>
      </c>
      <c r="T97" s="12" t="s">
        <v>3856</v>
      </c>
      <c r="U97" s="56">
        <v>2002</v>
      </c>
      <c r="V97" s="56">
        <v>5</v>
      </c>
      <c r="W97" s="56">
        <v>158</v>
      </c>
      <c r="X97" s="56">
        <v>22</v>
      </c>
      <c r="Y97" s="55" t="s">
        <v>443</v>
      </c>
      <c r="Z97" s="55">
        <v>21</v>
      </c>
      <c r="AA97" s="55">
        <v>42</v>
      </c>
      <c r="AB97" s="58">
        <v>668</v>
      </c>
      <c r="AC97" s="58">
        <v>1229</v>
      </c>
      <c r="AD97" s="58">
        <v>54.4</v>
      </c>
      <c r="AE97" s="58">
        <v>8460</v>
      </c>
      <c r="AF97" s="71"/>
      <c r="AG97" s="71" t="s">
        <v>3670</v>
      </c>
      <c r="AH97" s="71" t="s">
        <v>3671</v>
      </c>
      <c r="AI97" s="55">
        <v>29</v>
      </c>
      <c r="AJ97" s="55">
        <v>14</v>
      </c>
      <c r="AK97" s="55">
        <f t="shared" si="11"/>
        <v>2.0714285714285716</v>
      </c>
      <c r="AL97" s="97">
        <f>142.8/12</f>
        <v>11.9</v>
      </c>
      <c r="AM97" s="55" t="s">
        <v>3672</v>
      </c>
      <c r="AN97" s="53">
        <v>12</v>
      </c>
      <c r="AO97" s="54" t="s">
        <v>3673</v>
      </c>
      <c r="AP97" s="57">
        <v>74.38</v>
      </c>
      <c r="AQ97" s="57">
        <v>232</v>
      </c>
      <c r="AR97" s="57">
        <v>48</v>
      </c>
      <c r="AS97" s="57">
        <v>4.87</v>
      </c>
      <c r="AT97" s="57">
        <v>30.5</v>
      </c>
      <c r="AU97" s="57">
        <v>103</v>
      </c>
      <c r="AV97" s="57">
        <v>4.07</v>
      </c>
      <c r="AW97" s="54">
        <f t="shared" si="13"/>
        <v>29.480236405843385</v>
      </c>
      <c r="AX97" s="54"/>
    </row>
    <row r="98" spans="1:53" ht="16" x14ac:dyDescent="0.2">
      <c r="A98">
        <v>1</v>
      </c>
      <c r="B98">
        <v>1</v>
      </c>
      <c r="C98" s="91">
        <f t="shared" si="14"/>
        <v>1</v>
      </c>
      <c r="D98" s="160">
        <v>0</v>
      </c>
      <c r="E98" s="161">
        <f t="shared" si="15"/>
        <v>3.875</v>
      </c>
      <c r="F98" s="144">
        <f t="shared" si="16"/>
        <v>0.41935483870967744</v>
      </c>
      <c r="G98" s="91">
        <v>26</v>
      </c>
      <c r="H98" s="91">
        <v>36</v>
      </c>
      <c r="I98" s="91">
        <v>0</v>
      </c>
      <c r="J98" s="91">
        <v>1</v>
      </c>
      <c r="K98" s="169">
        <f t="shared" si="17"/>
        <v>0</v>
      </c>
      <c r="L98" s="173">
        <v>5</v>
      </c>
      <c r="M98" s="164">
        <v>16.600000000000001</v>
      </c>
      <c r="N98" s="3">
        <v>26</v>
      </c>
      <c r="O98" s="158" t="s">
        <v>4111</v>
      </c>
      <c r="P98" s="162">
        <f t="shared" si="18"/>
        <v>0.6067415730337079</v>
      </c>
      <c r="Q98" s="145" t="s">
        <v>2983</v>
      </c>
      <c r="R98" s="49">
        <v>108</v>
      </c>
      <c r="S98" s="54" t="s">
        <v>994</v>
      </c>
      <c r="T98" s="146" t="s">
        <v>3861</v>
      </c>
      <c r="U98" s="147">
        <v>2003</v>
      </c>
      <c r="V98" s="56">
        <v>1</v>
      </c>
      <c r="W98" s="56">
        <v>1</v>
      </c>
      <c r="X98" s="56">
        <v>23</v>
      </c>
      <c r="Y98" s="55" t="s">
        <v>363</v>
      </c>
      <c r="Z98" s="55">
        <v>32</v>
      </c>
      <c r="AA98" s="55">
        <v>53</v>
      </c>
      <c r="AB98" s="58">
        <v>927</v>
      </c>
      <c r="AC98" s="58">
        <v>1569</v>
      </c>
      <c r="AD98" s="58">
        <v>59.1</v>
      </c>
      <c r="AE98" s="58">
        <v>11818</v>
      </c>
      <c r="AF98" s="58"/>
      <c r="AG98" s="58">
        <v>8.1</v>
      </c>
      <c r="AH98" s="58">
        <v>8</v>
      </c>
      <c r="AI98" s="58">
        <v>58</v>
      </c>
      <c r="AJ98" s="58">
        <v>28</v>
      </c>
      <c r="AK98" s="55">
        <f t="shared" ref="AK98:AK129" si="19">AI98/AJ98</f>
        <v>2.0714285714285716</v>
      </c>
      <c r="AL98" s="58">
        <f t="shared" ref="AL98:AL129" si="20">AM98/AN98</f>
        <v>29.119999999999997</v>
      </c>
      <c r="AM98" s="58">
        <v>145.6</v>
      </c>
      <c r="AN98" s="53">
        <v>5</v>
      </c>
      <c r="AO98" s="54" t="s">
        <v>2514</v>
      </c>
      <c r="AP98" s="57">
        <v>75.3</v>
      </c>
      <c r="AQ98" s="57">
        <v>223</v>
      </c>
      <c r="AR98" s="57">
        <v>16</v>
      </c>
      <c r="AS98" s="57">
        <v>4.3370499999999996</v>
      </c>
      <c r="AT98" s="57">
        <v>24.49</v>
      </c>
      <c r="AU98" s="57">
        <v>85.39</v>
      </c>
      <c r="AV98" s="54">
        <v>3.2475999999999994</v>
      </c>
      <c r="AW98" s="54">
        <f t="shared" ref="AW98:AW129" si="21">(AQ98/(AP98^2))*703</f>
        <v>27.648414751794068</v>
      </c>
      <c r="AX98" s="54"/>
    </row>
    <row r="99" spans="1:53" ht="16" x14ac:dyDescent="0.2">
      <c r="A99">
        <v>0</v>
      </c>
      <c r="B99">
        <v>0</v>
      </c>
      <c r="C99" s="91">
        <f t="shared" si="14"/>
        <v>0</v>
      </c>
      <c r="D99" s="160">
        <v>0</v>
      </c>
      <c r="E99" s="161">
        <f t="shared" si="15"/>
        <v>6.25E-2</v>
      </c>
      <c r="F99" s="144">
        <f>G100/(G100+H100)</f>
        <v>0.4375</v>
      </c>
      <c r="G99" s="91">
        <v>0</v>
      </c>
      <c r="H99" s="91">
        <v>1</v>
      </c>
      <c r="I99" s="91">
        <v>0</v>
      </c>
      <c r="J99" s="91">
        <v>1</v>
      </c>
      <c r="K99" s="169">
        <f t="shared" si="17"/>
        <v>0</v>
      </c>
      <c r="L99" s="173">
        <v>1</v>
      </c>
      <c r="M99" s="164">
        <v>19</v>
      </c>
      <c r="N99" s="3">
        <v>47</v>
      </c>
      <c r="O99" s="158" t="s">
        <v>4112</v>
      </c>
      <c r="P99" s="162">
        <f t="shared" si="18"/>
        <v>0.1853932584269663</v>
      </c>
      <c r="Q99" s="145" t="s">
        <v>2982</v>
      </c>
      <c r="R99" s="49">
        <v>33</v>
      </c>
      <c r="S99" s="54" t="s">
        <v>1002</v>
      </c>
      <c r="T99" s="146" t="s">
        <v>3860</v>
      </c>
      <c r="U99" s="147">
        <v>2003</v>
      </c>
      <c r="V99" s="56">
        <v>1</v>
      </c>
      <c r="W99" s="56">
        <v>7</v>
      </c>
      <c r="X99" s="56">
        <v>23</v>
      </c>
      <c r="Y99" s="55" t="s">
        <v>229</v>
      </c>
      <c r="Z99" s="55">
        <v>24</v>
      </c>
      <c r="AA99" s="55">
        <v>61</v>
      </c>
      <c r="AB99" s="58">
        <v>939</v>
      </c>
      <c r="AC99" s="58">
        <v>1442</v>
      </c>
      <c r="AD99" s="58">
        <v>65.099999999999994</v>
      </c>
      <c r="AE99" s="58">
        <v>11903</v>
      </c>
      <c r="AF99" s="58"/>
      <c r="AG99" s="58">
        <v>8.6</v>
      </c>
      <c r="AH99" s="58">
        <v>8.5</v>
      </c>
      <c r="AI99" s="58">
        <v>33</v>
      </c>
      <c r="AJ99" s="58">
        <v>16</v>
      </c>
      <c r="AK99" s="55">
        <f t="shared" si="19"/>
        <v>2.0625</v>
      </c>
      <c r="AL99" s="58">
        <f t="shared" si="20"/>
        <v>24.716666666666669</v>
      </c>
      <c r="AM99" s="58">
        <v>148.30000000000001</v>
      </c>
      <c r="AN99" s="53">
        <v>6</v>
      </c>
      <c r="AO99" s="54" t="s">
        <v>2513</v>
      </c>
      <c r="AP99" s="57">
        <v>74</v>
      </c>
      <c r="AQ99" s="57">
        <v>188</v>
      </c>
      <c r="AR99" s="57">
        <v>16</v>
      </c>
      <c r="AS99" s="57">
        <v>5.12</v>
      </c>
      <c r="AT99" s="57">
        <v>26</v>
      </c>
      <c r="AU99" s="57">
        <v>94</v>
      </c>
      <c r="AV99" s="57">
        <v>4.53</v>
      </c>
      <c r="AW99" s="54">
        <f t="shared" si="21"/>
        <v>24.135135135135133</v>
      </c>
      <c r="AX99" s="54"/>
    </row>
    <row r="100" spans="1:53" s="124" customFormat="1" ht="16" x14ac:dyDescent="0.2">
      <c r="A100" s="124">
        <v>0</v>
      </c>
      <c r="B100" s="124">
        <v>0</v>
      </c>
      <c r="C100" s="125">
        <f t="shared" si="14"/>
        <v>0</v>
      </c>
      <c r="D100" s="160">
        <v>0</v>
      </c>
      <c r="E100" s="161">
        <f t="shared" si="15"/>
        <v>5</v>
      </c>
      <c r="F100" s="144">
        <f>G100/(G100+H100)</f>
        <v>0.4375</v>
      </c>
      <c r="G100" s="91">
        <v>35</v>
      </c>
      <c r="H100" s="91">
        <v>45</v>
      </c>
      <c r="I100" s="91">
        <v>0</v>
      </c>
      <c r="J100" s="91">
        <v>1</v>
      </c>
      <c r="K100" s="169">
        <f t="shared" si="17"/>
        <v>0</v>
      </c>
      <c r="L100" s="174">
        <v>1</v>
      </c>
      <c r="M100" s="166">
        <v>2</v>
      </c>
      <c r="N100" s="3">
        <v>80</v>
      </c>
      <c r="O100" s="158" t="s">
        <v>4099</v>
      </c>
      <c r="P100" s="162">
        <f t="shared" si="18"/>
        <v>0.12921348314606743</v>
      </c>
      <c r="Q100" s="127" t="s">
        <v>2980</v>
      </c>
      <c r="R100" s="126">
        <v>23</v>
      </c>
      <c r="S100" s="127" t="s">
        <v>1013</v>
      </c>
      <c r="T100" s="124" t="s">
        <v>3865</v>
      </c>
      <c r="U100" s="128">
        <v>2003</v>
      </c>
      <c r="V100" s="128">
        <v>1</v>
      </c>
      <c r="W100" s="128">
        <v>22</v>
      </c>
      <c r="X100" s="128">
        <v>23</v>
      </c>
      <c r="Y100" s="129" t="s">
        <v>56</v>
      </c>
      <c r="Z100" s="129">
        <v>27</v>
      </c>
      <c r="AA100" s="129">
        <v>35</v>
      </c>
      <c r="AB100" s="129">
        <v>677</v>
      </c>
      <c r="AC100" s="129">
        <v>1110</v>
      </c>
      <c r="AD100" s="129">
        <v>61</v>
      </c>
      <c r="AE100" s="129">
        <v>9164</v>
      </c>
      <c r="AF100" s="129"/>
      <c r="AG100" s="129">
        <f>AE100/AC100</f>
        <v>8.2558558558558559</v>
      </c>
      <c r="AH100" s="129">
        <v>8.5</v>
      </c>
      <c r="AI100" s="129">
        <v>119</v>
      </c>
      <c r="AJ100" s="129">
        <v>58</v>
      </c>
      <c r="AK100" s="129">
        <f t="shared" si="19"/>
        <v>2.0517241379310347</v>
      </c>
      <c r="AL100" s="129">
        <f t="shared" si="20"/>
        <v>17.097701149425287</v>
      </c>
      <c r="AM100" s="129">
        <f>AI100/AJ100*100</f>
        <v>205.17241379310346</v>
      </c>
      <c r="AN100" s="130">
        <v>12</v>
      </c>
      <c r="AO100" s="127" t="s">
        <v>3186</v>
      </c>
      <c r="AP100" s="127">
        <v>73.599999999999994</v>
      </c>
      <c r="AQ100" s="127">
        <v>224</v>
      </c>
      <c r="AR100" s="127">
        <v>16</v>
      </c>
      <c r="AS100" s="127">
        <v>4.3370499999999996</v>
      </c>
      <c r="AT100" s="127">
        <v>24.49</v>
      </c>
      <c r="AU100" s="127">
        <v>115</v>
      </c>
      <c r="AV100" s="127">
        <v>3.2475999999999994</v>
      </c>
      <c r="AW100" s="127">
        <f t="shared" si="21"/>
        <v>29.070179584120986</v>
      </c>
      <c r="AX100" s="127"/>
    </row>
    <row r="101" spans="1:53" ht="16" x14ac:dyDescent="0.2">
      <c r="A101">
        <v>0</v>
      </c>
      <c r="B101">
        <v>0</v>
      </c>
      <c r="C101" s="91">
        <f t="shared" si="14"/>
        <v>0</v>
      </c>
      <c r="D101" s="160">
        <v>0</v>
      </c>
      <c r="E101" s="161">
        <f t="shared" si="15"/>
        <v>4</v>
      </c>
      <c r="F101" s="144">
        <f t="shared" si="16"/>
        <v>0.578125</v>
      </c>
      <c r="G101" s="91">
        <v>37</v>
      </c>
      <c r="H101" s="91">
        <v>27</v>
      </c>
      <c r="I101" s="91">
        <v>5</v>
      </c>
      <c r="J101" s="91">
        <v>1</v>
      </c>
      <c r="K101" s="169">
        <f t="shared" si="17"/>
        <v>0.83333333333333337</v>
      </c>
      <c r="L101" s="173">
        <v>5</v>
      </c>
      <c r="M101" s="164">
        <v>14.8</v>
      </c>
      <c r="N101" s="3">
        <v>0</v>
      </c>
      <c r="O101" s="159" t="s">
        <v>4102</v>
      </c>
      <c r="P101" s="162">
        <f t="shared" si="18"/>
        <v>9.5505617977528087E-2</v>
      </c>
      <c r="Q101" s="145" t="s">
        <v>2978</v>
      </c>
      <c r="R101" s="49">
        <v>17</v>
      </c>
      <c r="S101" s="54" t="s">
        <v>1009</v>
      </c>
      <c r="T101" s="146" t="s">
        <v>3864</v>
      </c>
      <c r="U101" s="147">
        <v>2003</v>
      </c>
      <c r="V101" s="56">
        <v>1</v>
      </c>
      <c r="W101" s="56">
        <v>19</v>
      </c>
      <c r="X101" s="56">
        <v>22</v>
      </c>
      <c r="Y101" s="55" t="s">
        <v>382</v>
      </c>
      <c r="Z101" s="55">
        <v>21</v>
      </c>
      <c r="AA101" s="55">
        <v>43</v>
      </c>
      <c r="AB101" s="58">
        <v>622</v>
      </c>
      <c r="AC101" s="58">
        <v>1301</v>
      </c>
      <c r="AD101" s="58">
        <v>47.8</v>
      </c>
      <c r="AE101" s="58">
        <v>7980</v>
      </c>
      <c r="AF101" s="58"/>
      <c r="AG101" s="58">
        <v>6.9</v>
      </c>
      <c r="AH101" s="58">
        <v>6.8</v>
      </c>
      <c r="AI101" s="58">
        <v>63</v>
      </c>
      <c r="AJ101" s="58">
        <v>31</v>
      </c>
      <c r="AK101" s="55">
        <f t="shared" si="19"/>
        <v>2.032258064516129</v>
      </c>
      <c r="AL101" s="58">
        <f t="shared" si="20"/>
        <v>44.1</v>
      </c>
      <c r="AM101" s="58">
        <v>132.30000000000001</v>
      </c>
      <c r="AN101" s="53">
        <v>3</v>
      </c>
      <c r="AO101" s="54" t="s">
        <v>2515</v>
      </c>
      <c r="AP101" s="57">
        <v>79.13</v>
      </c>
      <c r="AQ101" s="57">
        <v>225</v>
      </c>
      <c r="AR101" s="57">
        <v>26</v>
      </c>
      <c r="AS101" s="57">
        <v>4.9400000000000004</v>
      </c>
      <c r="AT101" s="57">
        <v>26.5</v>
      </c>
      <c r="AU101" s="57">
        <v>102</v>
      </c>
      <c r="AV101" s="57">
        <v>4.5199999999999996</v>
      </c>
      <c r="AW101" s="54">
        <f t="shared" si="21"/>
        <v>25.261289249004509</v>
      </c>
      <c r="AX101" s="54"/>
    </row>
    <row r="102" spans="1:53" ht="16" x14ac:dyDescent="0.2">
      <c r="A102">
        <v>0</v>
      </c>
      <c r="B102">
        <v>0</v>
      </c>
      <c r="C102" s="91">
        <f t="shared" si="14"/>
        <v>0</v>
      </c>
      <c r="D102" s="160">
        <v>0</v>
      </c>
      <c r="E102" s="161">
        <f t="shared" si="15"/>
        <v>11</v>
      </c>
      <c r="F102" s="144">
        <f t="shared" si="16"/>
        <v>0.60227272727272729</v>
      </c>
      <c r="G102" s="91">
        <v>106</v>
      </c>
      <c r="H102" s="91">
        <v>70</v>
      </c>
      <c r="I102" s="91">
        <v>9</v>
      </c>
      <c r="J102" s="91">
        <v>6</v>
      </c>
      <c r="K102" s="169">
        <f t="shared" si="17"/>
        <v>0.6</v>
      </c>
      <c r="L102" s="173">
        <v>5</v>
      </c>
      <c r="M102" s="164">
        <v>18.5</v>
      </c>
      <c r="N102" s="3">
        <v>0</v>
      </c>
      <c r="O102" s="159" t="s">
        <v>2486</v>
      </c>
      <c r="P102" s="162">
        <f t="shared" si="18"/>
        <v>7.8651685393258425E-2</v>
      </c>
      <c r="Q102" s="145" t="s">
        <v>2988</v>
      </c>
      <c r="R102" s="49">
        <v>14</v>
      </c>
      <c r="S102" s="54" t="s">
        <v>1024</v>
      </c>
      <c r="T102" s="146" t="s">
        <v>3866</v>
      </c>
      <c r="U102" s="147">
        <v>2003</v>
      </c>
      <c r="V102" s="56">
        <v>4</v>
      </c>
      <c r="W102" s="56">
        <v>110</v>
      </c>
      <c r="X102" s="56">
        <v>23</v>
      </c>
      <c r="Y102" s="55" t="s">
        <v>490</v>
      </c>
      <c r="Z102" s="55">
        <v>20</v>
      </c>
      <c r="AA102" s="55">
        <v>25</v>
      </c>
      <c r="AB102" s="58">
        <v>411</v>
      </c>
      <c r="AC102" s="58">
        <v>712</v>
      </c>
      <c r="AD102" s="58">
        <v>57.7</v>
      </c>
      <c r="AE102" s="58">
        <v>5289</v>
      </c>
      <c r="AF102" s="58"/>
      <c r="AG102" s="58">
        <v>7.2</v>
      </c>
      <c r="AH102" s="58">
        <v>7.1</v>
      </c>
      <c r="AI102" s="58">
        <v>67</v>
      </c>
      <c r="AJ102" s="58">
        <v>33</v>
      </c>
      <c r="AK102" s="55">
        <f t="shared" si="19"/>
        <v>2.0303030303030303</v>
      </c>
      <c r="AL102" s="58">
        <f t="shared" si="20"/>
        <v>27.619999999999997</v>
      </c>
      <c r="AM102" s="58">
        <v>138.1</v>
      </c>
      <c r="AN102" s="53">
        <v>5</v>
      </c>
      <c r="AO102" s="54" t="s">
        <v>3189</v>
      </c>
      <c r="AP102" s="57">
        <v>77</v>
      </c>
      <c r="AQ102" s="57">
        <v>243</v>
      </c>
      <c r="AR102" s="57">
        <v>29</v>
      </c>
      <c r="AS102" s="57">
        <v>5.03</v>
      </c>
      <c r="AT102" s="57">
        <v>30.5</v>
      </c>
      <c r="AU102" s="57">
        <v>112</v>
      </c>
      <c r="AV102" s="54">
        <v>3.2475999999999994</v>
      </c>
      <c r="AW102" s="54">
        <f t="shared" si="21"/>
        <v>28.812447292966777</v>
      </c>
      <c r="AX102" s="54"/>
      <c r="AY102" s="17"/>
      <c r="AZ102" s="17"/>
      <c r="BA102" s="17"/>
    </row>
    <row r="103" spans="1:53" ht="16" x14ac:dyDescent="0.2">
      <c r="A103">
        <v>0</v>
      </c>
      <c r="B103">
        <v>1</v>
      </c>
      <c r="C103" s="91">
        <f t="shared" si="14"/>
        <v>0</v>
      </c>
      <c r="D103" s="160">
        <v>0</v>
      </c>
      <c r="E103" s="161">
        <f t="shared" si="15"/>
        <v>5</v>
      </c>
      <c r="F103" s="144">
        <f t="shared" si="16"/>
        <v>0.625</v>
      </c>
      <c r="G103" s="91">
        <v>50</v>
      </c>
      <c r="H103" s="91">
        <v>30</v>
      </c>
      <c r="I103" s="91">
        <v>5</v>
      </c>
      <c r="J103" s="91">
        <v>2</v>
      </c>
      <c r="K103" s="169">
        <f t="shared" si="17"/>
        <v>0.7142857142857143</v>
      </c>
      <c r="L103" s="173">
        <v>0</v>
      </c>
      <c r="M103" s="164">
        <v>0</v>
      </c>
      <c r="N103" s="3">
        <v>44</v>
      </c>
      <c r="O103" s="158" t="s">
        <v>4107</v>
      </c>
      <c r="P103" s="162">
        <f t="shared" si="18"/>
        <v>4.49438202247191E-2</v>
      </c>
      <c r="Q103" s="145" t="s">
        <v>2986</v>
      </c>
      <c r="R103" s="49">
        <v>8</v>
      </c>
      <c r="S103" s="54" t="s">
        <v>1019</v>
      </c>
      <c r="T103" s="146" t="s">
        <v>3862</v>
      </c>
      <c r="U103" s="147">
        <v>2003</v>
      </c>
      <c r="V103" s="56">
        <v>3</v>
      </c>
      <c r="W103" s="56">
        <v>97</v>
      </c>
      <c r="X103" s="56">
        <v>23</v>
      </c>
      <c r="Y103" s="55" t="s">
        <v>241</v>
      </c>
      <c r="Z103" s="55">
        <v>1</v>
      </c>
      <c r="AA103" s="55">
        <v>41</v>
      </c>
      <c r="AB103" s="58">
        <v>535</v>
      </c>
      <c r="AC103" s="58">
        <v>911</v>
      </c>
      <c r="AD103" s="58">
        <v>58.7</v>
      </c>
      <c r="AE103" s="58">
        <v>7097</v>
      </c>
      <c r="AF103" s="58"/>
      <c r="AG103" s="58">
        <v>7.7</v>
      </c>
      <c r="AH103" s="58">
        <v>7.6</v>
      </c>
      <c r="AI103" s="58">
        <v>64</v>
      </c>
      <c r="AJ103" s="58">
        <v>32</v>
      </c>
      <c r="AK103" s="55">
        <f t="shared" si="19"/>
        <v>2</v>
      </c>
      <c r="AL103" s="58">
        <f t="shared" si="20"/>
        <v>13.85</v>
      </c>
      <c r="AM103" s="58">
        <v>138.5</v>
      </c>
      <c r="AN103" s="53">
        <v>10</v>
      </c>
      <c r="AO103" s="54" t="s">
        <v>2516</v>
      </c>
      <c r="AP103" s="57">
        <v>75.88</v>
      </c>
      <c r="AQ103" s="57">
        <v>225</v>
      </c>
      <c r="AR103" s="57">
        <v>38</v>
      </c>
      <c r="AS103" s="57">
        <v>4.8499999999999996</v>
      </c>
      <c r="AT103" s="57">
        <v>33</v>
      </c>
      <c r="AU103" s="57">
        <v>109</v>
      </c>
      <c r="AV103" s="57">
        <v>4.08</v>
      </c>
      <c r="AW103" s="54">
        <f t="shared" si="21"/>
        <v>27.471552202531591</v>
      </c>
      <c r="AX103" s="54"/>
    </row>
    <row r="104" spans="1:53" ht="16" x14ac:dyDescent="0.2">
      <c r="A104">
        <v>0</v>
      </c>
      <c r="B104">
        <v>0</v>
      </c>
      <c r="C104" s="91">
        <f t="shared" si="14"/>
        <v>0</v>
      </c>
      <c r="D104" s="160">
        <v>0</v>
      </c>
      <c r="E104" s="161">
        <f t="shared" si="15"/>
        <v>5</v>
      </c>
      <c r="F104" s="144">
        <f t="shared" si="16"/>
        <v>0.42499999999999999</v>
      </c>
      <c r="G104" s="91">
        <v>34</v>
      </c>
      <c r="H104" s="91">
        <v>46</v>
      </c>
      <c r="I104" s="91">
        <v>1</v>
      </c>
      <c r="J104" s="91">
        <v>1</v>
      </c>
      <c r="K104" s="169">
        <f t="shared" si="17"/>
        <v>0.5</v>
      </c>
      <c r="L104" s="173">
        <v>4</v>
      </c>
      <c r="M104" s="164">
        <v>17.75</v>
      </c>
      <c r="N104" s="3">
        <v>102</v>
      </c>
      <c r="O104" s="158" t="s">
        <v>4085</v>
      </c>
      <c r="P104" s="162">
        <f t="shared" si="18"/>
        <v>5.6179775280898875E-3</v>
      </c>
      <c r="Q104" s="145" t="s">
        <v>2984</v>
      </c>
      <c r="R104" s="49">
        <v>1</v>
      </c>
      <c r="S104" s="54" t="s">
        <v>1018</v>
      </c>
      <c r="T104" s="146" t="s">
        <v>3863</v>
      </c>
      <c r="U104" s="147">
        <v>2003</v>
      </c>
      <c r="V104" s="56">
        <v>3</v>
      </c>
      <c r="W104" s="56">
        <v>88</v>
      </c>
      <c r="X104" s="56">
        <v>23</v>
      </c>
      <c r="Y104" s="55" t="s">
        <v>79</v>
      </c>
      <c r="Z104" s="55">
        <v>30</v>
      </c>
      <c r="AA104" s="55">
        <v>41</v>
      </c>
      <c r="AB104" s="58">
        <v>685</v>
      </c>
      <c r="AC104" s="58">
        <v>1180</v>
      </c>
      <c r="AD104" s="58">
        <v>58.1</v>
      </c>
      <c r="AE104" s="58">
        <v>8564</v>
      </c>
      <c r="AF104" s="58"/>
      <c r="AG104" s="58">
        <v>7</v>
      </c>
      <c r="AH104" s="58">
        <v>6.9</v>
      </c>
      <c r="AI104" s="58">
        <v>42</v>
      </c>
      <c r="AJ104" s="58">
        <v>21</v>
      </c>
      <c r="AK104" s="55">
        <f t="shared" si="19"/>
        <v>2</v>
      </c>
      <c r="AL104" s="58">
        <f t="shared" si="20"/>
        <v>33.549999999999997</v>
      </c>
      <c r="AM104" s="58">
        <v>134.19999999999999</v>
      </c>
      <c r="AN104" s="53">
        <v>4</v>
      </c>
      <c r="AO104" s="54" t="s">
        <v>3188</v>
      </c>
      <c r="AP104" s="57">
        <v>75.88</v>
      </c>
      <c r="AQ104" s="57">
        <v>221</v>
      </c>
      <c r="AR104" s="57">
        <v>34</v>
      </c>
      <c r="AS104" s="57">
        <v>4.6500000000000004</v>
      </c>
      <c r="AT104" s="57">
        <v>24.49</v>
      </c>
      <c r="AU104" s="57">
        <v>85.39</v>
      </c>
      <c r="AV104" s="54">
        <v>3.2475999999999994</v>
      </c>
      <c r="AW104" s="54">
        <f t="shared" si="21"/>
        <v>26.983169052264365</v>
      </c>
      <c r="AX104" s="54"/>
    </row>
    <row r="105" spans="1:53" ht="16" x14ac:dyDescent="0.2">
      <c r="A105">
        <v>0</v>
      </c>
      <c r="B105">
        <v>0</v>
      </c>
      <c r="C105" s="91">
        <f t="shared" si="14"/>
        <v>0</v>
      </c>
      <c r="D105" s="160">
        <v>0</v>
      </c>
      <c r="E105" s="161">
        <f t="shared" si="15"/>
        <v>10.9375</v>
      </c>
      <c r="F105" s="144">
        <f t="shared" si="16"/>
        <v>0.62285714285714289</v>
      </c>
      <c r="G105" s="91">
        <v>109</v>
      </c>
      <c r="H105" s="91">
        <v>66</v>
      </c>
      <c r="I105" s="91">
        <v>7</v>
      </c>
      <c r="J105" s="91">
        <v>8</v>
      </c>
      <c r="K105" s="169">
        <f t="shared" si="17"/>
        <v>0.46666666666666667</v>
      </c>
      <c r="L105" s="173">
        <v>2</v>
      </c>
      <c r="M105" s="164">
        <v>4</v>
      </c>
      <c r="N105" s="3">
        <v>20</v>
      </c>
      <c r="O105" s="158" t="s">
        <v>4079</v>
      </c>
      <c r="P105" s="162">
        <f t="shared" si="18"/>
        <v>0</v>
      </c>
      <c r="Q105" s="145" t="s">
        <v>2987</v>
      </c>
      <c r="R105" s="49">
        <v>0</v>
      </c>
      <c r="S105" s="54" t="s">
        <v>1030</v>
      </c>
      <c r="T105" s="148" t="s">
        <v>3859</v>
      </c>
      <c r="U105" s="147">
        <v>2003</v>
      </c>
      <c r="V105" s="56">
        <v>5</v>
      </c>
      <c r="W105" s="56">
        <v>163</v>
      </c>
      <c r="X105" s="56">
        <v>23</v>
      </c>
      <c r="Y105" s="55" t="s">
        <v>120</v>
      </c>
      <c r="Z105" s="55">
        <v>9</v>
      </c>
      <c r="AA105" s="55">
        <v>44</v>
      </c>
      <c r="AB105" s="58">
        <v>457</v>
      </c>
      <c r="AC105" s="58">
        <v>803</v>
      </c>
      <c r="AD105" s="58">
        <v>56.9</v>
      </c>
      <c r="AE105" s="58">
        <v>5837</v>
      </c>
      <c r="AF105" s="58"/>
      <c r="AG105" s="58">
        <v>6.9</v>
      </c>
      <c r="AH105" s="58">
        <v>6.7</v>
      </c>
      <c r="AI105" s="58">
        <v>66</v>
      </c>
      <c r="AJ105" s="58">
        <v>33</v>
      </c>
      <c r="AK105" s="55">
        <f t="shared" si="19"/>
        <v>2</v>
      </c>
      <c r="AL105" s="58">
        <f t="shared" si="20"/>
        <v>124.5</v>
      </c>
      <c r="AM105" s="58">
        <v>124.5</v>
      </c>
      <c r="AN105" s="53">
        <v>1</v>
      </c>
      <c r="AO105" s="54" t="s">
        <v>3185</v>
      </c>
      <c r="AP105" s="57">
        <v>74.3</v>
      </c>
      <c r="AQ105" s="57">
        <v>211</v>
      </c>
      <c r="AR105" s="57">
        <v>31</v>
      </c>
      <c r="AS105" s="57">
        <v>4.8600000000000003</v>
      </c>
      <c r="AT105" s="57">
        <v>27</v>
      </c>
      <c r="AU105" s="57">
        <v>97</v>
      </c>
      <c r="AV105" s="57">
        <v>4.5</v>
      </c>
      <c r="AW105" s="54">
        <f t="shared" si="21"/>
        <v>26.869535131845179</v>
      </c>
      <c r="AX105" s="54"/>
    </row>
    <row r="106" spans="1:53" ht="16" x14ac:dyDescent="0.2">
      <c r="A106">
        <v>1</v>
      </c>
      <c r="B106">
        <v>1</v>
      </c>
      <c r="C106" s="91">
        <f t="shared" si="14"/>
        <v>1</v>
      </c>
      <c r="D106" s="160">
        <v>0</v>
      </c>
      <c r="E106" s="161">
        <f t="shared" si="15"/>
        <v>8</v>
      </c>
      <c r="F106" s="144">
        <f t="shared" si="16"/>
        <v>0.53125</v>
      </c>
      <c r="G106" s="91">
        <v>68</v>
      </c>
      <c r="H106" s="91">
        <v>60</v>
      </c>
      <c r="I106" s="91">
        <v>4</v>
      </c>
      <c r="J106" s="91">
        <v>4</v>
      </c>
      <c r="K106" s="169">
        <f t="shared" si="17"/>
        <v>0.5</v>
      </c>
      <c r="L106" s="173">
        <v>2</v>
      </c>
      <c r="M106" s="164">
        <v>23</v>
      </c>
      <c r="N106" s="3">
        <v>14</v>
      </c>
      <c r="O106" s="158" t="s">
        <v>4086</v>
      </c>
      <c r="P106" s="162">
        <f t="shared" si="18"/>
        <v>0.7528089887640449</v>
      </c>
      <c r="Q106" s="139" t="s">
        <v>2974</v>
      </c>
      <c r="R106" s="49">
        <v>134</v>
      </c>
      <c r="S106" s="54" t="s">
        <v>938</v>
      </c>
      <c r="T106" s="12" t="s">
        <v>3875</v>
      </c>
      <c r="U106" s="56">
        <v>2004</v>
      </c>
      <c r="V106" s="56">
        <v>1</v>
      </c>
      <c r="W106" s="56">
        <v>4</v>
      </c>
      <c r="X106" s="56">
        <v>22</v>
      </c>
      <c r="Y106" s="55" t="s">
        <v>106</v>
      </c>
      <c r="Z106" s="55">
        <v>15</v>
      </c>
      <c r="AA106" s="55">
        <v>49</v>
      </c>
      <c r="AB106" s="58">
        <v>1087</v>
      </c>
      <c r="AC106" s="58">
        <v>1710</v>
      </c>
      <c r="AD106" s="58">
        <v>63.6</v>
      </c>
      <c r="AE106" s="58">
        <v>13484</v>
      </c>
      <c r="AF106" s="58"/>
      <c r="AG106" s="58">
        <v>7</v>
      </c>
      <c r="AH106" s="58">
        <v>6.9</v>
      </c>
      <c r="AI106" s="58">
        <v>90</v>
      </c>
      <c r="AJ106" s="58">
        <v>45</v>
      </c>
      <c r="AK106" s="55">
        <f t="shared" si="19"/>
        <v>2</v>
      </c>
      <c r="AL106" s="58">
        <f t="shared" si="20"/>
        <v>132.5</v>
      </c>
      <c r="AM106" s="58">
        <v>132.5</v>
      </c>
      <c r="AN106" s="53">
        <v>1</v>
      </c>
      <c r="AO106" s="54" t="s">
        <v>3185</v>
      </c>
      <c r="AP106" s="57">
        <v>72.3</v>
      </c>
      <c r="AQ106" s="57">
        <v>213</v>
      </c>
      <c r="AR106" s="57">
        <v>28</v>
      </c>
      <c r="AS106" s="57">
        <v>4.8499999999999996</v>
      </c>
      <c r="AT106" s="57">
        <v>32</v>
      </c>
      <c r="AU106" s="57">
        <v>105</v>
      </c>
      <c r="AV106" s="57">
        <v>4.21</v>
      </c>
      <c r="AW106" s="54">
        <f t="shared" si="21"/>
        <v>28.645627084014855</v>
      </c>
      <c r="AX106" s="54"/>
    </row>
    <row r="107" spans="1:53" ht="16" x14ac:dyDescent="0.2">
      <c r="A107">
        <v>1</v>
      </c>
      <c r="B107">
        <v>1</v>
      </c>
      <c r="C107" s="91">
        <f t="shared" si="14"/>
        <v>1</v>
      </c>
      <c r="D107" s="160">
        <v>0</v>
      </c>
      <c r="E107" s="161">
        <f t="shared" si="15"/>
        <v>11.9375</v>
      </c>
      <c r="F107" s="144">
        <f t="shared" si="16"/>
        <v>0.60209424083769636</v>
      </c>
      <c r="G107" s="91">
        <v>115</v>
      </c>
      <c r="H107" s="91">
        <v>76</v>
      </c>
      <c r="I107" s="91">
        <v>7</v>
      </c>
      <c r="J107" s="91">
        <v>8</v>
      </c>
      <c r="K107" s="169">
        <f t="shared" si="17"/>
        <v>0.46666666666666667</v>
      </c>
      <c r="L107" s="173">
        <v>1</v>
      </c>
      <c r="M107" s="164">
        <v>1</v>
      </c>
      <c r="N107" s="3">
        <v>20</v>
      </c>
      <c r="O107" s="158" t="s">
        <v>4079</v>
      </c>
      <c r="P107" s="162">
        <f t="shared" si="18"/>
        <v>0.6741573033707865</v>
      </c>
      <c r="Q107" s="139" t="s">
        <v>2975</v>
      </c>
      <c r="R107" s="49">
        <v>120</v>
      </c>
      <c r="S107" s="54" t="s">
        <v>948</v>
      </c>
      <c r="T107" s="12" t="s">
        <v>3867</v>
      </c>
      <c r="U107" s="56">
        <v>2004</v>
      </c>
      <c r="V107" s="56">
        <v>1</v>
      </c>
      <c r="W107" s="56">
        <v>11</v>
      </c>
      <c r="X107" s="56">
        <v>22</v>
      </c>
      <c r="Y107" s="55" t="s">
        <v>120</v>
      </c>
      <c r="Z107" s="55">
        <v>9</v>
      </c>
      <c r="AA107" s="55">
        <v>38</v>
      </c>
      <c r="AB107" s="58">
        <v>854</v>
      </c>
      <c r="AC107" s="58">
        <v>1304</v>
      </c>
      <c r="AD107" s="58">
        <v>65.5</v>
      </c>
      <c r="AE107" s="58">
        <v>10829</v>
      </c>
      <c r="AF107" s="58"/>
      <c r="AG107" s="58">
        <v>7.5</v>
      </c>
      <c r="AH107" s="58">
        <v>7.4</v>
      </c>
      <c r="AI107" s="58">
        <v>37</v>
      </c>
      <c r="AJ107" s="58">
        <v>19</v>
      </c>
      <c r="AK107" s="55">
        <f t="shared" si="19"/>
        <v>1.9473684210526316</v>
      </c>
      <c r="AL107" s="58">
        <f t="shared" si="20"/>
        <v>43.699999999999996</v>
      </c>
      <c r="AM107" s="58">
        <v>131.1</v>
      </c>
      <c r="AN107" s="53">
        <v>3</v>
      </c>
      <c r="AO107" s="54" t="s">
        <v>2515</v>
      </c>
      <c r="AP107" s="57">
        <v>75.88</v>
      </c>
      <c r="AQ107" s="57">
        <v>228</v>
      </c>
      <c r="AR107" s="57">
        <v>16</v>
      </c>
      <c r="AS107" s="57">
        <v>4.97</v>
      </c>
      <c r="AT107" s="57">
        <v>27</v>
      </c>
      <c r="AU107" s="57">
        <v>104</v>
      </c>
      <c r="AV107" s="57">
        <v>4.3600000000000003</v>
      </c>
      <c r="AW107" s="54">
        <f t="shared" si="21"/>
        <v>27.837839565232013</v>
      </c>
      <c r="AX107" s="54"/>
    </row>
    <row r="108" spans="1:53" ht="16" x14ac:dyDescent="0.2">
      <c r="A108">
        <v>1</v>
      </c>
      <c r="B108">
        <v>1</v>
      </c>
      <c r="C108" s="91">
        <f t="shared" si="14"/>
        <v>1</v>
      </c>
      <c r="D108" s="160">
        <v>0</v>
      </c>
      <c r="E108" s="161">
        <f t="shared" si="15"/>
        <v>17.375</v>
      </c>
      <c r="F108" s="144">
        <f t="shared" si="16"/>
        <v>0.59352517985611508</v>
      </c>
      <c r="G108" s="91">
        <v>165</v>
      </c>
      <c r="H108" s="91">
        <v>113</v>
      </c>
      <c r="I108" s="91">
        <v>5</v>
      </c>
      <c r="J108" s="91">
        <v>11</v>
      </c>
      <c r="K108" s="169">
        <f t="shared" si="17"/>
        <v>0.3125</v>
      </c>
      <c r="L108" s="173">
        <v>1</v>
      </c>
      <c r="M108" s="164">
        <v>21</v>
      </c>
      <c r="N108" s="3">
        <v>7</v>
      </c>
      <c r="O108" s="158" t="s">
        <v>4083</v>
      </c>
      <c r="P108" s="162">
        <f t="shared" si="18"/>
        <v>0.6292134831460674</v>
      </c>
      <c r="Q108" s="139" t="s">
        <v>2970</v>
      </c>
      <c r="R108" s="49">
        <v>112</v>
      </c>
      <c r="S108" s="54" t="s">
        <v>930</v>
      </c>
      <c r="T108" s="12" t="s">
        <v>3870</v>
      </c>
      <c r="U108" s="56">
        <v>2004</v>
      </c>
      <c r="V108" s="56">
        <v>1</v>
      </c>
      <c r="W108" s="56">
        <v>1</v>
      </c>
      <c r="X108" s="56">
        <v>23</v>
      </c>
      <c r="Y108" s="55" t="s">
        <v>431</v>
      </c>
      <c r="Z108" s="55">
        <v>18</v>
      </c>
      <c r="AA108" s="55">
        <v>43</v>
      </c>
      <c r="AB108" s="58">
        <v>829</v>
      </c>
      <c r="AC108" s="58">
        <v>1363</v>
      </c>
      <c r="AD108" s="58">
        <v>60.8</v>
      </c>
      <c r="AE108" s="58">
        <v>10119</v>
      </c>
      <c r="AF108" s="58"/>
      <c r="AG108" s="58">
        <v>7.9</v>
      </c>
      <c r="AH108" s="58">
        <v>7.7</v>
      </c>
      <c r="AI108" s="58">
        <v>72</v>
      </c>
      <c r="AJ108" s="58">
        <v>37</v>
      </c>
      <c r="AK108" s="55">
        <f t="shared" si="19"/>
        <v>1.9459459459459461</v>
      </c>
      <c r="AL108" s="58">
        <f t="shared" si="20"/>
        <v>28.28</v>
      </c>
      <c r="AM108" s="58">
        <v>141.4</v>
      </c>
      <c r="AN108" s="53">
        <v>5</v>
      </c>
      <c r="AO108" s="54" t="s">
        <v>2514</v>
      </c>
      <c r="AP108" s="57">
        <v>73.900000000000006</v>
      </c>
      <c r="AQ108" s="57">
        <v>199</v>
      </c>
      <c r="AR108" s="57">
        <v>16</v>
      </c>
      <c r="AS108" s="57">
        <v>5.08</v>
      </c>
      <c r="AT108" s="57">
        <v>28</v>
      </c>
      <c r="AU108" s="57">
        <v>100</v>
      </c>
      <c r="AV108" s="57">
        <v>4.03</v>
      </c>
      <c r="AW108" s="54">
        <f t="shared" si="21"/>
        <v>25.616484258982894</v>
      </c>
      <c r="AX108" s="54"/>
    </row>
    <row r="109" spans="1:53" ht="16" x14ac:dyDescent="0.2">
      <c r="A109">
        <v>0</v>
      </c>
      <c r="B109">
        <v>0</v>
      </c>
      <c r="C109" s="91">
        <f t="shared" si="14"/>
        <v>1</v>
      </c>
      <c r="D109" s="160">
        <v>0</v>
      </c>
      <c r="E109" s="161">
        <f t="shared" si="15"/>
        <v>6.25E-2</v>
      </c>
      <c r="F109" s="144">
        <f t="shared" si="16"/>
        <v>0</v>
      </c>
      <c r="G109" s="91">
        <v>0</v>
      </c>
      <c r="H109" s="91">
        <v>1</v>
      </c>
      <c r="I109" s="91">
        <v>0</v>
      </c>
      <c r="J109" s="91">
        <v>1</v>
      </c>
      <c r="K109" s="169">
        <f t="shared" si="17"/>
        <v>0</v>
      </c>
      <c r="L109" s="173">
        <v>2</v>
      </c>
      <c r="M109" s="164">
        <v>5.5</v>
      </c>
      <c r="N109" s="3">
        <v>27</v>
      </c>
      <c r="O109" s="158" t="s">
        <v>4066</v>
      </c>
      <c r="P109" s="162">
        <f t="shared" si="18"/>
        <v>0.38764044943820225</v>
      </c>
      <c r="Q109" s="139" t="s">
        <v>2976</v>
      </c>
      <c r="R109" s="49">
        <v>69</v>
      </c>
      <c r="S109" s="54" t="s">
        <v>962</v>
      </c>
      <c r="T109" s="12" t="s">
        <v>3874</v>
      </c>
      <c r="U109" s="56">
        <v>2004</v>
      </c>
      <c r="V109" s="56">
        <v>3</v>
      </c>
      <c r="W109" s="56">
        <v>90</v>
      </c>
      <c r="X109" s="56">
        <v>23</v>
      </c>
      <c r="Y109" s="55" t="s">
        <v>443</v>
      </c>
      <c r="Z109" s="55">
        <v>4</v>
      </c>
      <c r="AA109" s="55">
        <v>40</v>
      </c>
      <c r="AB109" s="58">
        <v>716</v>
      </c>
      <c r="AC109" s="58">
        <v>1069</v>
      </c>
      <c r="AD109" s="58">
        <v>67</v>
      </c>
      <c r="AE109" s="58">
        <v>7502</v>
      </c>
      <c r="AF109" s="58"/>
      <c r="AG109" s="58">
        <v>9</v>
      </c>
      <c r="AH109" s="58">
        <v>8.6999999999999993</v>
      </c>
      <c r="AI109" s="58">
        <v>48</v>
      </c>
      <c r="AJ109" s="58">
        <v>25</v>
      </c>
      <c r="AK109" s="55">
        <f t="shared" si="19"/>
        <v>1.92</v>
      </c>
      <c r="AL109" s="58">
        <f t="shared" si="20"/>
        <v>25.483333333333334</v>
      </c>
      <c r="AM109" s="58">
        <v>152.9</v>
      </c>
      <c r="AN109" s="53">
        <v>6</v>
      </c>
      <c r="AO109" s="54" t="s">
        <v>2513</v>
      </c>
      <c r="AP109" s="57">
        <v>76.3</v>
      </c>
      <c r="AQ109" s="57">
        <v>213</v>
      </c>
      <c r="AR109" s="57">
        <v>16</v>
      </c>
      <c r="AS109" s="57">
        <v>4.75</v>
      </c>
      <c r="AT109" s="57">
        <v>24.49</v>
      </c>
      <c r="AU109" s="57">
        <v>85.39</v>
      </c>
      <c r="AV109" s="54">
        <v>3.2475999999999994</v>
      </c>
      <c r="AW109" s="54">
        <f t="shared" si="21"/>
        <v>25.720881737090092</v>
      </c>
      <c r="AX109" s="54"/>
    </row>
    <row r="110" spans="1:53" ht="16" x14ac:dyDescent="0.2">
      <c r="A110">
        <v>1</v>
      </c>
      <c r="B110">
        <v>1</v>
      </c>
      <c r="C110" s="91">
        <f t="shared" si="14"/>
        <v>0</v>
      </c>
      <c r="D110" s="160">
        <v>0</v>
      </c>
      <c r="E110" s="161">
        <f t="shared" si="15"/>
        <v>6.25E-2</v>
      </c>
      <c r="F110" s="144">
        <f t="shared" si="16"/>
        <v>0</v>
      </c>
      <c r="G110" s="91">
        <v>0</v>
      </c>
      <c r="H110" s="91">
        <v>1</v>
      </c>
      <c r="I110" s="91">
        <v>0</v>
      </c>
      <c r="J110" s="91">
        <v>1</v>
      </c>
      <c r="K110" s="169">
        <f t="shared" si="17"/>
        <v>0</v>
      </c>
      <c r="L110" s="173">
        <v>0</v>
      </c>
      <c r="M110" s="164">
        <v>0</v>
      </c>
      <c r="N110" s="3">
        <v>127</v>
      </c>
      <c r="O110" s="158" t="s">
        <v>4113</v>
      </c>
      <c r="P110" s="162">
        <f t="shared" si="18"/>
        <v>0.10674157303370786</v>
      </c>
      <c r="Q110" s="139" t="s">
        <v>2969</v>
      </c>
      <c r="R110" s="49">
        <v>19</v>
      </c>
      <c r="S110" s="54" t="s">
        <v>955</v>
      </c>
      <c r="T110" s="12" t="s">
        <v>3871</v>
      </c>
      <c r="U110" s="56">
        <v>2004</v>
      </c>
      <c r="V110" s="56">
        <v>1</v>
      </c>
      <c r="W110" s="56">
        <v>22</v>
      </c>
      <c r="X110" s="56">
        <v>23</v>
      </c>
      <c r="Y110" s="55" t="s">
        <v>124</v>
      </c>
      <c r="Z110" s="55">
        <v>19</v>
      </c>
      <c r="AA110" s="55">
        <v>38</v>
      </c>
      <c r="AB110" s="58">
        <v>570</v>
      </c>
      <c r="AC110" s="58">
        <v>987</v>
      </c>
      <c r="AD110" s="58">
        <v>57.8</v>
      </c>
      <c r="AE110" s="58">
        <v>6754</v>
      </c>
      <c r="AF110" s="58"/>
      <c r="AG110" s="58">
        <v>7.3</v>
      </c>
      <c r="AH110" s="58">
        <v>7.1</v>
      </c>
      <c r="AI110" s="58">
        <v>90</v>
      </c>
      <c r="AJ110" s="58">
        <v>47</v>
      </c>
      <c r="AK110" s="55">
        <f t="shared" si="19"/>
        <v>1.9148936170212767</v>
      </c>
      <c r="AL110" s="58">
        <f t="shared" si="20"/>
        <v>16.100000000000001</v>
      </c>
      <c r="AM110" s="58">
        <v>128.80000000000001</v>
      </c>
      <c r="AN110" s="53">
        <v>8</v>
      </c>
      <c r="AO110" s="54" t="s">
        <v>3656</v>
      </c>
      <c r="AP110" s="57">
        <v>75.75</v>
      </c>
      <c r="AQ110" s="57">
        <v>229</v>
      </c>
      <c r="AR110" s="57">
        <v>35</v>
      </c>
      <c r="AS110" s="57">
        <v>4.8600000000000003</v>
      </c>
      <c r="AT110" s="57">
        <v>29.5</v>
      </c>
      <c r="AU110" s="57">
        <v>108</v>
      </c>
      <c r="AV110" s="57">
        <v>4.45</v>
      </c>
      <c r="AW110" s="54">
        <f t="shared" si="21"/>
        <v>28.055985796599462</v>
      </c>
      <c r="AX110" s="54"/>
    </row>
    <row r="111" spans="1:53" ht="16" x14ac:dyDescent="0.2">
      <c r="A111">
        <v>0</v>
      </c>
      <c r="B111">
        <v>0</v>
      </c>
      <c r="C111" s="91">
        <f t="shared" si="14"/>
        <v>0</v>
      </c>
      <c r="D111" s="160">
        <v>0</v>
      </c>
      <c r="E111" s="161">
        <f t="shared" si="15"/>
        <v>0.1875</v>
      </c>
      <c r="F111" s="144">
        <f t="shared" si="16"/>
        <v>0.33333333333333331</v>
      </c>
      <c r="G111" s="154">
        <v>1</v>
      </c>
      <c r="H111" s="154">
        <v>2</v>
      </c>
      <c r="I111" s="154">
        <v>0</v>
      </c>
      <c r="J111" s="154">
        <v>1</v>
      </c>
      <c r="K111" s="169">
        <f t="shared" si="17"/>
        <v>0</v>
      </c>
      <c r="L111" s="173">
        <v>5</v>
      </c>
      <c r="M111" s="164">
        <v>13</v>
      </c>
      <c r="N111" s="3">
        <v>404</v>
      </c>
      <c r="O111" s="158" t="s">
        <v>4114</v>
      </c>
      <c r="P111" s="162">
        <f t="shared" si="18"/>
        <v>4.49438202247191E-2</v>
      </c>
      <c r="Q111" s="139" t="s">
        <v>2971</v>
      </c>
      <c r="R111" s="49">
        <v>8</v>
      </c>
      <c r="S111" s="54" t="s">
        <v>970</v>
      </c>
      <c r="T111" s="12" t="s">
        <v>3873</v>
      </c>
      <c r="U111" s="56">
        <v>2004</v>
      </c>
      <c r="V111" s="56">
        <v>4</v>
      </c>
      <c r="W111" s="56">
        <v>106</v>
      </c>
      <c r="X111" s="56">
        <v>23</v>
      </c>
      <c r="Y111" s="55" t="s">
        <v>93</v>
      </c>
      <c r="Z111" s="55">
        <v>16</v>
      </c>
      <c r="AA111" s="55">
        <v>43</v>
      </c>
      <c r="AB111" s="58">
        <v>1063</v>
      </c>
      <c r="AC111" s="58">
        <v>1775</v>
      </c>
      <c r="AD111" s="58">
        <v>59.9</v>
      </c>
      <c r="AE111" s="58">
        <v>12666</v>
      </c>
      <c r="AF111" s="58"/>
      <c r="AG111" s="58">
        <v>9.6</v>
      </c>
      <c r="AH111" s="58">
        <v>9.4</v>
      </c>
      <c r="AI111" s="58">
        <v>21</v>
      </c>
      <c r="AJ111" s="58">
        <v>11</v>
      </c>
      <c r="AK111" s="55">
        <f t="shared" si="19"/>
        <v>1.9090909090909092</v>
      </c>
      <c r="AL111" s="58">
        <f t="shared" si="20"/>
        <v>21.514285714285712</v>
      </c>
      <c r="AM111" s="58">
        <v>150.6</v>
      </c>
      <c r="AN111" s="53">
        <v>7</v>
      </c>
      <c r="AO111" s="54" t="s">
        <v>2517</v>
      </c>
      <c r="AP111" s="57">
        <v>72</v>
      </c>
      <c r="AQ111" s="57">
        <v>210</v>
      </c>
      <c r="AR111" s="57">
        <v>20</v>
      </c>
      <c r="AS111" s="57">
        <v>4.33</v>
      </c>
      <c r="AT111" s="57">
        <v>38</v>
      </c>
      <c r="AU111" s="57">
        <v>85.39</v>
      </c>
      <c r="AV111" s="54">
        <v>3.2475999999999994</v>
      </c>
      <c r="AW111" s="54">
        <f t="shared" si="21"/>
        <v>28.47800925925926</v>
      </c>
      <c r="AX111" s="54"/>
    </row>
    <row r="112" spans="1:53" ht="16" x14ac:dyDescent="0.2">
      <c r="A112">
        <v>0</v>
      </c>
      <c r="B112">
        <v>0</v>
      </c>
      <c r="C112" s="91">
        <f t="shared" si="14"/>
        <v>0</v>
      </c>
      <c r="D112" s="160">
        <v>0</v>
      </c>
      <c r="E112" s="161">
        <f t="shared" si="15"/>
        <v>6.25E-2</v>
      </c>
      <c r="F112" s="144">
        <f t="shared" si="16"/>
        <v>0</v>
      </c>
      <c r="G112" s="91">
        <v>0</v>
      </c>
      <c r="H112" s="91">
        <v>1</v>
      </c>
      <c r="I112" s="91">
        <v>0</v>
      </c>
      <c r="J112" s="91">
        <v>1</v>
      </c>
      <c r="K112" s="169">
        <f t="shared" si="17"/>
        <v>0</v>
      </c>
      <c r="L112" s="173">
        <v>0</v>
      </c>
      <c r="M112" s="164">
        <v>0</v>
      </c>
      <c r="N112" s="3">
        <v>50</v>
      </c>
      <c r="O112" s="158" t="s">
        <v>4115</v>
      </c>
      <c r="P112" s="162">
        <f t="shared" si="18"/>
        <v>5.6179775280898875E-3</v>
      </c>
      <c r="Q112" s="139" t="s">
        <v>2968</v>
      </c>
      <c r="R112" s="49">
        <v>1</v>
      </c>
      <c r="S112" s="54" t="s">
        <v>974</v>
      </c>
      <c r="T112" s="12" t="s">
        <v>3869</v>
      </c>
      <c r="U112" s="56">
        <v>2004</v>
      </c>
      <c r="V112" s="56">
        <v>5</v>
      </c>
      <c r="W112" s="56">
        <v>148</v>
      </c>
      <c r="X112" s="56">
        <v>23</v>
      </c>
      <c r="Y112" s="55" t="s">
        <v>56</v>
      </c>
      <c r="Z112" s="55">
        <v>27</v>
      </c>
      <c r="AA112" s="55">
        <v>43</v>
      </c>
      <c r="AB112" s="58">
        <v>328</v>
      </c>
      <c r="AC112" s="58">
        <v>577</v>
      </c>
      <c r="AD112" s="58">
        <v>56.8</v>
      </c>
      <c r="AE112" s="58">
        <v>4489</v>
      </c>
      <c r="AF112" s="58"/>
      <c r="AG112" s="58">
        <v>7.4</v>
      </c>
      <c r="AH112" s="58">
        <v>7.1</v>
      </c>
      <c r="AI112" s="58">
        <v>51</v>
      </c>
      <c r="AJ112" s="58">
        <v>27</v>
      </c>
      <c r="AK112" s="55">
        <f t="shared" si="19"/>
        <v>1.8888888888888888</v>
      </c>
      <c r="AL112" s="58">
        <f t="shared" si="20"/>
        <v>26.26</v>
      </c>
      <c r="AM112" s="58">
        <v>131.30000000000001</v>
      </c>
      <c r="AN112" s="53">
        <v>5</v>
      </c>
      <c r="AO112" s="54" t="s">
        <v>2514</v>
      </c>
      <c r="AP112" s="57">
        <v>77</v>
      </c>
      <c r="AQ112" s="57">
        <v>227</v>
      </c>
      <c r="AR112" s="57">
        <v>25</v>
      </c>
      <c r="AS112" s="57">
        <v>5.12</v>
      </c>
      <c r="AT112" s="57">
        <v>30.5</v>
      </c>
      <c r="AU112" s="57">
        <v>107</v>
      </c>
      <c r="AV112" s="57">
        <v>4.4400000000000004</v>
      </c>
      <c r="AW112" s="54">
        <f t="shared" si="21"/>
        <v>26.915331421824931</v>
      </c>
      <c r="AX112" s="54"/>
    </row>
    <row r="113" spans="1:53" ht="16" x14ac:dyDescent="0.2">
      <c r="A113">
        <v>0</v>
      </c>
      <c r="B113">
        <v>0</v>
      </c>
      <c r="C113" s="91">
        <f t="shared" si="14"/>
        <v>0</v>
      </c>
      <c r="D113" s="160">
        <v>0</v>
      </c>
      <c r="E113" s="161">
        <f t="shared" si="15"/>
        <v>5</v>
      </c>
      <c r="F113" s="144">
        <f t="shared" si="16"/>
        <v>0.47499999999999998</v>
      </c>
      <c r="G113" s="91">
        <v>38</v>
      </c>
      <c r="H113" s="91">
        <v>42</v>
      </c>
      <c r="I113" s="91">
        <v>0</v>
      </c>
      <c r="J113" s="91">
        <v>1</v>
      </c>
      <c r="K113" s="169">
        <f t="shared" si="17"/>
        <v>0</v>
      </c>
      <c r="L113" s="173">
        <v>1</v>
      </c>
      <c r="M113" s="164">
        <v>22</v>
      </c>
      <c r="N113" s="3">
        <v>115</v>
      </c>
      <c r="O113" s="158" t="s">
        <v>4116</v>
      </c>
      <c r="P113" s="162">
        <f t="shared" si="18"/>
        <v>5.6179775280898875E-3</v>
      </c>
      <c r="Q113" s="139" t="s">
        <v>2973</v>
      </c>
      <c r="R113" s="49">
        <v>1</v>
      </c>
      <c r="S113" s="54" t="s">
        <v>983</v>
      </c>
      <c r="T113" s="12" t="s">
        <v>3868</v>
      </c>
      <c r="U113" s="56">
        <v>2004</v>
      </c>
      <c r="V113" s="56">
        <v>7</v>
      </c>
      <c r="W113" s="56">
        <v>217</v>
      </c>
      <c r="X113" s="56">
        <v>24</v>
      </c>
      <c r="Y113" s="55" t="s">
        <v>110</v>
      </c>
      <c r="Z113" s="55">
        <v>14</v>
      </c>
      <c r="AA113" s="55">
        <v>38</v>
      </c>
      <c r="AB113" s="58">
        <v>792</v>
      </c>
      <c r="AC113" s="58">
        <v>1373</v>
      </c>
      <c r="AD113" s="58">
        <v>57.7</v>
      </c>
      <c r="AE113" s="58">
        <v>9916</v>
      </c>
      <c r="AF113" s="58"/>
      <c r="AG113" s="58">
        <v>7.5</v>
      </c>
      <c r="AH113" s="58">
        <v>7.3</v>
      </c>
      <c r="AI113" s="58">
        <v>34</v>
      </c>
      <c r="AJ113" s="58">
        <v>18</v>
      </c>
      <c r="AK113" s="55">
        <f t="shared" si="19"/>
        <v>1.8888888888888888</v>
      </c>
      <c r="AL113" s="58">
        <f t="shared" si="20"/>
        <v>18.585714285714285</v>
      </c>
      <c r="AM113" s="58">
        <v>130.1</v>
      </c>
      <c r="AN113" s="53">
        <v>7</v>
      </c>
      <c r="AO113" s="54" t="s">
        <v>3664</v>
      </c>
      <c r="AP113" s="57">
        <v>76.599999999999994</v>
      </c>
      <c r="AQ113" s="57">
        <v>234</v>
      </c>
      <c r="AR113" s="57">
        <v>16</v>
      </c>
      <c r="AS113" s="57">
        <v>4.3370499999999996</v>
      </c>
      <c r="AT113" s="57">
        <v>29</v>
      </c>
      <c r="AU113" s="57">
        <v>106</v>
      </c>
      <c r="AV113" s="57">
        <v>4.28</v>
      </c>
      <c r="AW113" s="54">
        <f t="shared" si="21"/>
        <v>28.035844541853859</v>
      </c>
      <c r="AX113" s="54"/>
    </row>
    <row r="114" spans="1:53" ht="16" x14ac:dyDescent="0.2">
      <c r="A114">
        <v>0</v>
      </c>
      <c r="B114">
        <v>0</v>
      </c>
      <c r="C114" s="91">
        <f t="shared" si="14"/>
        <v>0</v>
      </c>
      <c r="D114" s="160">
        <v>0</v>
      </c>
      <c r="E114" s="161">
        <f t="shared" si="15"/>
        <v>10.875</v>
      </c>
      <c r="F114" s="144">
        <f t="shared" si="16"/>
        <v>0.58620689655172409</v>
      </c>
      <c r="G114" s="91">
        <v>102</v>
      </c>
      <c r="H114" s="91">
        <v>72</v>
      </c>
      <c r="I114" s="91">
        <v>4</v>
      </c>
      <c r="J114" s="91">
        <v>8</v>
      </c>
      <c r="K114" s="169">
        <f t="shared" si="17"/>
        <v>0.33333333333333331</v>
      </c>
      <c r="L114" s="173">
        <v>0</v>
      </c>
      <c r="M114" s="164">
        <v>0</v>
      </c>
      <c r="N114" s="3">
        <v>36</v>
      </c>
      <c r="O114" s="158" t="s">
        <v>4072</v>
      </c>
      <c r="P114" s="162">
        <f t="shared" si="18"/>
        <v>0</v>
      </c>
      <c r="Q114" s="139" t="s">
        <v>2972</v>
      </c>
      <c r="R114" s="49">
        <v>0</v>
      </c>
      <c r="S114" s="54" t="s">
        <v>982</v>
      </c>
      <c r="T114" s="76" t="s">
        <v>3872</v>
      </c>
      <c r="U114" s="56">
        <v>2004</v>
      </c>
      <c r="V114" s="56">
        <v>7</v>
      </c>
      <c r="W114" s="56">
        <v>202</v>
      </c>
      <c r="X114" s="56">
        <v>23</v>
      </c>
      <c r="Y114" s="55" t="s">
        <v>350</v>
      </c>
      <c r="Z114" s="55">
        <v>29</v>
      </c>
      <c r="AA114" s="55">
        <v>46</v>
      </c>
      <c r="AB114" s="58">
        <v>744</v>
      </c>
      <c r="AC114" s="58">
        <v>1327</v>
      </c>
      <c r="AD114" s="58">
        <v>56.1</v>
      </c>
      <c r="AE114" s="58">
        <v>9014</v>
      </c>
      <c r="AF114" s="58"/>
      <c r="AG114" s="58">
        <v>7.8</v>
      </c>
      <c r="AH114" s="58">
        <v>7.6</v>
      </c>
      <c r="AI114" s="58">
        <v>64</v>
      </c>
      <c r="AJ114" s="58">
        <v>34</v>
      </c>
      <c r="AK114" s="55">
        <f t="shared" si="19"/>
        <v>1.8823529411764706</v>
      </c>
      <c r="AL114" s="58">
        <f t="shared" si="20"/>
        <v>26.76</v>
      </c>
      <c r="AM114" s="58">
        <v>133.80000000000001</v>
      </c>
      <c r="AN114" s="53">
        <v>5</v>
      </c>
      <c r="AO114" s="54" t="s">
        <v>2514</v>
      </c>
      <c r="AP114" s="57">
        <v>74.3</v>
      </c>
      <c r="AQ114" s="57">
        <v>195</v>
      </c>
      <c r="AR114" s="57">
        <v>16</v>
      </c>
      <c r="AS114" s="57">
        <v>4.96</v>
      </c>
      <c r="AT114" s="57">
        <v>30</v>
      </c>
      <c r="AU114" s="57">
        <v>111</v>
      </c>
      <c r="AV114" s="57">
        <v>4.29</v>
      </c>
      <c r="AW114" s="54">
        <f t="shared" si="21"/>
        <v>24.832034837487253</v>
      </c>
      <c r="AX114" s="54"/>
    </row>
    <row r="115" spans="1:53" ht="16" x14ac:dyDescent="0.2">
      <c r="A115">
        <v>1</v>
      </c>
      <c r="B115">
        <v>1</v>
      </c>
      <c r="C115" s="91">
        <f t="shared" si="14"/>
        <v>1</v>
      </c>
      <c r="D115" s="160">
        <v>0</v>
      </c>
      <c r="E115" s="161">
        <f t="shared" si="15"/>
        <v>5</v>
      </c>
      <c r="F115" s="144">
        <f t="shared" si="16"/>
        <v>0.66249999999999998</v>
      </c>
      <c r="G115" s="91">
        <v>53</v>
      </c>
      <c r="H115" s="91">
        <v>27</v>
      </c>
      <c r="I115" s="91">
        <v>2</v>
      </c>
      <c r="J115" s="91">
        <v>4</v>
      </c>
      <c r="K115" s="169">
        <f t="shared" si="17"/>
        <v>0.33333333333333331</v>
      </c>
      <c r="L115" s="173">
        <v>5</v>
      </c>
      <c r="M115" s="164">
        <v>6.6</v>
      </c>
      <c r="N115" s="3">
        <v>0</v>
      </c>
      <c r="O115" s="159" t="s">
        <v>4117</v>
      </c>
      <c r="P115" s="162">
        <f t="shared" si="18"/>
        <v>0.7191011235955056</v>
      </c>
      <c r="Q115" s="145" t="s">
        <v>2967</v>
      </c>
      <c r="R115" s="49">
        <v>128</v>
      </c>
      <c r="S115" s="54" t="s">
        <v>868</v>
      </c>
      <c r="T115" s="146" t="s">
        <v>3876</v>
      </c>
      <c r="U115" s="147">
        <v>2005</v>
      </c>
      <c r="V115" s="56">
        <v>1</v>
      </c>
      <c r="W115" s="56">
        <v>24</v>
      </c>
      <c r="X115" s="56">
        <v>21</v>
      </c>
      <c r="Y115" s="55" t="s">
        <v>288</v>
      </c>
      <c r="Z115" s="55">
        <v>15</v>
      </c>
      <c r="AA115" s="55">
        <v>25</v>
      </c>
      <c r="AB115" s="58">
        <v>424</v>
      </c>
      <c r="AC115" s="58">
        <v>665</v>
      </c>
      <c r="AD115" s="58">
        <v>63.8</v>
      </c>
      <c r="AE115" s="58">
        <v>5469</v>
      </c>
      <c r="AF115" s="58"/>
      <c r="AG115" s="58">
        <v>8.5</v>
      </c>
      <c r="AH115" s="58">
        <v>8.3000000000000007</v>
      </c>
      <c r="AI115" s="58">
        <v>45</v>
      </c>
      <c r="AJ115" s="58">
        <v>24</v>
      </c>
      <c r="AK115" s="55">
        <f t="shared" si="19"/>
        <v>1.875</v>
      </c>
      <c r="AL115" s="58">
        <f t="shared" si="20"/>
        <v>74.099999999999994</v>
      </c>
      <c r="AM115" s="58">
        <v>148.19999999999999</v>
      </c>
      <c r="AN115" s="53">
        <v>2</v>
      </c>
      <c r="AO115" s="54" t="s">
        <v>2518</v>
      </c>
      <c r="AP115" s="57">
        <v>76.75</v>
      </c>
      <c r="AQ115" s="57">
        <v>230</v>
      </c>
      <c r="AR115" s="57">
        <v>28</v>
      </c>
      <c r="AS115" s="57">
        <v>4.72</v>
      </c>
      <c r="AT115" s="57">
        <v>24.49</v>
      </c>
      <c r="AU115" s="57">
        <v>85.39</v>
      </c>
      <c r="AV115" s="54">
        <v>3.2475999999999994</v>
      </c>
      <c r="AW115" s="54">
        <f t="shared" si="21"/>
        <v>27.448991501236087</v>
      </c>
      <c r="AX115" s="54"/>
    </row>
    <row r="116" spans="1:53" ht="16" x14ac:dyDescent="0.2">
      <c r="A116">
        <v>0</v>
      </c>
      <c r="B116">
        <v>1</v>
      </c>
      <c r="C116" s="91">
        <f t="shared" si="14"/>
        <v>1</v>
      </c>
      <c r="D116" s="160">
        <v>0</v>
      </c>
      <c r="E116" s="161">
        <f t="shared" si="15"/>
        <v>6.25E-2</v>
      </c>
      <c r="F116" s="144">
        <f t="shared" si="16"/>
        <v>0</v>
      </c>
      <c r="G116" s="91">
        <v>0</v>
      </c>
      <c r="H116" s="91">
        <v>1</v>
      </c>
      <c r="I116" s="91">
        <v>0</v>
      </c>
      <c r="J116" s="91">
        <v>1</v>
      </c>
      <c r="K116" s="169">
        <f t="shared" si="17"/>
        <v>0</v>
      </c>
      <c r="L116" s="173">
        <v>0</v>
      </c>
      <c r="M116" s="164">
        <v>0</v>
      </c>
      <c r="N116" s="3">
        <v>0</v>
      </c>
      <c r="O116" s="159" t="s">
        <v>4118</v>
      </c>
      <c r="P116" s="162">
        <f t="shared" si="18"/>
        <v>0.52247191011235961</v>
      </c>
      <c r="Q116" s="145" t="s">
        <v>2755</v>
      </c>
      <c r="R116" s="49">
        <v>93</v>
      </c>
      <c r="S116" s="54" t="s">
        <v>859</v>
      </c>
      <c r="T116" s="149" t="s">
        <v>3877</v>
      </c>
      <c r="U116" s="147">
        <v>2005</v>
      </c>
      <c r="V116" s="56">
        <v>1</v>
      </c>
      <c r="W116" s="56">
        <v>1</v>
      </c>
      <c r="X116" s="56">
        <v>21</v>
      </c>
      <c r="Y116" s="55" t="s">
        <v>110</v>
      </c>
      <c r="Z116" s="55">
        <v>32</v>
      </c>
      <c r="AA116" s="55">
        <v>25</v>
      </c>
      <c r="AB116" s="58">
        <v>389</v>
      </c>
      <c r="AC116" s="58">
        <v>587</v>
      </c>
      <c r="AD116" s="58">
        <v>66.3</v>
      </c>
      <c r="AE116" s="58">
        <v>5203</v>
      </c>
      <c r="AF116" s="58"/>
      <c r="AG116" s="58">
        <v>7.8</v>
      </c>
      <c r="AH116" s="58">
        <v>7.5</v>
      </c>
      <c r="AI116" s="58">
        <v>58</v>
      </c>
      <c r="AJ116" s="58">
        <v>31</v>
      </c>
      <c r="AK116" s="55">
        <f t="shared" si="19"/>
        <v>1.8709677419354838</v>
      </c>
      <c r="AL116" s="58">
        <f t="shared" si="20"/>
        <v>34.6</v>
      </c>
      <c r="AM116" s="58">
        <v>138.4</v>
      </c>
      <c r="AN116" s="53">
        <v>4</v>
      </c>
      <c r="AO116" s="54" t="s">
        <v>3188</v>
      </c>
      <c r="AP116" s="57">
        <v>76.400000000000006</v>
      </c>
      <c r="AQ116" s="57">
        <v>220</v>
      </c>
      <c r="AR116" s="57">
        <v>22</v>
      </c>
      <c r="AS116" s="57">
        <v>4.8600000000000003</v>
      </c>
      <c r="AT116" s="57">
        <v>31</v>
      </c>
      <c r="AU116" s="57">
        <v>103</v>
      </c>
      <c r="AV116" s="57">
        <v>4.18</v>
      </c>
      <c r="AW116" s="54">
        <f t="shared" si="21"/>
        <v>26.496669499191356</v>
      </c>
      <c r="AX116" s="54"/>
    </row>
    <row r="117" spans="1:53" ht="16" x14ac:dyDescent="0.2">
      <c r="A117">
        <v>0</v>
      </c>
      <c r="B117">
        <v>0</v>
      </c>
      <c r="C117" s="91">
        <f t="shared" si="14"/>
        <v>1</v>
      </c>
      <c r="D117" s="160">
        <v>0</v>
      </c>
      <c r="E117" s="161">
        <f t="shared" si="15"/>
        <v>5</v>
      </c>
      <c r="F117" s="144">
        <f t="shared" si="16"/>
        <v>0.63749999999999996</v>
      </c>
      <c r="G117" s="91">
        <v>51</v>
      </c>
      <c r="H117" s="91">
        <v>29</v>
      </c>
      <c r="I117" s="91">
        <v>3</v>
      </c>
      <c r="J117" s="91">
        <v>4</v>
      </c>
      <c r="K117" s="169">
        <f t="shared" si="17"/>
        <v>0.42857142857142855</v>
      </c>
      <c r="L117" s="173">
        <v>5</v>
      </c>
      <c r="M117" s="164">
        <v>13</v>
      </c>
      <c r="N117" s="3">
        <v>91</v>
      </c>
      <c r="O117" s="158" t="s">
        <v>4119</v>
      </c>
      <c r="P117" s="162">
        <f t="shared" si="18"/>
        <v>0.3651685393258427</v>
      </c>
      <c r="Q117" s="145" t="s">
        <v>2963</v>
      </c>
      <c r="R117" s="49">
        <v>65</v>
      </c>
      <c r="S117" s="54" t="s">
        <v>921</v>
      </c>
      <c r="T117" s="146" t="s">
        <v>3883</v>
      </c>
      <c r="U117" s="147">
        <v>2005</v>
      </c>
      <c r="V117" s="56">
        <v>7</v>
      </c>
      <c r="W117" s="56">
        <v>250</v>
      </c>
      <c r="X117" s="56">
        <v>22</v>
      </c>
      <c r="Y117" s="55" t="s">
        <v>271</v>
      </c>
      <c r="Z117" s="55">
        <v>22</v>
      </c>
      <c r="AA117" s="55">
        <v>17</v>
      </c>
      <c r="AB117" s="71" t="s">
        <v>3666</v>
      </c>
      <c r="AC117" s="71" t="s">
        <v>3667</v>
      </c>
      <c r="AD117" s="71" t="s">
        <v>3668</v>
      </c>
      <c r="AE117" s="71" t="s">
        <v>3669</v>
      </c>
      <c r="AF117" s="58"/>
      <c r="AG117" s="58">
        <v>7.3</v>
      </c>
      <c r="AH117" s="58">
        <v>7.1</v>
      </c>
      <c r="AI117" s="58">
        <v>41</v>
      </c>
      <c r="AJ117" s="58">
        <v>22</v>
      </c>
      <c r="AK117" s="55">
        <f t="shared" si="19"/>
        <v>1.8636363636363635</v>
      </c>
      <c r="AL117" s="58">
        <f t="shared" si="20"/>
        <v>64.2</v>
      </c>
      <c r="AM117" s="58">
        <v>128.4</v>
      </c>
      <c r="AN117" s="53">
        <v>2</v>
      </c>
      <c r="AO117" s="54" t="s">
        <v>2518</v>
      </c>
      <c r="AP117" s="57">
        <v>74.5</v>
      </c>
      <c r="AQ117" s="57">
        <v>205</v>
      </c>
      <c r="AR117" s="57">
        <v>24</v>
      </c>
      <c r="AS117" s="57">
        <v>4.9400000000000004</v>
      </c>
      <c r="AT117" s="57">
        <v>30.5</v>
      </c>
      <c r="AU117" s="57">
        <v>104</v>
      </c>
      <c r="AV117" s="57">
        <v>4.25</v>
      </c>
      <c r="AW117" s="54">
        <f t="shared" si="21"/>
        <v>25.965497049682448</v>
      </c>
      <c r="AX117" s="54"/>
    </row>
    <row r="118" spans="1:53" ht="16" x14ac:dyDescent="0.2">
      <c r="A118">
        <v>1</v>
      </c>
      <c r="B118">
        <v>1</v>
      </c>
      <c r="C118" s="91">
        <f t="shared" si="14"/>
        <v>0</v>
      </c>
      <c r="D118" s="91">
        <v>3</v>
      </c>
      <c r="E118" s="161">
        <f t="shared" si="15"/>
        <v>12.5</v>
      </c>
      <c r="F118" s="144">
        <f t="shared" si="16"/>
        <v>0.65</v>
      </c>
      <c r="G118" s="91">
        <v>130</v>
      </c>
      <c r="H118" s="91">
        <v>70</v>
      </c>
      <c r="I118" s="91">
        <v>16</v>
      </c>
      <c r="J118" s="91">
        <v>5</v>
      </c>
      <c r="K118" s="169">
        <f t="shared" si="17"/>
        <v>0.76190476190476186</v>
      </c>
      <c r="L118" s="173">
        <v>1</v>
      </c>
      <c r="M118" s="164">
        <v>21</v>
      </c>
      <c r="N118" s="3">
        <v>0</v>
      </c>
      <c r="O118" s="159" t="s">
        <v>4067</v>
      </c>
      <c r="P118" s="162">
        <f t="shared" si="18"/>
        <v>0.2640449438202247</v>
      </c>
      <c r="Q118" s="145" t="s">
        <v>2962</v>
      </c>
      <c r="R118" s="49">
        <v>47</v>
      </c>
      <c r="S118" s="54" t="s">
        <v>877</v>
      </c>
      <c r="T118" s="146" t="s">
        <v>3881</v>
      </c>
      <c r="U118" s="147">
        <v>2005</v>
      </c>
      <c r="V118" s="56">
        <v>1</v>
      </c>
      <c r="W118" s="56">
        <v>25</v>
      </c>
      <c r="X118" s="56">
        <v>23</v>
      </c>
      <c r="Y118" s="55" t="s">
        <v>221</v>
      </c>
      <c r="Z118" s="55">
        <v>21</v>
      </c>
      <c r="AA118" s="55">
        <v>48</v>
      </c>
      <c r="AB118" s="58">
        <v>552</v>
      </c>
      <c r="AC118" s="58">
        <v>854</v>
      </c>
      <c r="AD118" s="58">
        <v>64.599999999999994</v>
      </c>
      <c r="AE118" s="58">
        <v>7299</v>
      </c>
      <c r="AF118" s="58"/>
      <c r="AG118" s="58">
        <v>9.8000000000000007</v>
      </c>
      <c r="AH118" s="58">
        <v>9.5</v>
      </c>
      <c r="AI118" s="58">
        <v>121</v>
      </c>
      <c r="AJ118" s="58">
        <v>65</v>
      </c>
      <c r="AK118" s="55">
        <f t="shared" si="19"/>
        <v>1.8615384615384616</v>
      </c>
      <c r="AL118" s="58">
        <f t="shared" si="20"/>
        <v>20.337499999999999</v>
      </c>
      <c r="AM118" s="58">
        <v>162.69999999999999</v>
      </c>
      <c r="AN118" s="53">
        <v>8</v>
      </c>
      <c r="AO118" s="54" t="s">
        <v>3661</v>
      </c>
      <c r="AP118" s="57">
        <v>71.8</v>
      </c>
      <c r="AQ118" s="57">
        <v>179</v>
      </c>
      <c r="AR118" s="57">
        <v>16</v>
      </c>
      <c r="AS118" s="57">
        <v>4.3370499999999996</v>
      </c>
      <c r="AT118" s="57">
        <v>24.49</v>
      </c>
      <c r="AU118" s="57">
        <v>85.39</v>
      </c>
      <c r="AV118" s="54">
        <v>3.2475999999999994</v>
      </c>
      <c r="AW118" s="54">
        <f t="shared" si="21"/>
        <v>24.409532824853937</v>
      </c>
      <c r="AX118" s="54"/>
    </row>
    <row r="119" spans="1:53" ht="16" x14ac:dyDescent="0.2">
      <c r="A119">
        <v>0</v>
      </c>
      <c r="B119">
        <v>0</v>
      </c>
      <c r="C119" s="91">
        <f t="shared" si="14"/>
        <v>0</v>
      </c>
      <c r="D119" s="91">
        <v>0</v>
      </c>
      <c r="E119" s="161">
        <f t="shared" si="15"/>
        <v>1</v>
      </c>
      <c r="F119" s="144">
        <f t="shared" si="16"/>
        <v>0.3125</v>
      </c>
      <c r="G119" s="91">
        <v>5</v>
      </c>
      <c r="H119" s="91">
        <v>11</v>
      </c>
      <c r="I119" s="91">
        <v>0</v>
      </c>
      <c r="J119" s="91">
        <v>1</v>
      </c>
      <c r="K119" s="169">
        <f t="shared" si="17"/>
        <v>0</v>
      </c>
      <c r="L119" s="173">
        <v>4</v>
      </c>
      <c r="M119" s="164">
        <v>13.75</v>
      </c>
      <c r="N119" s="3">
        <v>50</v>
      </c>
      <c r="O119" s="158" t="s">
        <v>4115</v>
      </c>
      <c r="P119" s="162">
        <f t="shared" si="18"/>
        <v>0.2303370786516854</v>
      </c>
      <c r="Q119" s="145" t="s">
        <v>2966</v>
      </c>
      <c r="R119" s="49">
        <v>41</v>
      </c>
      <c r="S119" s="54" t="s">
        <v>895</v>
      </c>
      <c r="T119" s="146" t="s">
        <v>3882</v>
      </c>
      <c r="U119" s="147">
        <v>2005</v>
      </c>
      <c r="V119" s="56">
        <v>4</v>
      </c>
      <c r="W119" s="56">
        <v>106</v>
      </c>
      <c r="X119" s="56">
        <v>22</v>
      </c>
      <c r="Y119" s="55" t="s">
        <v>56</v>
      </c>
      <c r="Z119" s="55">
        <v>31</v>
      </c>
      <c r="AA119" s="55">
        <v>44</v>
      </c>
      <c r="AB119" s="58">
        <v>786</v>
      </c>
      <c r="AC119" s="58">
        <v>1336</v>
      </c>
      <c r="AD119" s="58">
        <v>58.8</v>
      </c>
      <c r="AE119" s="58">
        <v>9337</v>
      </c>
      <c r="AF119" s="58"/>
      <c r="AG119" s="58">
        <v>8.1</v>
      </c>
      <c r="AH119" s="58">
        <v>7.8</v>
      </c>
      <c r="AI119" s="58">
        <v>39</v>
      </c>
      <c r="AJ119" s="58">
        <v>21</v>
      </c>
      <c r="AK119" s="55">
        <f t="shared" si="19"/>
        <v>1.8571428571428572</v>
      </c>
      <c r="AL119" s="58">
        <f t="shared" si="20"/>
        <v>137.30000000000001</v>
      </c>
      <c r="AM119" s="58">
        <v>137.30000000000001</v>
      </c>
      <c r="AN119" s="53">
        <v>1</v>
      </c>
      <c r="AO119" s="54" t="s">
        <v>3185</v>
      </c>
      <c r="AP119" s="57">
        <v>77</v>
      </c>
      <c r="AQ119" s="57">
        <v>240</v>
      </c>
      <c r="AR119" s="57">
        <v>16</v>
      </c>
      <c r="AS119" s="57">
        <v>4.3370499999999996</v>
      </c>
      <c r="AT119" s="57">
        <v>24.49</v>
      </c>
      <c r="AU119" s="57">
        <v>85.39</v>
      </c>
      <c r="AV119" s="54">
        <v>3.2475999999999994</v>
      </c>
      <c r="AW119" s="54">
        <f t="shared" si="21"/>
        <v>28.456738067127677</v>
      </c>
      <c r="AX119" s="54"/>
    </row>
    <row r="120" spans="1:53" ht="16" x14ac:dyDescent="0.2">
      <c r="A120">
        <v>0</v>
      </c>
      <c r="B120">
        <v>0</v>
      </c>
      <c r="C120" s="91">
        <f t="shared" si="14"/>
        <v>0</v>
      </c>
      <c r="D120" s="160">
        <v>0</v>
      </c>
      <c r="E120" s="161">
        <f t="shared" si="15"/>
        <v>7</v>
      </c>
      <c r="F120" s="144">
        <f t="shared" si="16"/>
        <v>0.5535714285714286</v>
      </c>
      <c r="G120" s="91">
        <v>62</v>
      </c>
      <c r="H120" s="91">
        <v>50</v>
      </c>
      <c r="I120" s="91">
        <v>5</v>
      </c>
      <c r="J120" s="91">
        <v>2</v>
      </c>
      <c r="K120" s="169">
        <f t="shared" si="17"/>
        <v>0.7142857142857143</v>
      </c>
      <c r="L120" s="173">
        <v>11</v>
      </c>
      <c r="M120" s="164">
        <v>14.363636363636363</v>
      </c>
      <c r="N120" s="3">
        <v>59</v>
      </c>
      <c r="O120" s="158" t="s">
        <v>4102</v>
      </c>
      <c r="P120" s="162">
        <f t="shared" si="18"/>
        <v>0.12359550561797752</v>
      </c>
      <c r="Q120" s="145" t="s">
        <v>2960</v>
      </c>
      <c r="R120" s="49">
        <v>22</v>
      </c>
      <c r="S120" s="54" t="s">
        <v>908</v>
      </c>
      <c r="T120" s="146" t="s">
        <v>3880</v>
      </c>
      <c r="U120" s="147">
        <v>2005</v>
      </c>
      <c r="V120" s="56">
        <v>6</v>
      </c>
      <c r="W120" s="56">
        <v>213</v>
      </c>
      <c r="X120" s="56">
        <v>22</v>
      </c>
      <c r="Y120" s="55" t="s">
        <v>382</v>
      </c>
      <c r="Z120" s="55">
        <v>6</v>
      </c>
      <c r="AA120" s="55">
        <v>49</v>
      </c>
      <c r="AB120" s="58">
        <v>768</v>
      </c>
      <c r="AC120" s="58">
        <v>1515</v>
      </c>
      <c r="AD120" s="58">
        <v>50.7</v>
      </c>
      <c r="AE120" s="58">
        <v>11249</v>
      </c>
      <c r="AF120" s="58"/>
      <c r="AG120" s="58">
        <v>8.1999999999999993</v>
      </c>
      <c r="AH120" s="58">
        <v>8</v>
      </c>
      <c r="AI120" s="58">
        <v>37</v>
      </c>
      <c r="AJ120" s="58">
        <v>20</v>
      </c>
      <c r="AK120" s="55">
        <f t="shared" si="19"/>
        <v>1.85</v>
      </c>
      <c r="AL120" s="58">
        <f t="shared" si="20"/>
        <v>145</v>
      </c>
      <c r="AM120" s="58">
        <v>145</v>
      </c>
      <c r="AN120" s="53">
        <v>1</v>
      </c>
      <c r="AO120" s="54" t="s">
        <v>3185</v>
      </c>
      <c r="AP120" s="57">
        <v>76.599999999999994</v>
      </c>
      <c r="AQ120" s="57">
        <v>224</v>
      </c>
      <c r="AR120" s="57">
        <v>16</v>
      </c>
      <c r="AS120" s="57">
        <v>5.07</v>
      </c>
      <c r="AT120" s="57">
        <v>30</v>
      </c>
      <c r="AU120" s="57">
        <v>111</v>
      </c>
      <c r="AV120" s="57">
        <v>4.34</v>
      </c>
      <c r="AW120" s="54">
        <f t="shared" si="21"/>
        <v>26.837731527244713</v>
      </c>
      <c r="AX120" s="70"/>
      <c r="AY120" s="17"/>
      <c r="AZ120" s="17"/>
      <c r="BA120" s="17"/>
    </row>
    <row r="121" spans="1:53" ht="16" x14ac:dyDescent="0.2">
      <c r="A121">
        <v>0</v>
      </c>
      <c r="B121">
        <v>0</v>
      </c>
      <c r="C121" s="91">
        <f t="shared" si="14"/>
        <v>0</v>
      </c>
      <c r="D121" s="160">
        <v>0</v>
      </c>
      <c r="E121" s="161">
        <f t="shared" si="15"/>
        <v>5.3125</v>
      </c>
      <c r="F121" s="144">
        <f t="shared" si="16"/>
        <v>0.42352941176470588</v>
      </c>
      <c r="G121" s="91">
        <v>36</v>
      </c>
      <c r="H121" s="91">
        <v>49</v>
      </c>
      <c r="I121" s="91">
        <v>0</v>
      </c>
      <c r="J121" s="91">
        <v>1</v>
      </c>
      <c r="K121" s="169">
        <f t="shared" si="17"/>
        <v>0</v>
      </c>
      <c r="L121" s="173">
        <v>4</v>
      </c>
      <c r="M121" s="164">
        <v>22.5</v>
      </c>
      <c r="N121" s="3">
        <v>150</v>
      </c>
      <c r="O121" s="158" t="s">
        <v>4120</v>
      </c>
      <c r="P121" s="162">
        <f t="shared" si="18"/>
        <v>4.49438202247191E-2</v>
      </c>
      <c r="Q121" s="145" t="s">
        <v>2964</v>
      </c>
      <c r="R121" s="49">
        <v>8</v>
      </c>
      <c r="S121" s="54" t="s">
        <v>885</v>
      </c>
      <c r="T121" s="146" t="s">
        <v>3878</v>
      </c>
      <c r="U121" s="147">
        <v>2005</v>
      </c>
      <c r="V121" s="56">
        <v>3</v>
      </c>
      <c r="W121" s="56">
        <v>67</v>
      </c>
      <c r="X121" s="56">
        <v>24</v>
      </c>
      <c r="Y121" s="55" t="s">
        <v>93</v>
      </c>
      <c r="Z121" s="55">
        <v>20</v>
      </c>
      <c r="AA121" s="55">
        <v>46</v>
      </c>
      <c r="AB121" s="58">
        <v>913</v>
      </c>
      <c r="AC121" s="58">
        <v>1436</v>
      </c>
      <c r="AD121" s="58">
        <v>63.6</v>
      </c>
      <c r="AE121" s="58">
        <v>11049</v>
      </c>
      <c r="AF121" s="58"/>
      <c r="AG121" s="58">
        <v>7.8</v>
      </c>
      <c r="AH121" s="58">
        <v>7.5</v>
      </c>
      <c r="AI121" s="58">
        <v>31</v>
      </c>
      <c r="AJ121" s="58">
        <v>17</v>
      </c>
      <c r="AK121" s="55">
        <f t="shared" si="19"/>
        <v>1.8235294117647058</v>
      </c>
      <c r="AL121" s="58">
        <f t="shared" si="20"/>
        <v>66.55</v>
      </c>
      <c r="AM121" s="58">
        <v>133.1</v>
      </c>
      <c r="AN121" s="53">
        <v>2</v>
      </c>
      <c r="AO121" s="54" t="s">
        <v>2518</v>
      </c>
      <c r="AP121" s="57">
        <v>74</v>
      </c>
      <c r="AQ121" s="57">
        <v>231</v>
      </c>
      <c r="AR121" s="57">
        <v>32</v>
      </c>
      <c r="AS121" s="57">
        <v>4.79</v>
      </c>
      <c r="AT121" s="57">
        <v>35.5</v>
      </c>
      <c r="AU121" s="57">
        <v>112</v>
      </c>
      <c r="AV121" s="57">
        <v>4.29</v>
      </c>
      <c r="AW121" s="54">
        <f t="shared" si="21"/>
        <v>29.655405405405407</v>
      </c>
      <c r="AX121" s="54"/>
    </row>
    <row r="122" spans="1:53" ht="16" x14ac:dyDescent="0.2">
      <c r="A122">
        <v>0</v>
      </c>
      <c r="B122">
        <v>0</v>
      </c>
      <c r="C122" s="91">
        <f t="shared" si="14"/>
        <v>0</v>
      </c>
      <c r="D122" s="160">
        <v>0</v>
      </c>
      <c r="E122" s="161">
        <f t="shared" si="15"/>
        <v>5.3125</v>
      </c>
      <c r="F122" s="144">
        <f t="shared" si="16"/>
        <v>0.42352941176470588</v>
      </c>
      <c r="G122" s="154">
        <v>36</v>
      </c>
      <c r="H122" s="154">
        <v>49</v>
      </c>
      <c r="I122" s="154">
        <v>0</v>
      </c>
      <c r="J122" s="154">
        <v>1</v>
      </c>
      <c r="K122" s="169">
        <f t="shared" si="17"/>
        <v>0</v>
      </c>
      <c r="L122" s="173">
        <v>2</v>
      </c>
      <c r="M122" s="164">
        <v>27</v>
      </c>
      <c r="N122" s="3">
        <v>80</v>
      </c>
      <c r="O122" s="158" t="s">
        <v>4099</v>
      </c>
      <c r="P122" s="162">
        <f t="shared" si="18"/>
        <v>3.9325842696629212E-2</v>
      </c>
      <c r="Q122" s="145" t="s">
        <v>2965</v>
      </c>
      <c r="R122" s="49">
        <v>7</v>
      </c>
      <c r="S122" s="54" t="s">
        <v>901</v>
      </c>
      <c r="T122" s="146" t="s">
        <v>3879</v>
      </c>
      <c r="U122" s="147">
        <v>2005</v>
      </c>
      <c r="V122" s="56">
        <v>5</v>
      </c>
      <c r="W122" s="56">
        <v>145</v>
      </c>
      <c r="X122" s="56">
        <v>22</v>
      </c>
      <c r="Y122" s="55" t="s">
        <v>133</v>
      </c>
      <c r="Z122" s="55">
        <v>24</v>
      </c>
      <c r="AA122" s="55">
        <v>46</v>
      </c>
      <c r="AB122" s="58">
        <v>916</v>
      </c>
      <c r="AC122" s="58">
        <v>1567</v>
      </c>
      <c r="AD122" s="58">
        <v>58.5</v>
      </c>
      <c r="AE122" s="58">
        <v>10706</v>
      </c>
      <c r="AF122" s="58"/>
      <c r="AG122" s="58">
        <v>7.7</v>
      </c>
      <c r="AH122" s="58">
        <v>7.4</v>
      </c>
      <c r="AI122" s="58">
        <v>69</v>
      </c>
      <c r="AJ122" s="58">
        <v>38</v>
      </c>
      <c r="AK122" s="55">
        <f t="shared" si="19"/>
        <v>1.8157894736842106</v>
      </c>
      <c r="AL122" s="58">
        <f t="shared" si="20"/>
        <v>16.899999999999999</v>
      </c>
      <c r="AM122" s="58">
        <v>135.19999999999999</v>
      </c>
      <c r="AN122" s="53">
        <v>8</v>
      </c>
      <c r="AO122" s="54" t="s">
        <v>3661</v>
      </c>
      <c r="AP122" s="57">
        <v>73.5</v>
      </c>
      <c r="AQ122" s="57">
        <v>200</v>
      </c>
      <c r="AR122" s="57">
        <v>16</v>
      </c>
      <c r="AS122" s="57">
        <v>4.93</v>
      </c>
      <c r="AT122" s="57">
        <v>29.5</v>
      </c>
      <c r="AU122" s="57">
        <v>108</v>
      </c>
      <c r="AV122" s="57">
        <v>4.1399999999999997</v>
      </c>
      <c r="AW122" s="54">
        <f t="shared" si="21"/>
        <v>26.02619279004119</v>
      </c>
      <c r="AX122" s="54"/>
    </row>
    <row r="123" spans="1:53" ht="16" x14ac:dyDescent="0.2">
      <c r="A123">
        <v>0</v>
      </c>
      <c r="B123">
        <v>1</v>
      </c>
      <c r="C123" s="91">
        <f t="shared" si="14"/>
        <v>1</v>
      </c>
      <c r="D123" s="91">
        <v>2</v>
      </c>
      <c r="E123" s="161">
        <f t="shared" si="15"/>
        <v>11.25</v>
      </c>
      <c r="F123" s="144">
        <f t="shared" si="16"/>
        <v>0.60555555555555551</v>
      </c>
      <c r="G123" s="91">
        <v>109</v>
      </c>
      <c r="H123" s="91">
        <v>71</v>
      </c>
      <c r="I123" s="91">
        <v>7</v>
      </c>
      <c r="J123" s="91">
        <v>4</v>
      </c>
      <c r="K123" s="169">
        <f t="shared" si="17"/>
        <v>0.63636363636363635</v>
      </c>
      <c r="L123" s="173">
        <v>0</v>
      </c>
      <c r="M123" s="164">
        <v>0</v>
      </c>
      <c r="N123" s="3">
        <v>15</v>
      </c>
      <c r="O123" s="158" t="s">
        <v>4103</v>
      </c>
      <c r="P123" s="162">
        <f t="shared" si="18"/>
        <v>0.4887640449438202</v>
      </c>
      <c r="Q123" s="139" t="s">
        <v>2950</v>
      </c>
      <c r="R123" s="49">
        <v>87</v>
      </c>
      <c r="S123" s="54" t="s">
        <v>814</v>
      </c>
      <c r="T123" s="12" t="s">
        <v>3887</v>
      </c>
      <c r="U123" s="56">
        <v>2006</v>
      </c>
      <c r="V123" s="56">
        <v>1</v>
      </c>
      <c r="W123" s="56">
        <v>11</v>
      </c>
      <c r="X123" s="56">
        <v>23</v>
      </c>
      <c r="Y123" s="55" t="s">
        <v>137</v>
      </c>
      <c r="Z123" s="55">
        <v>3</v>
      </c>
      <c r="AA123" s="55">
        <v>45</v>
      </c>
      <c r="AB123" s="58">
        <v>710</v>
      </c>
      <c r="AC123" s="58">
        <v>1242</v>
      </c>
      <c r="AD123" s="58">
        <v>57.2</v>
      </c>
      <c r="AE123" s="58">
        <v>8697</v>
      </c>
      <c r="AF123" s="58"/>
      <c r="AG123" s="58">
        <v>8</v>
      </c>
      <c r="AH123" s="58">
        <v>7.7</v>
      </c>
      <c r="AI123" s="58">
        <v>67</v>
      </c>
      <c r="AJ123" s="58">
        <v>37</v>
      </c>
      <c r="AK123" s="55">
        <f t="shared" si="19"/>
        <v>1.8108108108108107</v>
      </c>
      <c r="AL123" s="58">
        <f t="shared" si="20"/>
        <v>68.55</v>
      </c>
      <c r="AM123" s="58">
        <v>137.1</v>
      </c>
      <c r="AN123" s="53">
        <v>2</v>
      </c>
      <c r="AO123" s="54" t="s">
        <v>2518</v>
      </c>
      <c r="AP123" s="57">
        <v>72.5</v>
      </c>
      <c r="AQ123" s="57">
        <v>208</v>
      </c>
      <c r="AR123" s="57">
        <v>16</v>
      </c>
      <c r="AS123" s="57">
        <v>4.3370499999999996</v>
      </c>
      <c r="AT123" s="57">
        <v>24.49</v>
      </c>
      <c r="AU123" s="57">
        <v>85.39</v>
      </c>
      <c r="AV123" s="54">
        <v>3.2475999999999994</v>
      </c>
      <c r="AW123" s="54">
        <f t="shared" si="21"/>
        <v>27.819072532699167</v>
      </c>
      <c r="AX123" s="54"/>
    </row>
    <row r="124" spans="1:53" ht="16" x14ac:dyDescent="0.2">
      <c r="A124">
        <v>0</v>
      </c>
      <c r="B124">
        <v>0</v>
      </c>
      <c r="C124" s="91">
        <f t="shared" si="14"/>
        <v>0</v>
      </c>
      <c r="D124" s="91">
        <v>0</v>
      </c>
      <c r="E124" s="161">
        <f t="shared" si="15"/>
        <v>10.375</v>
      </c>
      <c r="F124" s="144">
        <f t="shared" si="16"/>
        <v>0.56024096385542166</v>
      </c>
      <c r="G124" s="91">
        <v>93</v>
      </c>
      <c r="H124" s="91">
        <v>73</v>
      </c>
      <c r="I124" s="91">
        <v>5</v>
      </c>
      <c r="J124" s="91">
        <v>4</v>
      </c>
      <c r="K124" s="169">
        <f t="shared" si="17"/>
        <v>0.55555555555555558</v>
      </c>
      <c r="L124" s="173">
        <v>0</v>
      </c>
      <c r="M124" s="164">
        <v>0</v>
      </c>
      <c r="N124" s="3">
        <v>12</v>
      </c>
      <c r="O124" s="158" t="s">
        <v>4084</v>
      </c>
      <c r="P124" s="162">
        <f t="shared" si="18"/>
        <v>0.1853932584269663</v>
      </c>
      <c r="Q124" s="139" t="s">
        <v>2959</v>
      </c>
      <c r="R124" s="49">
        <v>33</v>
      </c>
      <c r="S124" s="54" t="s">
        <v>803</v>
      </c>
      <c r="T124" s="12" t="s">
        <v>3891</v>
      </c>
      <c r="U124" s="56">
        <v>2006</v>
      </c>
      <c r="V124" s="56">
        <v>1</v>
      </c>
      <c r="W124" s="56">
        <v>3</v>
      </c>
      <c r="X124" s="56">
        <v>23</v>
      </c>
      <c r="Y124" s="55" t="s">
        <v>253</v>
      </c>
      <c r="Z124" s="55">
        <v>30</v>
      </c>
      <c r="AA124" s="55">
        <v>37</v>
      </c>
      <c r="AB124" s="58">
        <v>444</v>
      </c>
      <c r="AC124" s="58">
        <v>718</v>
      </c>
      <c r="AD124" s="58">
        <v>61.8</v>
      </c>
      <c r="AE124" s="58">
        <v>6040</v>
      </c>
      <c r="AF124" s="58"/>
      <c r="AG124" s="58">
        <v>8.6</v>
      </c>
      <c r="AH124" s="58">
        <v>8.3000000000000007</v>
      </c>
      <c r="AI124" s="58">
        <v>41</v>
      </c>
      <c r="AJ124" s="58">
        <v>23</v>
      </c>
      <c r="AK124" s="55">
        <f t="shared" si="19"/>
        <v>1.7826086956521738</v>
      </c>
      <c r="AL124" s="58">
        <f t="shared" si="20"/>
        <v>23.166666666666668</v>
      </c>
      <c r="AM124" s="58">
        <v>139</v>
      </c>
      <c r="AN124" s="53">
        <v>6</v>
      </c>
      <c r="AO124" s="54" t="s">
        <v>2513</v>
      </c>
      <c r="AP124" s="57">
        <v>74</v>
      </c>
      <c r="AQ124" s="57">
        <v>216</v>
      </c>
      <c r="AR124" s="57">
        <v>16</v>
      </c>
      <c r="AS124" s="57">
        <v>4.3370499999999996</v>
      </c>
      <c r="AT124" s="57">
        <v>24.49</v>
      </c>
      <c r="AU124" s="57">
        <v>85.39</v>
      </c>
      <c r="AV124" s="54">
        <v>3.2475999999999994</v>
      </c>
      <c r="AW124" s="54">
        <f t="shared" si="21"/>
        <v>27.72972972972973</v>
      </c>
      <c r="AX124" s="54"/>
    </row>
    <row r="125" spans="1:53" ht="16" x14ac:dyDescent="0.2">
      <c r="A125">
        <v>0</v>
      </c>
      <c r="B125">
        <v>0</v>
      </c>
      <c r="C125" s="91">
        <f t="shared" si="14"/>
        <v>0</v>
      </c>
      <c r="D125" s="160">
        <v>0</v>
      </c>
      <c r="E125" s="161">
        <f t="shared" si="15"/>
        <v>6.25E-2</v>
      </c>
      <c r="F125" s="144">
        <f t="shared" si="16"/>
        <v>0</v>
      </c>
      <c r="G125" s="91">
        <v>0</v>
      </c>
      <c r="H125" s="91">
        <v>1</v>
      </c>
      <c r="I125" s="91">
        <v>0</v>
      </c>
      <c r="J125" s="91">
        <v>1</v>
      </c>
      <c r="K125" s="169">
        <f t="shared" si="17"/>
        <v>0</v>
      </c>
      <c r="L125" s="173">
        <v>0</v>
      </c>
      <c r="M125" s="164">
        <v>0</v>
      </c>
      <c r="N125" s="3">
        <v>120</v>
      </c>
      <c r="O125" s="158" t="s">
        <v>4121</v>
      </c>
      <c r="P125" s="162">
        <f t="shared" si="18"/>
        <v>0.11797752808988764</v>
      </c>
      <c r="Q125" s="139" t="s">
        <v>2952</v>
      </c>
      <c r="R125" s="49">
        <v>21</v>
      </c>
      <c r="S125" s="54" t="s">
        <v>828</v>
      </c>
      <c r="T125" s="12" t="s">
        <v>3890</v>
      </c>
      <c r="U125" s="56">
        <v>2006</v>
      </c>
      <c r="V125" s="56">
        <v>2</v>
      </c>
      <c r="W125" s="56">
        <v>64</v>
      </c>
      <c r="X125" s="56">
        <v>23</v>
      </c>
      <c r="Y125" s="55" t="s">
        <v>325</v>
      </c>
      <c r="Z125" s="55">
        <v>17</v>
      </c>
      <c r="AA125" s="55">
        <v>11</v>
      </c>
      <c r="AB125" s="58">
        <v>17</v>
      </c>
      <c r="AC125" s="58">
        <v>48</v>
      </c>
      <c r="AD125" s="58">
        <v>35.4</v>
      </c>
      <c r="AE125" s="58">
        <v>196</v>
      </c>
      <c r="AF125" s="58"/>
      <c r="AG125" s="58">
        <v>7.5</v>
      </c>
      <c r="AH125" s="58">
        <v>7.2</v>
      </c>
      <c r="AI125" s="58">
        <v>30</v>
      </c>
      <c r="AJ125" s="58">
        <v>17</v>
      </c>
      <c r="AK125" s="55">
        <f t="shared" si="19"/>
        <v>1.7647058823529411</v>
      </c>
      <c r="AL125" s="58">
        <f t="shared" si="20"/>
        <v>134.9</v>
      </c>
      <c r="AM125" s="58">
        <v>134.9</v>
      </c>
      <c r="AN125" s="53">
        <v>1</v>
      </c>
      <c r="AO125" s="54" t="s">
        <v>3185</v>
      </c>
      <c r="AP125" s="57">
        <v>75.099999999999994</v>
      </c>
      <c r="AQ125" s="57">
        <v>216</v>
      </c>
      <c r="AR125" s="57">
        <v>39</v>
      </c>
      <c r="AS125" s="57">
        <v>5.22</v>
      </c>
      <c r="AT125" s="57">
        <v>27.5</v>
      </c>
      <c r="AU125" s="57">
        <v>99</v>
      </c>
      <c r="AV125" s="57">
        <v>4.41</v>
      </c>
      <c r="AW125" s="54">
        <f t="shared" si="21"/>
        <v>26.923356518871422</v>
      </c>
      <c r="AX125" s="54"/>
    </row>
    <row r="126" spans="1:53" ht="16" x14ac:dyDescent="0.2">
      <c r="A126">
        <v>0</v>
      </c>
      <c r="B126">
        <v>0</v>
      </c>
      <c r="C126" s="91">
        <f t="shared" si="14"/>
        <v>0</v>
      </c>
      <c r="D126" s="160">
        <v>0</v>
      </c>
      <c r="E126" s="161">
        <f t="shared" si="15"/>
        <v>11.9375</v>
      </c>
      <c r="F126" s="144">
        <f>G126/(G126+H126)</f>
        <v>0.56544502617801051</v>
      </c>
      <c r="G126" s="91">
        <v>108</v>
      </c>
      <c r="H126" s="91">
        <v>83</v>
      </c>
      <c r="I126" s="91">
        <v>4</v>
      </c>
      <c r="J126" s="91">
        <v>8</v>
      </c>
      <c r="K126" s="169">
        <f t="shared" si="17"/>
        <v>0.33333333333333331</v>
      </c>
      <c r="L126" s="173">
        <v>1</v>
      </c>
      <c r="M126" s="164">
        <v>23</v>
      </c>
      <c r="N126" s="3">
        <v>36</v>
      </c>
      <c r="O126" s="158" t="s">
        <v>4072</v>
      </c>
      <c r="P126" s="162">
        <f t="shared" si="18"/>
        <v>6.741573033707865E-2</v>
      </c>
      <c r="Q126" s="139" t="s">
        <v>2954</v>
      </c>
      <c r="R126" s="49">
        <v>12</v>
      </c>
      <c r="S126" s="54" t="s">
        <v>809</v>
      </c>
      <c r="T126" s="12" t="s">
        <v>3889</v>
      </c>
      <c r="U126" s="56">
        <v>2006</v>
      </c>
      <c r="V126" s="56">
        <v>1</v>
      </c>
      <c r="W126" s="56">
        <v>10</v>
      </c>
      <c r="X126" s="56">
        <v>23</v>
      </c>
      <c r="Y126" s="55" t="s">
        <v>350</v>
      </c>
      <c r="Z126" s="55">
        <v>26</v>
      </c>
      <c r="AA126" s="55">
        <v>39</v>
      </c>
      <c r="AB126" s="58">
        <v>807</v>
      </c>
      <c r="AC126" s="58">
        <v>1245</v>
      </c>
      <c r="AD126" s="58">
        <v>64.8</v>
      </c>
      <c r="AE126" s="58">
        <v>10693</v>
      </c>
      <c r="AF126" s="58"/>
      <c r="AG126" s="58">
        <v>8.3000000000000007</v>
      </c>
      <c r="AH126" s="58">
        <v>8</v>
      </c>
      <c r="AI126" s="58">
        <v>33</v>
      </c>
      <c r="AJ126" s="58">
        <v>19</v>
      </c>
      <c r="AK126" s="55">
        <f t="shared" si="19"/>
        <v>1.736842105263158</v>
      </c>
      <c r="AL126" s="58">
        <f t="shared" si="20"/>
        <v>34.125</v>
      </c>
      <c r="AM126" s="58">
        <v>136.5</v>
      </c>
      <c r="AN126" s="53">
        <v>4</v>
      </c>
      <c r="AO126" s="54" t="s">
        <v>3663</v>
      </c>
      <c r="AP126" s="57">
        <v>73.5</v>
      </c>
      <c r="AQ126" s="57">
        <v>212</v>
      </c>
      <c r="AR126" s="57">
        <v>16</v>
      </c>
      <c r="AS126" s="57">
        <v>4.5199999999999996</v>
      </c>
      <c r="AT126" s="57">
        <v>36</v>
      </c>
      <c r="AU126" s="57">
        <v>125</v>
      </c>
      <c r="AV126" s="57">
        <v>4.13</v>
      </c>
      <c r="AW126" s="54">
        <f t="shared" si="21"/>
        <v>27.58776435744366</v>
      </c>
      <c r="AX126" s="54"/>
    </row>
    <row r="127" spans="1:53" ht="16" x14ac:dyDescent="0.2">
      <c r="A127">
        <v>0</v>
      </c>
      <c r="B127">
        <v>0</v>
      </c>
      <c r="C127" s="91">
        <f t="shared" si="14"/>
        <v>0</v>
      </c>
      <c r="D127" s="160">
        <v>0</v>
      </c>
      <c r="E127" s="161">
        <f t="shared" si="15"/>
        <v>6.25E-2</v>
      </c>
      <c r="F127" s="144">
        <f>G128/(G128+H128)</f>
        <v>0.5703125</v>
      </c>
      <c r="G127" s="91">
        <v>0</v>
      </c>
      <c r="H127" s="91">
        <v>1</v>
      </c>
      <c r="I127" s="91">
        <v>0</v>
      </c>
      <c r="J127" s="91">
        <v>1</v>
      </c>
      <c r="K127" s="169">
        <f t="shared" si="17"/>
        <v>0</v>
      </c>
      <c r="L127" s="173">
        <v>0</v>
      </c>
      <c r="M127" s="164">
        <v>0</v>
      </c>
      <c r="N127" s="3">
        <v>134</v>
      </c>
      <c r="O127" s="158" t="s">
        <v>4122</v>
      </c>
      <c r="P127" s="162">
        <f t="shared" si="18"/>
        <v>5.6179775280898875E-2</v>
      </c>
      <c r="Q127" s="139" t="s">
        <v>2948</v>
      </c>
      <c r="R127" s="49">
        <v>10</v>
      </c>
      <c r="S127" s="54" t="s">
        <v>824</v>
      </c>
      <c r="T127" s="12" t="s">
        <v>3888</v>
      </c>
      <c r="U127" s="56">
        <v>2006</v>
      </c>
      <c r="V127" s="56">
        <v>2</v>
      </c>
      <c r="W127" s="56">
        <v>49</v>
      </c>
      <c r="X127" s="56">
        <v>23</v>
      </c>
      <c r="Y127" s="55" t="s">
        <v>170</v>
      </c>
      <c r="Z127" s="55">
        <v>9</v>
      </c>
      <c r="AA127" s="55">
        <v>37</v>
      </c>
      <c r="AB127" s="58">
        <v>613</v>
      </c>
      <c r="AC127" s="58">
        <v>1005</v>
      </c>
      <c r="AD127" s="58">
        <v>61</v>
      </c>
      <c r="AE127" s="58">
        <v>7555</v>
      </c>
      <c r="AF127" s="58"/>
      <c r="AG127" s="58">
        <v>8</v>
      </c>
      <c r="AH127" s="58">
        <v>7.6</v>
      </c>
      <c r="AI127" s="58">
        <v>59</v>
      </c>
      <c r="AJ127" s="58">
        <v>34</v>
      </c>
      <c r="AK127" s="55">
        <f t="shared" si="19"/>
        <v>1.7352941176470589</v>
      </c>
      <c r="AL127" s="58">
        <f t="shared" si="20"/>
        <v>20.12857142857143</v>
      </c>
      <c r="AM127" s="58">
        <v>140.9</v>
      </c>
      <c r="AN127" s="53">
        <v>7</v>
      </c>
      <c r="AO127" s="54" t="s">
        <v>2517</v>
      </c>
      <c r="AP127" s="57">
        <v>73.599999999999994</v>
      </c>
      <c r="AQ127" s="57">
        <v>208</v>
      </c>
      <c r="AR127" s="57">
        <v>29</v>
      </c>
      <c r="AS127" s="57">
        <v>4.96</v>
      </c>
      <c r="AT127" s="57">
        <v>24.49</v>
      </c>
      <c r="AU127" s="57">
        <v>100</v>
      </c>
      <c r="AV127" s="57">
        <v>4.34</v>
      </c>
      <c r="AW127" s="54">
        <f t="shared" si="21"/>
        <v>26.993738185255204</v>
      </c>
      <c r="AX127" s="54"/>
    </row>
    <row r="128" spans="1:53" ht="16" x14ac:dyDescent="0.2">
      <c r="A128">
        <v>0</v>
      </c>
      <c r="B128">
        <v>0</v>
      </c>
      <c r="C128" s="91">
        <f t="shared" si="14"/>
        <v>0</v>
      </c>
      <c r="D128" s="91">
        <v>1</v>
      </c>
      <c r="E128" s="161">
        <f t="shared" si="15"/>
        <v>8</v>
      </c>
      <c r="F128" s="144">
        <f>G129/(G129+H129)</f>
        <v>0.6</v>
      </c>
      <c r="G128" s="91">
        <v>73</v>
      </c>
      <c r="H128" s="91">
        <v>55</v>
      </c>
      <c r="I128" s="91">
        <v>5</v>
      </c>
      <c r="J128" s="91">
        <v>3</v>
      </c>
      <c r="K128" s="169">
        <f t="shared" si="17"/>
        <v>0.625</v>
      </c>
      <c r="L128" s="173">
        <v>0</v>
      </c>
      <c r="M128" s="164">
        <v>0</v>
      </c>
      <c r="N128" s="3">
        <v>44</v>
      </c>
      <c r="O128" s="158" t="s">
        <v>4107</v>
      </c>
      <c r="P128" s="162">
        <f t="shared" si="18"/>
        <v>4.49438202247191E-2</v>
      </c>
      <c r="Q128" s="139" t="s">
        <v>2951</v>
      </c>
      <c r="R128" s="49">
        <v>8</v>
      </c>
      <c r="S128" s="54" t="s">
        <v>850</v>
      </c>
      <c r="T128" s="12" t="s">
        <v>3885</v>
      </c>
      <c r="U128" s="56">
        <v>2006</v>
      </c>
      <c r="V128" s="56">
        <v>6</v>
      </c>
      <c r="W128" s="56">
        <v>194</v>
      </c>
      <c r="X128" s="56">
        <v>23</v>
      </c>
      <c r="Y128" s="55" t="s">
        <v>241</v>
      </c>
      <c r="Z128" s="55">
        <v>15</v>
      </c>
      <c r="AA128" s="55">
        <v>49</v>
      </c>
      <c r="AB128" s="58">
        <v>766</v>
      </c>
      <c r="AC128" s="58">
        <v>1123</v>
      </c>
      <c r="AD128" s="58">
        <v>68.2</v>
      </c>
      <c r="AE128" s="58">
        <v>9225</v>
      </c>
      <c r="AF128" s="58"/>
      <c r="AG128" s="58">
        <v>7.8</v>
      </c>
      <c r="AH128" s="58">
        <v>7.5</v>
      </c>
      <c r="AI128" s="58">
        <v>26</v>
      </c>
      <c r="AJ128" s="58">
        <v>15</v>
      </c>
      <c r="AK128" s="55">
        <f t="shared" si="19"/>
        <v>1.7333333333333334</v>
      </c>
      <c r="AL128" s="58">
        <f t="shared" si="20"/>
        <v>19</v>
      </c>
      <c r="AM128" s="58">
        <v>133</v>
      </c>
      <c r="AN128" s="53">
        <v>7</v>
      </c>
      <c r="AO128" s="54" t="s">
        <v>2517</v>
      </c>
      <c r="AP128" s="57">
        <v>74.099999999999994</v>
      </c>
      <c r="AQ128" s="57">
        <v>219</v>
      </c>
      <c r="AR128" s="57">
        <v>21</v>
      </c>
      <c r="AS128" s="57">
        <v>4.67</v>
      </c>
      <c r="AT128" s="57">
        <v>34</v>
      </c>
      <c r="AU128" s="57">
        <v>107</v>
      </c>
      <c r="AV128" s="57">
        <v>4.42</v>
      </c>
      <c r="AW128" s="54">
        <f t="shared" si="21"/>
        <v>28.03903249247379</v>
      </c>
      <c r="AX128" s="54"/>
    </row>
    <row r="129" spans="1:53" ht="16" x14ac:dyDescent="0.2">
      <c r="A129">
        <v>0</v>
      </c>
      <c r="B129">
        <v>0</v>
      </c>
      <c r="C129" s="91">
        <f t="shared" si="14"/>
        <v>0</v>
      </c>
      <c r="D129" s="91">
        <v>0</v>
      </c>
      <c r="E129" s="161">
        <f t="shared" si="15"/>
        <v>19.375</v>
      </c>
      <c r="F129" s="144">
        <f>G129/(G129+H129)</f>
        <v>0.6</v>
      </c>
      <c r="G129" s="91">
        <v>186</v>
      </c>
      <c r="H129" s="91">
        <v>124</v>
      </c>
      <c r="I129" s="91">
        <v>5</v>
      </c>
      <c r="J129" s="91">
        <v>12</v>
      </c>
      <c r="K129" s="169">
        <f t="shared" si="17"/>
        <v>0.29411764705882354</v>
      </c>
      <c r="L129" s="173">
        <v>4</v>
      </c>
      <c r="M129" s="164">
        <v>16</v>
      </c>
      <c r="N129" s="3">
        <v>7</v>
      </c>
      <c r="O129" s="158" t="s">
        <v>4083</v>
      </c>
      <c r="P129" s="162">
        <f t="shared" si="18"/>
        <v>3.9325842696629212E-2</v>
      </c>
      <c r="Q129" s="139" t="s">
        <v>2958</v>
      </c>
      <c r="R129" s="49">
        <v>7</v>
      </c>
      <c r="S129" s="54" t="s">
        <v>835</v>
      </c>
      <c r="T129" s="12" t="s">
        <v>3886</v>
      </c>
      <c r="U129" s="56">
        <v>2006</v>
      </c>
      <c r="V129" s="56">
        <v>3</v>
      </c>
      <c r="W129" s="56">
        <v>81</v>
      </c>
      <c r="X129" s="56">
        <v>24</v>
      </c>
      <c r="Y129" s="55" t="s">
        <v>431</v>
      </c>
      <c r="Z129" s="55">
        <v>5</v>
      </c>
      <c r="AA129" s="55">
        <v>44</v>
      </c>
      <c r="AB129" s="58">
        <v>817</v>
      </c>
      <c r="AC129" s="58">
        <v>1368</v>
      </c>
      <c r="AD129" s="58">
        <v>59.7</v>
      </c>
      <c r="AE129" s="58">
        <v>9665</v>
      </c>
      <c r="AF129" s="58"/>
      <c r="AG129" s="58">
        <v>7.6</v>
      </c>
      <c r="AH129" s="58">
        <v>7.3</v>
      </c>
      <c r="AI129" s="58">
        <v>67</v>
      </c>
      <c r="AJ129" s="58">
        <v>39</v>
      </c>
      <c r="AK129" s="55">
        <f t="shared" si="19"/>
        <v>1.7179487179487178</v>
      </c>
      <c r="AL129" s="58">
        <f t="shared" si="20"/>
        <v>16.3125</v>
      </c>
      <c r="AM129" s="58">
        <v>130.5</v>
      </c>
      <c r="AN129" s="53">
        <v>8</v>
      </c>
      <c r="AO129" s="54" t="s">
        <v>3661</v>
      </c>
      <c r="AP129" s="57">
        <v>74.5</v>
      </c>
      <c r="AQ129" s="57">
        <v>206</v>
      </c>
      <c r="AR129" s="57">
        <v>16</v>
      </c>
      <c r="AS129" s="57">
        <v>4.83</v>
      </c>
      <c r="AT129" s="57">
        <v>30.5</v>
      </c>
      <c r="AU129" s="57">
        <v>111</v>
      </c>
      <c r="AV129" s="57">
        <v>4.25</v>
      </c>
      <c r="AW129" s="54">
        <f t="shared" si="21"/>
        <v>26.092158010900413</v>
      </c>
      <c r="AX129" s="54"/>
    </row>
    <row r="130" spans="1:53" ht="16" x14ac:dyDescent="0.2">
      <c r="A130">
        <v>0</v>
      </c>
      <c r="B130">
        <v>0</v>
      </c>
      <c r="C130" s="91">
        <f t="shared" si="14"/>
        <v>0</v>
      </c>
      <c r="D130" s="160">
        <v>0</v>
      </c>
      <c r="E130" s="161">
        <f t="shared" si="15"/>
        <v>5</v>
      </c>
      <c r="F130" s="144">
        <f t="shared" si="16"/>
        <v>0.48749999999999999</v>
      </c>
      <c r="G130" s="91">
        <v>39</v>
      </c>
      <c r="H130" s="91">
        <v>41</v>
      </c>
      <c r="I130" s="91">
        <v>2</v>
      </c>
      <c r="J130" s="91">
        <v>3</v>
      </c>
      <c r="K130" s="169">
        <f t="shared" si="17"/>
        <v>0.4</v>
      </c>
      <c r="L130" s="173">
        <v>0</v>
      </c>
      <c r="M130" s="164">
        <v>0</v>
      </c>
      <c r="N130" s="3">
        <v>88</v>
      </c>
      <c r="O130" s="158" t="s">
        <v>4123</v>
      </c>
      <c r="P130" s="162">
        <f t="shared" si="18"/>
        <v>1.1235955056179775E-2</v>
      </c>
      <c r="Q130" s="139" t="s">
        <v>2949</v>
      </c>
      <c r="R130" s="49">
        <v>2</v>
      </c>
      <c r="S130" s="54" t="s">
        <v>838</v>
      </c>
      <c r="T130" s="12" t="s">
        <v>3884</v>
      </c>
      <c r="U130" s="56">
        <v>2006</v>
      </c>
      <c r="V130" s="56">
        <v>3</v>
      </c>
      <c r="W130" s="56">
        <v>85</v>
      </c>
      <c r="X130" s="56">
        <v>23</v>
      </c>
      <c r="Y130" s="55" t="s">
        <v>71</v>
      </c>
      <c r="Z130" s="55">
        <v>8</v>
      </c>
      <c r="AA130" s="55">
        <v>39</v>
      </c>
      <c r="AB130" s="58">
        <v>488</v>
      </c>
      <c r="AC130" s="58">
        <v>869</v>
      </c>
      <c r="AD130" s="58">
        <v>56.2</v>
      </c>
      <c r="AE130" s="58">
        <v>6382</v>
      </c>
      <c r="AF130" s="58"/>
      <c r="AG130" s="58">
        <v>7.6</v>
      </c>
      <c r="AH130" s="58">
        <v>7.3</v>
      </c>
      <c r="AI130" s="58">
        <v>53</v>
      </c>
      <c r="AJ130" s="58">
        <v>31</v>
      </c>
      <c r="AK130" s="55">
        <f t="shared" ref="AK130:AK161" si="22">AI130/AJ130</f>
        <v>1.7096774193548387</v>
      </c>
      <c r="AL130" s="58">
        <f t="shared" ref="AL130:AL161" si="23">AM130/AN130</f>
        <v>13.319999999999999</v>
      </c>
      <c r="AM130" s="58">
        <v>133.19999999999999</v>
      </c>
      <c r="AN130" s="53">
        <v>10</v>
      </c>
      <c r="AO130" s="54" t="s">
        <v>2516</v>
      </c>
      <c r="AP130" s="57">
        <v>73.900000000000006</v>
      </c>
      <c r="AQ130" s="57">
        <v>216</v>
      </c>
      <c r="AR130" s="57">
        <v>16</v>
      </c>
      <c r="AS130" s="57">
        <v>4.8899999999999997</v>
      </c>
      <c r="AT130" s="57">
        <v>33.5</v>
      </c>
      <c r="AU130" s="57">
        <v>118</v>
      </c>
      <c r="AV130" s="57">
        <v>4.1100000000000003</v>
      </c>
      <c r="AW130" s="54">
        <f t="shared" ref="AW130:AW161" si="24">(AQ130/(AP130^2))*703</f>
        <v>27.804827135378417</v>
      </c>
      <c r="AX130" s="54"/>
    </row>
    <row r="131" spans="1:53" ht="16" x14ac:dyDescent="0.2">
      <c r="A131">
        <v>0</v>
      </c>
      <c r="B131">
        <v>0</v>
      </c>
      <c r="C131" s="91">
        <f t="shared" ref="C131:C194" si="25">IF(R131&gt;50,1,0)</f>
        <v>0</v>
      </c>
      <c r="D131" s="160">
        <v>0</v>
      </c>
      <c r="E131" s="161">
        <f t="shared" ref="E131:E194" si="26">(G131+H131)/16</f>
        <v>7.3125</v>
      </c>
      <c r="F131" s="144">
        <f t="shared" ref="F131:F194" si="27">G131/(G131+H131)</f>
        <v>0.42735042735042733</v>
      </c>
      <c r="G131" s="91">
        <v>50</v>
      </c>
      <c r="H131" s="91">
        <v>67</v>
      </c>
      <c r="I131" s="91">
        <v>0</v>
      </c>
      <c r="J131" s="91">
        <v>1</v>
      </c>
      <c r="K131" s="169">
        <f t="shared" ref="K131:K194" si="28">I131/(J131+I131)</f>
        <v>0</v>
      </c>
      <c r="L131" s="173">
        <v>4</v>
      </c>
      <c r="M131" s="164">
        <v>14.25</v>
      </c>
      <c r="N131" s="3">
        <v>80</v>
      </c>
      <c r="O131" s="158" t="s">
        <v>4099</v>
      </c>
      <c r="P131" s="162">
        <f t="shared" ref="P131:P194" si="29">R131/178</f>
        <v>9.5505617977528087E-2</v>
      </c>
      <c r="Q131" s="145" t="s">
        <v>2938</v>
      </c>
      <c r="R131" s="49">
        <v>17</v>
      </c>
      <c r="S131" s="54" t="s">
        <v>780</v>
      </c>
      <c r="T131" s="146" t="s">
        <v>3897</v>
      </c>
      <c r="U131" s="147">
        <v>2007</v>
      </c>
      <c r="V131" s="56">
        <v>3</v>
      </c>
      <c r="W131" s="56">
        <v>92</v>
      </c>
      <c r="X131" s="56">
        <v>23</v>
      </c>
      <c r="Y131" s="55" t="s">
        <v>124</v>
      </c>
      <c r="Z131" s="55">
        <v>8</v>
      </c>
      <c r="AA131" s="55">
        <v>35</v>
      </c>
      <c r="AB131" s="58">
        <v>487</v>
      </c>
      <c r="AC131" s="58">
        <v>865</v>
      </c>
      <c r="AD131" s="58">
        <v>56.3</v>
      </c>
      <c r="AE131" s="58">
        <v>5429</v>
      </c>
      <c r="AF131" s="58"/>
      <c r="AG131" s="58">
        <v>7.8</v>
      </c>
      <c r="AH131" s="58">
        <v>7.4</v>
      </c>
      <c r="AI131" s="58">
        <v>69</v>
      </c>
      <c r="AJ131" s="58">
        <v>41</v>
      </c>
      <c r="AK131" s="55">
        <f t="shared" si="22"/>
        <v>1.6829268292682926</v>
      </c>
      <c r="AL131" s="58">
        <f t="shared" si="23"/>
        <v>68.150000000000006</v>
      </c>
      <c r="AM131" s="58">
        <v>136.30000000000001</v>
      </c>
      <c r="AN131" s="53">
        <v>2</v>
      </c>
      <c r="AO131" s="54" t="s">
        <v>2518</v>
      </c>
      <c r="AP131" s="57">
        <v>74</v>
      </c>
      <c r="AQ131" s="57">
        <v>189</v>
      </c>
      <c r="AR131" s="57">
        <v>16</v>
      </c>
      <c r="AS131" s="57">
        <v>4.9400000000000004</v>
      </c>
      <c r="AT131" s="57">
        <v>30.5</v>
      </c>
      <c r="AU131" s="57">
        <v>110</v>
      </c>
      <c r="AV131" s="57">
        <v>4.4000000000000004</v>
      </c>
      <c r="AW131" s="54">
        <f t="shared" si="24"/>
        <v>24.263513513513512</v>
      </c>
      <c r="AX131" s="54"/>
    </row>
    <row r="132" spans="1:53" ht="16" x14ac:dyDescent="0.2">
      <c r="A132">
        <v>0</v>
      </c>
      <c r="B132">
        <v>0</v>
      </c>
      <c r="C132" s="91">
        <f t="shared" si="25"/>
        <v>0</v>
      </c>
      <c r="D132" s="160">
        <v>0</v>
      </c>
      <c r="E132" s="161">
        <f t="shared" si="26"/>
        <v>8</v>
      </c>
      <c r="F132" s="144">
        <f t="shared" si="27"/>
        <v>0.625</v>
      </c>
      <c r="G132" s="91">
        <v>80</v>
      </c>
      <c r="H132" s="91">
        <v>48</v>
      </c>
      <c r="I132" s="91">
        <v>8</v>
      </c>
      <c r="J132" s="91">
        <v>6</v>
      </c>
      <c r="K132" s="169">
        <f t="shared" si="28"/>
        <v>0.5714285714285714</v>
      </c>
      <c r="L132" s="173">
        <v>7</v>
      </c>
      <c r="M132" s="164">
        <v>17.420000000000002</v>
      </c>
      <c r="N132" s="3">
        <v>11</v>
      </c>
      <c r="O132" s="158" t="s">
        <v>4096</v>
      </c>
      <c r="P132" s="162">
        <f t="shared" si="29"/>
        <v>6.741573033707865E-2</v>
      </c>
      <c r="Q132" s="145" t="s">
        <v>2940</v>
      </c>
      <c r="R132" s="49">
        <v>12</v>
      </c>
      <c r="S132" s="54" t="s">
        <v>765</v>
      </c>
      <c r="T132" s="146" t="s">
        <v>3896</v>
      </c>
      <c r="U132" s="147">
        <v>2007</v>
      </c>
      <c r="V132" s="56">
        <v>2</v>
      </c>
      <c r="W132" s="56">
        <v>36</v>
      </c>
      <c r="X132" s="56">
        <v>23</v>
      </c>
      <c r="Y132" s="55" t="s">
        <v>151</v>
      </c>
      <c r="Z132" s="55">
        <v>10</v>
      </c>
      <c r="AA132" s="55">
        <v>50</v>
      </c>
      <c r="AB132" s="58">
        <v>964</v>
      </c>
      <c r="AC132" s="58">
        <v>1565</v>
      </c>
      <c r="AD132" s="58">
        <v>61.6</v>
      </c>
      <c r="AE132" s="58">
        <v>12964</v>
      </c>
      <c r="AF132" s="58"/>
      <c r="AG132" s="58">
        <v>8.6</v>
      </c>
      <c r="AH132" s="58">
        <v>8.3000000000000007</v>
      </c>
      <c r="AI132" s="58">
        <v>47</v>
      </c>
      <c r="AJ132" s="58">
        <v>28</v>
      </c>
      <c r="AK132" s="55">
        <f t="shared" si="22"/>
        <v>1.6785714285714286</v>
      </c>
      <c r="AL132" s="58">
        <f t="shared" si="23"/>
        <v>50.133333333333333</v>
      </c>
      <c r="AM132" s="58">
        <v>150.4</v>
      </c>
      <c r="AN132" s="53">
        <v>3</v>
      </c>
      <c r="AO132" s="54" t="s">
        <v>2515</v>
      </c>
      <c r="AP132" s="57">
        <v>74.38</v>
      </c>
      <c r="AQ132" s="57">
        <v>218</v>
      </c>
      <c r="AR132" s="57">
        <v>24</v>
      </c>
      <c r="AS132" s="57">
        <v>4.58</v>
      </c>
      <c r="AT132" s="57">
        <v>33.5</v>
      </c>
      <c r="AU132" s="57">
        <v>124</v>
      </c>
      <c r="AV132" s="54">
        <v>3.2475999999999994</v>
      </c>
      <c r="AW132" s="54">
        <f t="shared" si="24"/>
        <v>27.701256622732149</v>
      </c>
      <c r="AX132" s="54"/>
    </row>
    <row r="133" spans="1:53" ht="16" x14ac:dyDescent="0.2">
      <c r="A133">
        <v>0</v>
      </c>
      <c r="B133">
        <v>0</v>
      </c>
      <c r="C133" s="91">
        <f t="shared" si="25"/>
        <v>0</v>
      </c>
      <c r="D133" s="160">
        <v>0</v>
      </c>
      <c r="E133" s="161">
        <f t="shared" si="26"/>
        <v>6.25E-2</v>
      </c>
      <c r="F133" s="144">
        <f t="shared" si="27"/>
        <v>0</v>
      </c>
      <c r="G133" s="91">
        <v>0</v>
      </c>
      <c r="H133" s="91">
        <v>1</v>
      </c>
      <c r="I133" s="91">
        <v>0</v>
      </c>
      <c r="J133" s="91">
        <v>1</v>
      </c>
      <c r="K133" s="169">
        <f t="shared" si="28"/>
        <v>0</v>
      </c>
      <c r="L133" s="173">
        <v>8</v>
      </c>
      <c r="M133" s="164">
        <v>12.375</v>
      </c>
      <c r="N133" s="3">
        <v>266</v>
      </c>
      <c r="O133" s="158" t="s">
        <v>4124</v>
      </c>
      <c r="P133" s="162">
        <f t="shared" si="29"/>
        <v>5.6179775280898875E-2</v>
      </c>
      <c r="Q133" s="145" t="s">
        <v>2946</v>
      </c>
      <c r="R133" s="49">
        <v>10</v>
      </c>
      <c r="S133" s="54" t="s">
        <v>776</v>
      </c>
      <c r="T133" s="146" t="s">
        <v>3893</v>
      </c>
      <c r="U133" s="147">
        <v>2007</v>
      </c>
      <c r="V133" s="56">
        <v>2</v>
      </c>
      <c r="W133" s="56">
        <v>43</v>
      </c>
      <c r="X133" s="56">
        <v>23</v>
      </c>
      <c r="Y133" s="55" t="s">
        <v>133</v>
      </c>
      <c r="Z133" s="55">
        <v>30</v>
      </c>
      <c r="AA133" s="55">
        <v>45</v>
      </c>
      <c r="AB133" s="58">
        <v>543</v>
      </c>
      <c r="AC133" s="58">
        <v>846</v>
      </c>
      <c r="AD133" s="58">
        <v>64.2</v>
      </c>
      <c r="AE133" s="58">
        <v>6524</v>
      </c>
      <c r="AF133" s="58"/>
      <c r="AG133" s="58">
        <v>8.6</v>
      </c>
      <c r="AH133" s="58">
        <v>8.1999999999999993</v>
      </c>
      <c r="AI133" s="58">
        <v>68</v>
      </c>
      <c r="AJ133" s="58">
        <v>41</v>
      </c>
      <c r="AK133" s="55">
        <f t="shared" si="22"/>
        <v>1.6585365853658536</v>
      </c>
      <c r="AL133" s="58">
        <f t="shared" si="23"/>
        <v>27.78</v>
      </c>
      <c r="AM133" s="58">
        <v>138.9</v>
      </c>
      <c r="AN133" s="53">
        <v>5</v>
      </c>
      <c r="AO133" s="54" t="s">
        <v>2514</v>
      </c>
      <c r="AP133" s="57">
        <v>72.900000000000006</v>
      </c>
      <c r="AQ133" s="57">
        <v>213</v>
      </c>
      <c r="AR133" s="57">
        <v>28</v>
      </c>
      <c r="AS133" s="57">
        <v>4.76</v>
      </c>
      <c r="AT133" s="57">
        <v>33.5</v>
      </c>
      <c r="AU133" s="57">
        <v>108</v>
      </c>
      <c r="AV133" s="57">
        <v>4.28</v>
      </c>
      <c r="AW133" s="54">
        <f t="shared" si="24"/>
        <v>28.176034592739359</v>
      </c>
      <c r="AX133" s="54"/>
    </row>
    <row r="134" spans="1:53" ht="16" x14ac:dyDescent="0.2">
      <c r="A134">
        <v>0</v>
      </c>
      <c r="B134">
        <v>0</v>
      </c>
      <c r="C134" s="91">
        <f t="shared" si="25"/>
        <v>0</v>
      </c>
      <c r="D134" s="160">
        <v>0</v>
      </c>
      <c r="E134" s="161">
        <f t="shared" si="26"/>
        <v>6.25E-2</v>
      </c>
      <c r="F134" s="144">
        <f t="shared" si="27"/>
        <v>0</v>
      </c>
      <c r="G134" s="91">
        <v>0</v>
      </c>
      <c r="H134" s="91">
        <v>1</v>
      </c>
      <c r="I134" s="91">
        <v>0</v>
      </c>
      <c r="J134" s="91">
        <v>1</v>
      </c>
      <c r="K134" s="169">
        <f t="shared" si="28"/>
        <v>0</v>
      </c>
      <c r="L134" s="173">
        <v>6</v>
      </c>
      <c r="M134" s="164">
        <v>12.122</v>
      </c>
      <c r="N134" s="3">
        <v>325</v>
      </c>
      <c r="O134" s="6" t="s">
        <v>4125</v>
      </c>
      <c r="P134" s="162">
        <f t="shared" si="29"/>
        <v>3.3707865168539325E-2</v>
      </c>
      <c r="Q134" s="145" t="s">
        <v>2945</v>
      </c>
      <c r="R134" s="49">
        <v>6</v>
      </c>
      <c r="S134" s="54" t="s">
        <v>755</v>
      </c>
      <c r="T134" s="146" t="s">
        <v>3894</v>
      </c>
      <c r="U134" s="147">
        <v>2007</v>
      </c>
      <c r="V134" s="56">
        <v>1</v>
      </c>
      <c r="W134" s="56">
        <v>1</v>
      </c>
      <c r="X134" s="56">
        <v>22</v>
      </c>
      <c r="Y134" s="55" t="s">
        <v>191</v>
      </c>
      <c r="Z134" s="55">
        <v>32</v>
      </c>
      <c r="AA134" s="55">
        <v>36</v>
      </c>
      <c r="AB134" s="58">
        <v>493</v>
      </c>
      <c r="AC134" s="58">
        <v>797</v>
      </c>
      <c r="AD134" s="58">
        <v>61.9</v>
      </c>
      <c r="AE134" s="58">
        <v>6625</v>
      </c>
      <c r="AF134" s="58"/>
      <c r="AG134" s="58">
        <v>6.8</v>
      </c>
      <c r="AH134" s="58">
        <v>6.4</v>
      </c>
      <c r="AI134" s="58">
        <v>84</v>
      </c>
      <c r="AJ134" s="58">
        <v>51</v>
      </c>
      <c r="AK134" s="55">
        <f t="shared" si="22"/>
        <v>1.6470588235294117</v>
      </c>
      <c r="AL134" s="58">
        <f t="shared" si="23"/>
        <v>18.142857142857142</v>
      </c>
      <c r="AM134" s="58">
        <v>127</v>
      </c>
      <c r="AN134" s="53">
        <v>7</v>
      </c>
      <c r="AO134" s="54" t="s">
        <v>2517</v>
      </c>
      <c r="AP134" s="57">
        <v>77</v>
      </c>
      <c r="AQ134" s="57">
        <v>225</v>
      </c>
      <c r="AR134" s="57">
        <v>30</v>
      </c>
      <c r="AS134" s="57">
        <v>4.9800000000000004</v>
      </c>
      <c r="AT134" s="57">
        <v>29.5</v>
      </c>
      <c r="AU134" s="57">
        <v>105</v>
      </c>
      <c r="AV134" s="57">
        <v>4.3899999999999997</v>
      </c>
      <c r="AW134" s="54">
        <f t="shared" si="24"/>
        <v>26.678191937932194</v>
      </c>
      <c r="AX134" s="54"/>
    </row>
    <row r="135" spans="1:53" ht="16" x14ac:dyDescent="0.2">
      <c r="A135">
        <v>0</v>
      </c>
      <c r="B135">
        <v>0</v>
      </c>
      <c r="C135" s="91">
        <f t="shared" si="25"/>
        <v>0</v>
      </c>
      <c r="D135" s="160">
        <v>0</v>
      </c>
      <c r="E135" s="161">
        <f t="shared" si="26"/>
        <v>6.25E-2</v>
      </c>
      <c r="F135" s="144">
        <f t="shared" si="27"/>
        <v>0</v>
      </c>
      <c r="G135" s="91">
        <v>0</v>
      </c>
      <c r="H135" s="91">
        <v>1</v>
      </c>
      <c r="I135" s="91">
        <v>0</v>
      </c>
      <c r="J135" s="91">
        <v>1</v>
      </c>
      <c r="K135" s="169">
        <f t="shared" si="28"/>
        <v>0</v>
      </c>
      <c r="L135" s="173">
        <v>0</v>
      </c>
      <c r="M135" s="164">
        <v>0</v>
      </c>
      <c r="N135" s="3">
        <v>423</v>
      </c>
      <c r="O135" s="6" t="s">
        <v>4126</v>
      </c>
      <c r="P135" s="162">
        <f t="shared" si="29"/>
        <v>2.247191011235955E-2</v>
      </c>
      <c r="Q135" s="145" t="s">
        <v>2937</v>
      </c>
      <c r="R135" s="49">
        <v>4</v>
      </c>
      <c r="S135" s="54" t="s">
        <v>772</v>
      </c>
      <c r="T135" s="146" t="s">
        <v>3895</v>
      </c>
      <c r="U135" s="147">
        <v>2007</v>
      </c>
      <c r="V135" s="56">
        <v>2</v>
      </c>
      <c r="W135" s="56">
        <v>40</v>
      </c>
      <c r="X135" s="56">
        <v>26</v>
      </c>
      <c r="Y135" s="55" t="s">
        <v>237</v>
      </c>
      <c r="Z135" s="55">
        <v>16</v>
      </c>
      <c r="AA135" s="55">
        <v>43</v>
      </c>
      <c r="AB135" s="58">
        <v>885</v>
      </c>
      <c r="AC135" s="58">
        <v>1418</v>
      </c>
      <c r="AD135" s="58">
        <v>62.4</v>
      </c>
      <c r="AE135" s="58">
        <v>11021</v>
      </c>
      <c r="AF135" s="58"/>
      <c r="AG135" s="58">
        <v>7.5</v>
      </c>
      <c r="AH135" s="58">
        <v>7.1</v>
      </c>
      <c r="AI135" s="58">
        <v>84</v>
      </c>
      <c r="AJ135" s="58">
        <v>51</v>
      </c>
      <c r="AK135" s="55">
        <f t="shared" si="22"/>
        <v>1.6470588235294117</v>
      </c>
      <c r="AL135" s="58">
        <f t="shared" si="23"/>
        <v>14.955555555555556</v>
      </c>
      <c r="AM135" s="58">
        <v>134.6</v>
      </c>
      <c r="AN135" s="53">
        <v>9</v>
      </c>
      <c r="AO135" s="54" t="s">
        <v>3657</v>
      </c>
      <c r="AP135" s="57">
        <v>74.8</v>
      </c>
      <c r="AQ135" s="57">
        <v>222</v>
      </c>
      <c r="AR135" s="57">
        <v>16</v>
      </c>
      <c r="AS135" s="57">
        <v>5.37</v>
      </c>
      <c r="AT135" s="57">
        <v>26.5</v>
      </c>
      <c r="AU135" s="57">
        <v>98</v>
      </c>
      <c r="AV135" s="57">
        <v>4.78</v>
      </c>
      <c r="AW135" s="54">
        <f t="shared" si="24"/>
        <v>27.893634361863366</v>
      </c>
      <c r="AX135" s="54"/>
    </row>
    <row r="136" spans="1:53" ht="16" x14ac:dyDescent="0.2">
      <c r="A136">
        <v>0</v>
      </c>
      <c r="B136">
        <v>0</v>
      </c>
      <c r="C136" s="91">
        <f t="shared" si="25"/>
        <v>0</v>
      </c>
      <c r="D136" s="160">
        <v>0</v>
      </c>
      <c r="E136" s="161">
        <f t="shared" si="26"/>
        <v>2</v>
      </c>
      <c r="F136" s="144">
        <f t="shared" si="27"/>
        <v>0.3125</v>
      </c>
      <c r="G136" s="91">
        <v>10</v>
      </c>
      <c r="H136" s="91">
        <v>22</v>
      </c>
      <c r="I136" s="91">
        <v>0</v>
      </c>
      <c r="J136" s="91">
        <v>1</v>
      </c>
      <c r="K136" s="169">
        <f t="shared" si="28"/>
        <v>0</v>
      </c>
      <c r="L136" s="173">
        <v>1</v>
      </c>
      <c r="M136" s="164">
        <v>30</v>
      </c>
      <c r="N136" s="3">
        <v>150</v>
      </c>
      <c r="O136" s="6" t="s">
        <v>4120</v>
      </c>
      <c r="P136" s="162">
        <f t="shared" si="29"/>
        <v>1.1235955056179775E-2</v>
      </c>
      <c r="Q136" s="145" t="s">
        <v>2943</v>
      </c>
      <c r="R136" s="49">
        <v>2</v>
      </c>
      <c r="S136" s="54" t="s">
        <v>760</v>
      </c>
      <c r="T136" s="146" t="s">
        <v>3892</v>
      </c>
      <c r="U136" s="147">
        <v>2007</v>
      </c>
      <c r="V136" s="56">
        <v>1</v>
      </c>
      <c r="W136" s="56">
        <v>22</v>
      </c>
      <c r="X136" s="56">
        <v>22</v>
      </c>
      <c r="Y136" s="55" t="s">
        <v>93</v>
      </c>
      <c r="Z136" s="55">
        <v>29</v>
      </c>
      <c r="AA136" s="55">
        <v>49</v>
      </c>
      <c r="AB136" s="58">
        <v>929</v>
      </c>
      <c r="AC136" s="58">
        <v>1602</v>
      </c>
      <c r="AD136" s="58">
        <v>58</v>
      </c>
      <c r="AE136" s="58">
        <v>11762</v>
      </c>
      <c r="AF136" s="58"/>
      <c r="AG136" s="58">
        <v>7</v>
      </c>
      <c r="AH136" s="58">
        <v>6.6</v>
      </c>
      <c r="AI136" s="58">
        <v>59</v>
      </c>
      <c r="AJ136" s="58">
        <v>36</v>
      </c>
      <c r="AK136" s="55">
        <f t="shared" si="22"/>
        <v>1.6388888888888888</v>
      </c>
      <c r="AL136" s="58">
        <f t="shared" si="23"/>
        <v>62.95</v>
      </c>
      <c r="AM136" s="58">
        <v>125.9</v>
      </c>
      <c r="AN136" s="53">
        <v>2</v>
      </c>
      <c r="AO136" s="54" t="s">
        <v>2518</v>
      </c>
      <c r="AP136" s="57">
        <v>75.25</v>
      </c>
      <c r="AQ136" s="57">
        <v>226</v>
      </c>
      <c r="AR136" s="57">
        <v>26</v>
      </c>
      <c r="AS136" s="57">
        <v>4.8099999999999996</v>
      </c>
      <c r="AT136" s="57">
        <v>24.49</v>
      </c>
      <c r="AU136" s="57">
        <v>85.39</v>
      </c>
      <c r="AV136" s="57">
        <v>4.26</v>
      </c>
      <c r="AW136" s="54">
        <f t="shared" si="24"/>
        <v>28.057615258109731</v>
      </c>
      <c r="AX136" s="54"/>
    </row>
    <row r="137" spans="1:53" ht="16" x14ac:dyDescent="0.2">
      <c r="A137">
        <v>1</v>
      </c>
      <c r="B137">
        <v>1</v>
      </c>
      <c r="C137" s="91">
        <f t="shared" si="25"/>
        <v>1</v>
      </c>
      <c r="D137" s="160">
        <v>0</v>
      </c>
      <c r="E137" s="161">
        <f t="shared" si="26"/>
        <v>6.25E-2</v>
      </c>
      <c r="F137" s="144">
        <f t="shared" si="27"/>
        <v>0</v>
      </c>
      <c r="G137" s="91">
        <v>0</v>
      </c>
      <c r="H137" s="91">
        <v>1</v>
      </c>
      <c r="I137" s="91">
        <v>0</v>
      </c>
      <c r="J137" s="91">
        <v>1</v>
      </c>
      <c r="K137" s="169">
        <f t="shared" si="28"/>
        <v>0</v>
      </c>
      <c r="L137" s="173">
        <v>6</v>
      </c>
      <c r="M137" s="164">
        <v>14.16</v>
      </c>
      <c r="N137" s="3">
        <v>71</v>
      </c>
      <c r="O137" s="6" t="s">
        <v>4127</v>
      </c>
      <c r="P137" s="162">
        <f t="shared" si="29"/>
        <v>0.6741573033707865</v>
      </c>
      <c r="Q137" s="139" t="s">
        <v>2936</v>
      </c>
      <c r="R137" s="49">
        <v>120</v>
      </c>
      <c r="S137" s="54" t="s">
        <v>701</v>
      </c>
      <c r="T137" s="12" t="s">
        <v>3902</v>
      </c>
      <c r="U137" s="56">
        <v>2008</v>
      </c>
      <c r="V137" s="56">
        <v>1</v>
      </c>
      <c r="W137" s="56">
        <v>3</v>
      </c>
      <c r="X137" s="56">
        <v>23</v>
      </c>
      <c r="Y137" s="55" t="s">
        <v>443</v>
      </c>
      <c r="Z137" s="55">
        <v>29</v>
      </c>
      <c r="AA137" s="55">
        <v>43</v>
      </c>
      <c r="AB137" s="58">
        <v>807</v>
      </c>
      <c r="AC137" s="58">
        <v>1347</v>
      </c>
      <c r="AD137" s="58">
        <v>59.9</v>
      </c>
      <c r="AE137" s="58">
        <v>9313</v>
      </c>
      <c r="AF137" s="58"/>
      <c r="AG137" s="58">
        <v>7.1</v>
      </c>
      <c r="AH137" s="58">
        <v>6.7</v>
      </c>
      <c r="AI137" s="58">
        <v>49</v>
      </c>
      <c r="AJ137" s="58">
        <v>30</v>
      </c>
      <c r="AK137" s="55">
        <f t="shared" si="22"/>
        <v>1.6333333333333333</v>
      </c>
      <c r="AL137" s="58">
        <f t="shared" si="23"/>
        <v>44.033333333333331</v>
      </c>
      <c r="AM137" s="58">
        <v>132.1</v>
      </c>
      <c r="AN137" s="53">
        <v>3</v>
      </c>
      <c r="AO137" s="54" t="s">
        <v>2515</v>
      </c>
      <c r="AP137" s="57">
        <v>74</v>
      </c>
      <c r="AQ137" s="57">
        <v>229</v>
      </c>
      <c r="AR137" s="57">
        <v>35</v>
      </c>
      <c r="AS137" s="57">
        <v>4.63</v>
      </c>
      <c r="AT137" s="57">
        <v>32.5</v>
      </c>
      <c r="AU137" s="57">
        <v>115</v>
      </c>
      <c r="AV137" s="57">
        <v>4.18</v>
      </c>
      <c r="AW137" s="54">
        <f t="shared" si="24"/>
        <v>29.398648648648649</v>
      </c>
      <c r="AX137" s="54"/>
    </row>
    <row r="138" spans="1:53" ht="16" x14ac:dyDescent="0.2">
      <c r="A138">
        <v>0</v>
      </c>
      <c r="B138">
        <v>1</v>
      </c>
      <c r="C138" s="91">
        <f t="shared" si="25"/>
        <v>1</v>
      </c>
      <c r="D138" s="160">
        <v>0</v>
      </c>
      <c r="E138" s="161">
        <f t="shared" si="26"/>
        <v>6.25E-2</v>
      </c>
      <c r="F138" s="144">
        <f t="shared" si="27"/>
        <v>0</v>
      </c>
      <c r="G138" s="91">
        <v>0</v>
      </c>
      <c r="H138" s="91">
        <v>1</v>
      </c>
      <c r="I138" s="91">
        <v>0</v>
      </c>
      <c r="J138" s="91">
        <v>1</v>
      </c>
      <c r="K138" s="169">
        <f t="shared" si="28"/>
        <v>0</v>
      </c>
      <c r="L138" s="173">
        <v>6</v>
      </c>
      <c r="M138" s="164">
        <v>16.66</v>
      </c>
      <c r="N138" s="3">
        <v>46</v>
      </c>
      <c r="O138" s="6" t="s">
        <v>4128</v>
      </c>
      <c r="P138" s="162">
        <f t="shared" si="29"/>
        <v>0.48314606741573035</v>
      </c>
      <c r="Q138" s="139" t="s">
        <v>2931</v>
      </c>
      <c r="R138" s="49">
        <v>86</v>
      </c>
      <c r="S138" s="54" t="s">
        <v>710</v>
      </c>
      <c r="T138" s="12" t="s">
        <v>3900</v>
      </c>
      <c r="U138" s="56">
        <v>2008</v>
      </c>
      <c r="V138" s="56">
        <v>1</v>
      </c>
      <c r="W138" s="56">
        <v>18</v>
      </c>
      <c r="X138" s="56">
        <v>23</v>
      </c>
      <c r="Y138" s="55" t="s">
        <v>382</v>
      </c>
      <c r="Z138" s="55">
        <v>28</v>
      </c>
      <c r="AA138" s="55">
        <v>29</v>
      </c>
      <c r="AB138" s="55">
        <v>596</v>
      </c>
      <c r="AC138" s="55">
        <v>942</v>
      </c>
      <c r="AD138" s="55">
        <v>63.3</v>
      </c>
      <c r="AE138" s="55">
        <v>7057</v>
      </c>
      <c r="AF138" s="58"/>
      <c r="AG138" s="58">
        <v>8.4</v>
      </c>
      <c r="AH138" s="58">
        <v>8</v>
      </c>
      <c r="AI138" s="58">
        <v>49</v>
      </c>
      <c r="AJ138" s="58">
        <v>30</v>
      </c>
      <c r="AK138" s="55">
        <f t="shared" si="22"/>
        <v>1.6333333333333333</v>
      </c>
      <c r="AL138" s="58">
        <f t="shared" si="23"/>
        <v>17.5</v>
      </c>
      <c r="AM138" s="58">
        <v>140</v>
      </c>
      <c r="AN138" s="53">
        <v>8</v>
      </c>
      <c r="AO138" s="54" t="s">
        <v>3661</v>
      </c>
      <c r="AP138" s="57">
        <v>79.900000000000006</v>
      </c>
      <c r="AQ138" s="57">
        <v>243</v>
      </c>
      <c r="AR138" s="57">
        <v>16</v>
      </c>
      <c r="AS138" s="57">
        <v>5.0999999999999996</v>
      </c>
      <c r="AT138" s="57">
        <v>31.5</v>
      </c>
      <c r="AU138" s="57">
        <v>114</v>
      </c>
      <c r="AV138" s="57">
        <v>4.3600000000000003</v>
      </c>
      <c r="AW138" s="54">
        <f t="shared" si="24"/>
        <v>26.758886655879294</v>
      </c>
      <c r="AX138" s="54"/>
    </row>
    <row r="139" spans="1:53" ht="16" x14ac:dyDescent="0.2">
      <c r="A139">
        <v>0</v>
      </c>
      <c r="B139">
        <v>0</v>
      </c>
      <c r="C139" s="91">
        <f t="shared" si="25"/>
        <v>0</v>
      </c>
      <c r="D139" s="160">
        <v>0</v>
      </c>
      <c r="E139" s="161">
        <f t="shared" si="26"/>
        <v>6.25E-2</v>
      </c>
      <c r="F139" s="144">
        <f t="shared" si="27"/>
        <v>0</v>
      </c>
      <c r="G139" s="91">
        <v>0</v>
      </c>
      <c r="H139" s="91">
        <v>1</v>
      </c>
      <c r="I139" s="91">
        <v>0</v>
      </c>
      <c r="J139" s="91">
        <v>1</v>
      </c>
      <c r="K139" s="169">
        <f t="shared" si="28"/>
        <v>0</v>
      </c>
      <c r="L139" s="173">
        <v>16</v>
      </c>
      <c r="M139" s="164">
        <v>16.875</v>
      </c>
      <c r="N139" s="3">
        <v>137</v>
      </c>
      <c r="O139" s="6" t="s">
        <v>4129</v>
      </c>
      <c r="P139" s="162">
        <f t="shared" si="29"/>
        <v>0.15168539325842698</v>
      </c>
      <c r="Q139" s="139" t="s">
        <v>2933</v>
      </c>
      <c r="R139" s="49">
        <v>27</v>
      </c>
      <c r="S139" s="54" t="s">
        <v>719</v>
      </c>
      <c r="T139" s="12" t="s">
        <v>3899</v>
      </c>
      <c r="U139" s="56">
        <v>2008</v>
      </c>
      <c r="V139" s="56">
        <v>2</v>
      </c>
      <c r="W139" s="56">
        <v>57</v>
      </c>
      <c r="X139" s="56">
        <v>23</v>
      </c>
      <c r="Y139" s="55" t="s">
        <v>237</v>
      </c>
      <c r="Z139" s="55">
        <v>31</v>
      </c>
      <c r="AA139" s="55">
        <v>47</v>
      </c>
      <c r="AB139" s="58">
        <v>828</v>
      </c>
      <c r="AC139" s="58">
        <v>1387</v>
      </c>
      <c r="AD139" s="58">
        <v>59.7</v>
      </c>
      <c r="AE139" s="58">
        <v>9715</v>
      </c>
      <c r="AF139" s="58"/>
      <c r="AG139" s="58">
        <v>8.4</v>
      </c>
      <c r="AH139" s="58">
        <v>7.9</v>
      </c>
      <c r="AI139" s="58">
        <v>57</v>
      </c>
      <c r="AJ139" s="58">
        <v>35</v>
      </c>
      <c r="AK139" s="55">
        <f t="shared" si="22"/>
        <v>1.6285714285714286</v>
      </c>
      <c r="AL139" s="58">
        <f t="shared" si="23"/>
        <v>142.6</v>
      </c>
      <c r="AM139" s="58">
        <v>142.6</v>
      </c>
      <c r="AN139" s="53">
        <v>1</v>
      </c>
      <c r="AO139" s="54" t="s">
        <v>3185</v>
      </c>
      <c r="AP139" s="57">
        <v>75.3</v>
      </c>
      <c r="AQ139" s="57">
        <v>221</v>
      </c>
      <c r="AR139" s="57">
        <v>16</v>
      </c>
      <c r="AS139" s="57">
        <v>4.7300000000000004</v>
      </c>
      <c r="AT139" s="57">
        <v>31</v>
      </c>
      <c r="AU139" s="57">
        <v>108</v>
      </c>
      <c r="AV139" s="57">
        <v>4.16</v>
      </c>
      <c r="AW139" s="54">
        <f t="shared" si="24"/>
        <v>27.400446906486494</v>
      </c>
      <c r="AX139" s="54"/>
    </row>
    <row r="140" spans="1:53" ht="16" x14ac:dyDescent="0.2">
      <c r="A140">
        <v>0</v>
      </c>
      <c r="B140">
        <v>0</v>
      </c>
      <c r="C140" s="91">
        <f t="shared" si="25"/>
        <v>0</v>
      </c>
      <c r="D140" s="160">
        <v>0</v>
      </c>
      <c r="E140" s="161">
        <f t="shared" si="26"/>
        <v>1</v>
      </c>
      <c r="F140" s="144">
        <f t="shared" si="27"/>
        <v>0.5</v>
      </c>
      <c r="G140" s="91">
        <v>8</v>
      </c>
      <c r="H140" s="91">
        <v>8</v>
      </c>
      <c r="I140" s="91">
        <v>0</v>
      </c>
      <c r="J140" s="91">
        <v>1</v>
      </c>
      <c r="K140" s="169">
        <f t="shared" si="28"/>
        <v>0</v>
      </c>
      <c r="L140" s="173">
        <v>2</v>
      </c>
      <c r="M140" s="164">
        <v>1</v>
      </c>
      <c r="N140" s="3">
        <v>30</v>
      </c>
      <c r="O140" s="6" t="s">
        <v>4130</v>
      </c>
      <c r="P140" s="162">
        <f t="shared" si="29"/>
        <v>4.49438202247191E-2</v>
      </c>
      <c r="Q140" s="139" t="s">
        <v>2932</v>
      </c>
      <c r="R140" s="49">
        <v>8</v>
      </c>
      <c r="S140" s="54" t="s">
        <v>746</v>
      </c>
      <c r="T140" s="12" t="s">
        <v>3901</v>
      </c>
      <c r="U140" s="56">
        <v>2008</v>
      </c>
      <c r="V140" s="56">
        <v>7</v>
      </c>
      <c r="W140" s="56">
        <v>209</v>
      </c>
      <c r="X140" s="56">
        <v>23</v>
      </c>
      <c r="Y140" s="55" t="s">
        <v>288</v>
      </c>
      <c r="Z140" s="55">
        <v>3</v>
      </c>
      <c r="AA140" s="55">
        <v>41</v>
      </c>
      <c r="AB140" s="58">
        <v>245</v>
      </c>
      <c r="AC140" s="58">
        <v>437</v>
      </c>
      <c r="AD140" s="58">
        <v>56.1</v>
      </c>
      <c r="AE140" s="58">
        <v>3096</v>
      </c>
      <c r="AF140" s="58"/>
      <c r="AG140" s="58">
        <v>9</v>
      </c>
      <c r="AH140" s="58">
        <v>8.5</v>
      </c>
      <c r="AI140" s="58">
        <v>34</v>
      </c>
      <c r="AJ140" s="58">
        <v>21</v>
      </c>
      <c r="AK140" s="55">
        <f t="shared" si="22"/>
        <v>1.6190476190476191</v>
      </c>
      <c r="AL140" s="58">
        <f t="shared" si="23"/>
        <v>24.283333333333331</v>
      </c>
      <c r="AM140" s="58">
        <v>145.69999999999999</v>
      </c>
      <c r="AN140" s="53">
        <v>6</v>
      </c>
      <c r="AO140" s="54" t="s">
        <v>2513</v>
      </c>
      <c r="AP140" s="57">
        <v>73</v>
      </c>
      <c r="AQ140" s="57">
        <v>226</v>
      </c>
      <c r="AR140" s="57">
        <v>18</v>
      </c>
      <c r="AS140" s="57">
        <v>4.68</v>
      </c>
      <c r="AT140" s="57">
        <v>24.49</v>
      </c>
      <c r="AU140" s="57">
        <v>109</v>
      </c>
      <c r="AV140" s="54">
        <v>3.2475999999999994</v>
      </c>
      <c r="AW140" s="54">
        <f t="shared" si="24"/>
        <v>29.813848752111092</v>
      </c>
      <c r="AX140" s="54"/>
    </row>
    <row r="141" spans="1:53" ht="16" x14ac:dyDescent="0.2">
      <c r="A141">
        <v>0</v>
      </c>
      <c r="B141">
        <v>0</v>
      </c>
      <c r="C141" s="91">
        <f t="shared" si="25"/>
        <v>0</v>
      </c>
      <c r="D141" s="160">
        <v>0</v>
      </c>
      <c r="E141" s="161">
        <f t="shared" si="26"/>
        <v>1</v>
      </c>
      <c r="F141" s="144">
        <f t="shared" si="27"/>
        <v>0.5</v>
      </c>
      <c r="G141" s="155">
        <v>8</v>
      </c>
      <c r="H141" s="155">
        <v>8</v>
      </c>
      <c r="I141" s="155">
        <v>0</v>
      </c>
      <c r="J141" s="155">
        <v>1</v>
      </c>
      <c r="K141" s="169">
        <f t="shared" si="28"/>
        <v>0</v>
      </c>
      <c r="L141" s="173">
        <v>1</v>
      </c>
      <c r="M141" s="164">
        <v>2</v>
      </c>
      <c r="N141" s="3">
        <v>30</v>
      </c>
      <c r="O141" s="6" t="s">
        <v>4130</v>
      </c>
      <c r="P141" s="162">
        <f t="shared" si="29"/>
        <v>0</v>
      </c>
      <c r="Q141" s="139" t="s">
        <v>2930</v>
      </c>
      <c r="R141" s="49">
        <v>0</v>
      </c>
      <c r="S141" s="54" t="s">
        <v>717</v>
      </c>
      <c r="T141" s="12" t="s">
        <v>3898</v>
      </c>
      <c r="U141" s="56">
        <v>2008</v>
      </c>
      <c r="V141" s="56">
        <v>2</v>
      </c>
      <c r="W141" s="56">
        <v>56</v>
      </c>
      <c r="X141" s="56">
        <v>22</v>
      </c>
      <c r="Y141" s="55" t="s">
        <v>288</v>
      </c>
      <c r="Z141" s="55">
        <v>3</v>
      </c>
      <c r="AA141" s="55">
        <v>44</v>
      </c>
      <c r="AB141" s="58">
        <v>780</v>
      </c>
      <c r="AC141" s="58">
        <v>1185</v>
      </c>
      <c r="AD141" s="58">
        <v>65.8</v>
      </c>
      <c r="AE141" s="58">
        <v>10775</v>
      </c>
      <c r="AF141" s="58"/>
      <c r="AG141" s="58">
        <v>9.1</v>
      </c>
      <c r="AH141" s="58">
        <v>8.5</v>
      </c>
      <c r="AI141" s="58">
        <v>40</v>
      </c>
      <c r="AJ141" s="58">
        <v>25</v>
      </c>
      <c r="AK141" s="55">
        <f t="shared" si="22"/>
        <v>1.6</v>
      </c>
      <c r="AL141" s="58">
        <f t="shared" si="23"/>
        <v>37.225000000000001</v>
      </c>
      <c r="AM141" s="58">
        <v>148.9</v>
      </c>
      <c r="AN141" s="53">
        <v>4</v>
      </c>
      <c r="AO141" s="54" t="s">
        <v>3188</v>
      </c>
      <c r="AP141" s="57">
        <v>72.900000000000006</v>
      </c>
      <c r="AQ141" s="57">
        <v>180</v>
      </c>
      <c r="AR141" s="57">
        <v>16</v>
      </c>
      <c r="AS141" s="57">
        <v>5.14</v>
      </c>
      <c r="AT141" s="57">
        <v>28.5</v>
      </c>
      <c r="AU141" s="57">
        <v>103</v>
      </c>
      <c r="AV141" s="57">
        <v>4.37</v>
      </c>
      <c r="AW141" s="54">
        <f t="shared" si="24"/>
        <v>23.810733458652983</v>
      </c>
      <c r="AX141" s="54"/>
    </row>
    <row r="142" spans="1:53" ht="16" x14ac:dyDescent="0.2">
      <c r="A142">
        <v>0</v>
      </c>
      <c r="B142">
        <v>0</v>
      </c>
      <c r="C142" s="91">
        <f t="shared" si="25"/>
        <v>1</v>
      </c>
      <c r="D142" s="160">
        <v>0</v>
      </c>
      <c r="E142" s="161">
        <f t="shared" si="26"/>
        <v>6.25E-2</v>
      </c>
      <c r="F142" s="144">
        <f t="shared" si="27"/>
        <v>0</v>
      </c>
      <c r="G142" s="91">
        <v>0</v>
      </c>
      <c r="H142" s="91">
        <v>1</v>
      </c>
      <c r="I142" s="91">
        <v>0</v>
      </c>
      <c r="J142" s="91">
        <v>1</v>
      </c>
      <c r="K142" s="169">
        <f t="shared" si="28"/>
        <v>0</v>
      </c>
      <c r="L142" s="173">
        <v>6</v>
      </c>
      <c r="M142" s="164">
        <v>18.5</v>
      </c>
      <c r="N142" s="3">
        <v>148</v>
      </c>
      <c r="O142" s="6" t="s">
        <v>4131</v>
      </c>
      <c r="P142" s="162">
        <f t="shared" si="29"/>
        <v>0.47752808988764045</v>
      </c>
      <c r="Q142" s="145" t="s">
        <v>2924</v>
      </c>
      <c r="R142" s="49">
        <v>85</v>
      </c>
      <c r="S142" s="54" t="s">
        <v>659</v>
      </c>
      <c r="T142" s="146" t="s">
        <v>3906</v>
      </c>
      <c r="U142" s="147">
        <v>2009</v>
      </c>
      <c r="V142" s="56">
        <v>1</v>
      </c>
      <c r="W142" s="56">
        <v>1</v>
      </c>
      <c r="X142" s="56">
        <v>21</v>
      </c>
      <c r="Y142" s="55" t="s">
        <v>133</v>
      </c>
      <c r="Z142" s="55">
        <v>32</v>
      </c>
      <c r="AA142" s="55">
        <v>39</v>
      </c>
      <c r="AB142" s="58">
        <v>564</v>
      </c>
      <c r="AC142" s="58">
        <v>987</v>
      </c>
      <c r="AD142" s="58">
        <v>57.1</v>
      </c>
      <c r="AE142" s="58">
        <v>7731</v>
      </c>
      <c r="AF142" s="58"/>
      <c r="AG142" s="58">
        <v>8.4</v>
      </c>
      <c r="AH142" s="58">
        <v>7.9</v>
      </c>
      <c r="AI142" s="58">
        <v>44</v>
      </c>
      <c r="AJ142" s="58">
        <v>28</v>
      </c>
      <c r="AK142" s="55">
        <f t="shared" si="22"/>
        <v>1.5714285714285714</v>
      </c>
      <c r="AL142" s="58">
        <f t="shared" si="23"/>
        <v>36.225000000000001</v>
      </c>
      <c r="AM142" s="58">
        <v>144.9</v>
      </c>
      <c r="AN142" s="53">
        <v>4</v>
      </c>
      <c r="AO142" s="54" t="s">
        <v>3680</v>
      </c>
      <c r="AP142" s="57">
        <v>76.599999999999994</v>
      </c>
      <c r="AQ142" s="57">
        <v>229</v>
      </c>
      <c r="AR142" s="57">
        <v>15</v>
      </c>
      <c r="AS142" s="57">
        <v>4.4800000000000004</v>
      </c>
      <c r="AT142" s="57">
        <v>24.49</v>
      </c>
      <c r="AU142" s="57">
        <v>85.39</v>
      </c>
      <c r="AV142" s="54">
        <v>3.2475999999999994</v>
      </c>
      <c r="AW142" s="54">
        <f t="shared" si="24"/>
        <v>27.436788034549284</v>
      </c>
      <c r="AX142" s="70"/>
      <c r="AY142" s="16"/>
      <c r="AZ142" s="17"/>
      <c r="BA142" s="18"/>
    </row>
    <row r="143" spans="1:53" ht="16" x14ac:dyDescent="0.2">
      <c r="A143">
        <v>0</v>
      </c>
      <c r="B143">
        <v>0</v>
      </c>
      <c r="C143" s="91">
        <f t="shared" si="25"/>
        <v>0</v>
      </c>
      <c r="D143" s="160">
        <v>0</v>
      </c>
      <c r="E143" s="161">
        <f t="shared" si="26"/>
        <v>6.25E-2</v>
      </c>
      <c r="F143" s="144">
        <f t="shared" si="27"/>
        <v>0</v>
      </c>
      <c r="G143" s="91">
        <v>0</v>
      </c>
      <c r="H143" s="91">
        <v>1</v>
      </c>
      <c r="I143" s="91">
        <v>0</v>
      </c>
      <c r="J143" s="91">
        <v>1</v>
      </c>
      <c r="K143" s="169">
        <f t="shared" si="28"/>
        <v>0</v>
      </c>
      <c r="L143" s="173">
        <v>1</v>
      </c>
      <c r="M143" s="164">
        <v>22.332999999999998</v>
      </c>
      <c r="N143" s="3">
        <v>185</v>
      </c>
      <c r="O143" s="6" t="s">
        <v>4161</v>
      </c>
      <c r="P143" s="162">
        <f t="shared" si="29"/>
        <v>0.21348314606741572</v>
      </c>
      <c r="Q143" s="145" t="s">
        <v>2918</v>
      </c>
      <c r="R143" s="49">
        <v>38</v>
      </c>
      <c r="S143" s="54" t="s">
        <v>671</v>
      </c>
      <c r="T143" s="146" t="s">
        <v>3904</v>
      </c>
      <c r="U143" s="147">
        <v>2009</v>
      </c>
      <c r="V143" s="56">
        <v>1</v>
      </c>
      <c r="W143" s="56">
        <v>17</v>
      </c>
      <c r="X143" s="56">
        <v>21</v>
      </c>
      <c r="Y143" s="55" t="s">
        <v>241</v>
      </c>
      <c r="Z143" s="55">
        <v>15</v>
      </c>
      <c r="AA143" s="55">
        <v>35</v>
      </c>
      <c r="AB143" s="58">
        <v>680</v>
      </c>
      <c r="AC143" s="58">
        <v>1151</v>
      </c>
      <c r="AD143" s="58">
        <v>59.1</v>
      </c>
      <c r="AE143" s="58">
        <v>8078</v>
      </c>
      <c r="AF143" s="58"/>
      <c r="AG143" s="58">
        <v>7</v>
      </c>
      <c r="AH143" s="58">
        <v>6.5</v>
      </c>
      <c r="AI143" s="58">
        <v>14</v>
      </c>
      <c r="AJ143" s="58">
        <v>9</v>
      </c>
      <c r="AK143" s="55">
        <f t="shared" si="22"/>
        <v>1.5555555555555556</v>
      </c>
      <c r="AL143" s="58">
        <f t="shared" si="23"/>
        <v>22.483333333333334</v>
      </c>
      <c r="AM143" s="58">
        <v>134.9</v>
      </c>
      <c r="AN143" s="53">
        <v>6</v>
      </c>
      <c r="AO143" s="54" t="s">
        <v>2513</v>
      </c>
      <c r="AP143" s="57">
        <v>76.5</v>
      </c>
      <c r="AQ143" s="57">
        <v>218</v>
      </c>
      <c r="AR143" s="57">
        <v>16</v>
      </c>
      <c r="AS143" s="57">
        <v>5.0199999999999996</v>
      </c>
      <c r="AT143" s="57">
        <v>29.5</v>
      </c>
      <c r="AU143" s="57">
        <v>110</v>
      </c>
      <c r="AV143" s="57">
        <v>4.29</v>
      </c>
      <c r="AW143" s="54">
        <f t="shared" si="24"/>
        <v>26.187192959972659</v>
      </c>
      <c r="AX143" s="54"/>
    </row>
    <row r="144" spans="1:53" ht="16" x14ac:dyDescent="0.2">
      <c r="A144">
        <v>0</v>
      </c>
      <c r="B144">
        <v>0</v>
      </c>
      <c r="C144" s="91">
        <f t="shared" si="25"/>
        <v>0</v>
      </c>
      <c r="D144" s="160">
        <v>0</v>
      </c>
      <c r="E144" s="161">
        <f t="shared" si="26"/>
        <v>6.25E-2</v>
      </c>
      <c r="F144" s="144">
        <f t="shared" si="27"/>
        <v>0</v>
      </c>
      <c r="G144" s="91">
        <v>0</v>
      </c>
      <c r="H144" s="91">
        <v>1</v>
      </c>
      <c r="I144" s="91">
        <v>0</v>
      </c>
      <c r="J144" s="91">
        <v>1</v>
      </c>
      <c r="K144" s="169">
        <f t="shared" si="28"/>
        <v>0</v>
      </c>
      <c r="L144" s="173">
        <v>3</v>
      </c>
      <c r="M144" s="164">
        <v>15</v>
      </c>
      <c r="N144" s="3">
        <v>175</v>
      </c>
      <c r="O144" s="6" t="s">
        <v>4133</v>
      </c>
      <c r="P144" s="162">
        <f t="shared" si="29"/>
        <v>0.19101123595505617</v>
      </c>
      <c r="Q144" s="145" t="s">
        <v>2923</v>
      </c>
      <c r="R144" s="49">
        <v>34</v>
      </c>
      <c r="S144" s="54" t="s">
        <v>666</v>
      </c>
      <c r="T144" s="146" t="s">
        <v>3905</v>
      </c>
      <c r="U144" s="147">
        <v>2009</v>
      </c>
      <c r="V144" s="56">
        <v>1</v>
      </c>
      <c r="W144" s="56">
        <v>5</v>
      </c>
      <c r="X144" s="56">
        <v>22</v>
      </c>
      <c r="Y144" s="55" t="s">
        <v>170</v>
      </c>
      <c r="Z144" s="55">
        <v>19</v>
      </c>
      <c r="AA144" s="55">
        <v>27</v>
      </c>
      <c r="AB144" s="58">
        <v>313</v>
      </c>
      <c r="AC144" s="58">
        <v>487</v>
      </c>
      <c r="AD144" s="58">
        <v>64.3</v>
      </c>
      <c r="AE144" s="58">
        <v>3965</v>
      </c>
      <c r="AF144" s="58"/>
      <c r="AG144" s="58">
        <v>7.8</v>
      </c>
      <c r="AH144" s="58">
        <v>7.4</v>
      </c>
      <c r="AI144" s="58">
        <v>51</v>
      </c>
      <c r="AJ144" s="58">
        <v>33</v>
      </c>
      <c r="AK144" s="55">
        <f t="shared" si="22"/>
        <v>1.5454545454545454</v>
      </c>
      <c r="AL144" s="58">
        <f t="shared" si="23"/>
        <v>66.650000000000006</v>
      </c>
      <c r="AM144" s="58">
        <v>133.30000000000001</v>
      </c>
      <c r="AN144" s="53">
        <v>2</v>
      </c>
      <c r="AO144" s="54" t="s">
        <v>2518</v>
      </c>
      <c r="AP144" s="57">
        <v>74.25</v>
      </c>
      <c r="AQ144" s="57">
        <v>225</v>
      </c>
      <c r="AR144" s="57">
        <v>38</v>
      </c>
      <c r="AS144" s="57">
        <v>4.8099999999999996</v>
      </c>
      <c r="AT144" s="57">
        <v>30.5</v>
      </c>
      <c r="AU144" s="57">
        <v>107</v>
      </c>
      <c r="AV144" s="57">
        <v>4.47</v>
      </c>
      <c r="AW144" s="54">
        <f t="shared" si="24"/>
        <v>28.690949903071115</v>
      </c>
      <c r="AX144" s="54"/>
    </row>
    <row r="145" spans="1:53" ht="16" x14ac:dyDescent="0.2">
      <c r="A145">
        <v>0</v>
      </c>
      <c r="B145">
        <v>0</v>
      </c>
      <c r="C145" s="91">
        <f t="shared" si="25"/>
        <v>0</v>
      </c>
      <c r="D145" s="160">
        <v>0</v>
      </c>
      <c r="E145" s="161">
        <f t="shared" si="26"/>
        <v>7.4375</v>
      </c>
      <c r="F145" s="144">
        <f t="shared" si="27"/>
        <v>0.58823529411764708</v>
      </c>
      <c r="G145" s="91">
        <v>70</v>
      </c>
      <c r="H145" s="91">
        <v>49</v>
      </c>
      <c r="I145" s="91">
        <v>0</v>
      </c>
      <c r="J145" s="91">
        <v>4</v>
      </c>
      <c r="K145" s="169">
        <f t="shared" si="28"/>
        <v>0</v>
      </c>
      <c r="L145" s="173">
        <v>2</v>
      </c>
      <c r="M145" s="164">
        <v>7</v>
      </c>
      <c r="N145" s="3">
        <v>57</v>
      </c>
      <c r="O145" s="6" t="s">
        <v>4134</v>
      </c>
      <c r="P145" s="162">
        <f t="shared" si="29"/>
        <v>1.1235955056179775E-2</v>
      </c>
      <c r="Q145" s="145" t="s">
        <v>2921</v>
      </c>
      <c r="R145" s="49">
        <v>2</v>
      </c>
      <c r="S145" s="54" t="s">
        <v>681</v>
      </c>
      <c r="T145" s="146" t="s">
        <v>3907</v>
      </c>
      <c r="U145" s="147">
        <v>2009</v>
      </c>
      <c r="V145" s="56">
        <v>4</v>
      </c>
      <c r="W145" s="56">
        <v>101</v>
      </c>
      <c r="X145" s="56">
        <v>23</v>
      </c>
      <c r="Y145" s="55" t="s">
        <v>196</v>
      </c>
      <c r="Z145" s="55">
        <v>11</v>
      </c>
      <c r="AA145" s="55">
        <v>40</v>
      </c>
      <c r="AB145" s="58">
        <v>485</v>
      </c>
      <c r="AC145" s="58">
        <v>815</v>
      </c>
      <c r="AD145" s="58">
        <v>59.5</v>
      </c>
      <c r="AE145" s="58">
        <v>5475</v>
      </c>
      <c r="AF145" s="58"/>
      <c r="AG145" s="58">
        <v>7.7</v>
      </c>
      <c r="AH145" s="58">
        <v>7.2</v>
      </c>
      <c r="AI145" s="58">
        <v>60</v>
      </c>
      <c r="AJ145" s="58">
        <v>39</v>
      </c>
      <c r="AK145" s="55">
        <f t="shared" si="22"/>
        <v>1.5384615384615385</v>
      </c>
      <c r="AL145" s="58">
        <f t="shared" si="23"/>
        <v>14.677777777777777</v>
      </c>
      <c r="AM145" s="58">
        <v>132.1</v>
      </c>
      <c r="AN145" s="53">
        <v>9</v>
      </c>
      <c r="AO145" s="54" t="s">
        <v>3657</v>
      </c>
      <c r="AP145" s="57">
        <v>73.900000000000006</v>
      </c>
      <c r="AQ145" s="57">
        <v>235</v>
      </c>
      <c r="AR145" s="57">
        <v>14</v>
      </c>
      <c r="AS145" s="57">
        <v>4.83</v>
      </c>
      <c r="AT145" s="57">
        <v>33.5</v>
      </c>
      <c r="AU145" s="57">
        <v>110</v>
      </c>
      <c r="AV145" s="57">
        <v>4.26</v>
      </c>
      <c r="AW145" s="54">
        <f t="shared" si="24"/>
        <v>30.250622114879299</v>
      </c>
      <c r="AX145" s="54"/>
    </row>
    <row r="146" spans="1:53" ht="16" x14ac:dyDescent="0.2">
      <c r="A146">
        <v>0</v>
      </c>
      <c r="B146">
        <v>0</v>
      </c>
      <c r="C146" s="91">
        <f t="shared" si="25"/>
        <v>0</v>
      </c>
      <c r="D146" s="160">
        <v>0</v>
      </c>
      <c r="E146" s="161">
        <f t="shared" si="26"/>
        <v>6.25E-2</v>
      </c>
      <c r="F146" s="144">
        <f t="shared" si="27"/>
        <v>0</v>
      </c>
      <c r="G146" s="91">
        <v>0</v>
      </c>
      <c r="H146" s="91">
        <v>1</v>
      </c>
      <c r="I146" s="91">
        <v>0</v>
      </c>
      <c r="J146" s="91">
        <v>1</v>
      </c>
      <c r="K146" s="169">
        <f t="shared" si="28"/>
        <v>0</v>
      </c>
      <c r="L146" s="173">
        <v>21</v>
      </c>
      <c r="M146" s="164">
        <v>10.52</v>
      </c>
      <c r="N146" s="3">
        <v>77</v>
      </c>
      <c r="O146" s="6" t="s">
        <v>4135</v>
      </c>
      <c r="P146" s="162">
        <f t="shared" si="29"/>
        <v>1.1235955056179775E-2</v>
      </c>
      <c r="Q146" s="145" t="s">
        <v>2922</v>
      </c>
      <c r="R146" s="49">
        <v>2</v>
      </c>
      <c r="S146" s="54" t="s">
        <v>695</v>
      </c>
      <c r="T146" s="146" t="s">
        <v>3903</v>
      </c>
      <c r="U146" s="147">
        <v>2009</v>
      </c>
      <c r="V146" s="56">
        <v>6</v>
      </c>
      <c r="W146" s="56">
        <v>201</v>
      </c>
      <c r="X146" s="56">
        <v>24</v>
      </c>
      <c r="Y146" s="55" t="s">
        <v>448</v>
      </c>
      <c r="Z146" s="55">
        <v>6</v>
      </c>
      <c r="AA146" s="55">
        <v>46</v>
      </c>
      <c r="AB146" s="58">
        <v>987</v>
      </c>
      <c r="AC146" s="58">
        <v>1648</v>
      </c>
      <c r="AD146" s="58">
        <v>59.9</v>
      </c>
      <c r="AE146" s="58">
        <v>11163</v>
      </c>
      <c r="AF146" s="58"/>
      <c r="AG146" s="58">
        <v>7.4</v>
      </c>
      <c r="AH146" s="58">
        <v>7</v>
      </c>
      <c r="AI146" s="58">
        <v>83</v>
      </c>
      <c r="AJ146" s="58">
        <v>54</v>
      </c>
      <c r="AK146" s="55">
        <f t="shared" si="22"/>
        <v>1.537037037037037</v>
      </c>
      <c r="AL146" s="58">
        <f t="shared" si="23"/>
        <v>27.160000000000004</v>
      </c>
      <c r="AM146" s="58">
        <v>135.80000000000001</v>
      </c>
      <c r="AN146" s="53">
        <v>5</v>
      </c>
      <c r="AO146" s="54" t="s">
        <v>3189</v>
      </c>
      <c r="AP146" s="57">
        <v>77.63</v>
      </c>
      <c r="AQ146" s="57">
        <v>229</v>
      </c>
      <c r="AR146" s="57">
        <v>40</v>
      </c>
      <c r="AS146" s="57">
        <v>5.14</v>
      </c>
      <c r="AT146" s="57">
        <v>31</v>
      </c>
      <c r="AU146" s="57">
        <v>105</v>
      </c>
      <c r="AV146" s="57">
        <v>4.3899999999999997</v>
      </c>
      <c r="AW146" s="54">
        <f t="shared" si="24"/>
        <v>26.713551795595158</v>
      </c>
      <c r="AX146" s="54"/>
    </row>
    <row r="147" spans="1:53" ht="16" x14ac:dyDescent="0.2">
      <c r="A147">
        <v>0</v>
      </c>
      <c r="B147">
        <v>0</v>
      </c>
      <c r="C147" s="91">
        <f t="shared" si="25"/>
        <v>0</v>
      </c>
      <c r="D147" s="160">
        <v>0</v>
      </c>
      <c r="E147" s="161">
        <f t="shared" si="26"/>
        <v>6.25E-2</v>
      </c>
      <c r="F147" s="144">
        <f t="shared" si="27"/>
        <v>0</v>
      </c>
      <c r="G147" s="91">
        <v>0</v>
      </c>
      <c r="H147" s="91">
        <v>1</v>
      </c>
      <c r="I147" s="91">
        <v>0</v>
      </c>
      <c r="J147" s="91">
        <v>1</v>
      </c>
      <c r="K147" s="169">
        <f t="shared" si="28"/>
        <v>0</v>
      </c>
      <c r="L147" s="173">
        <v>1</v>
      </c>
      <c r="M147" s="164">
        <v>32</v>
      </c>
      <c r="N147" s="3">
        <v>260</v>
      </c>
      <c r="O147" s="6" t="s">
        <v>4136</v>
      </c>
      <c r="P147" s="162">
        <f t="shared" si="29"/>
        <v>0.24157303370786518</v>
      </c>
      <c r="Q147" s="139" t="s">
        <v>2896</v>
      </c>
      <c r="R147" s="49">
        <v>43</v>
      </c>
      <c r="S147" s="54" t="s">
        <v>603</v>
      </c>
      <c r="T147" s="12" t="s">
        <v>3911</v>
      </c>
      <c r="U147" s="56">
        <v>2010</v>
      </c>
      <c r="V147" s="56">
        <v>1</v>
      </c>
      <c r="W147" s="56">
        <v>1</v>
      </c>
      <c r="X147" s="56">
        <v>22</v>
      </c>
      <c r="Y147" s="55" t="s">
        <v>271</v>
      </c>
      <c r="Z147" s="55">
        <v>32</v>
      </c>
      <c r="AA147" s="55">
        <v>31</v>
      </c>
      <c r="AB147" s="58">
        <v>604</v>
      </c>
      <c r="AC147" s="58">
        <v>893</v>
      </c>
      <c r="AD147" s="58">
        <v>67.599999999999994</v>
      </c>
      <c r="AE147" s="58">
        <v>8403</v>
      </c>
      <c r="AF147" s="58"/>
      <c r="AG147" s="58">
        <v>7.8</v>
      </c>
      <c r="AH147" s="58">
        <v>7.3</v>
      </c>
      <c r="AI147" s="58">
        <v>32</v>
      </c>
      <c r="AJ147" s="58">
        <v>21</v>
      </c>
      <c r="AK147" s="55">
        <f t="shared" si="22"/>
        <v>1.5238095238095237</v>
      </c>
      <c r="AL147" s="58">
        <f t="shared" si="23"/>
        <v>21.95</v>
      </c>
      <c r="AM147" s="58">
        <v>131.69999999999999</v>
      </c>
      <c r="AN147" s="53">
        <v>6</v>
      </c>
      <c r="AO147" s="54" t="s">
        <v>2513</v>
      </c>
      <c r="AP147" s="57">
        <v>74.3</v>
      </c>
      <c r="AQ147" s="57">
        <v>231</v>
      </c>
      <c r="AR147" s="57">
        <v>16</v>
      </c>
      <c r="AS147" s="57">
        <v>4.3370499999999996</v>
      </c>
      <c r="AT147" s="57">
        <v>24.49</v>
      </c>
      <c r="AU147" s="57">
        <v>85.39</v>
      </c>
      <c r="AV147" s="54">
        <v>3.2475999999999994</v>
      </c>
      <c r="AW147" s="54">
        <f t="shared" si="24"/>
        <v>29.416410499792594</v>
      </c>
      <c r="AX147" s="54"/>
    </row>
    <row r="148" spans="1:53" ht="16" x14ac:dyDescent="0.2">
      <c r="A148">
        <v>0</v>
      </c>
      <c r="B148">
        <v>0</v>
      </c>
      <c r="C148" s="91">
        <f t="shared" si="25"/>
        <v>0</v>
      </c>
      <c r="D148" s="160">
        <v>0</v>
      </c>
      <c r="E148" s="161">
        <f t="shared" si="26"/>
        <v>6.25E-2</v>
      </c>
      <c r="F148" s="144">
        <f t="shared" si="27"/>
        <v>0</v>
      </c>
      <c r="G148" s="91">
        <v>0</v>
      </c>
      <c r="H148" s="91">
        <v>1</v>
      </c>
      <c r="I148" s="91">
        <v>0</v>
      </c>
      <c r="J148" s="91">
        <v>1</v>
      </c>
      <c r="K148" s="169">
        <f t="shared" si="28"/>
        <v>0</v>
      </c>
      <c r="L148" s="173">
        <v>1</v>
      </c>
      <c r="M148" s="164">
        <v>16</v>
      </c>
      <c r="N148" s="3">
        <v>454</v>
      </c>
      <c r="O148" s="6" t="s">
        <v>4137</v>
      </c>
      <c r="P148" s="162">
        <f t="shared" si="29"/>
        <v>6.741573033707865E-2</v>
      </c>
      <c r="Q148" s="139" t="s">
        <v>2910</v>
      </c>
      <c r="R148" s="49">
        <v>12</v>
      </c>
      <c r="S148" s="54" t="s">
        <v>611</v>
      </c>
      <c r="T148" s="12" t="s">
        <v>3912</v>
      </c>
      <c r="U148" s="56">
        <v>2010</v>
      </c>
      <c r="V148" s="56">
        <v>1</v>
      </c>
      <c r="W148" s="56">
        <v>25</v>
      </c>
      <c r="X148" s="56">
        <v>23</v>
      </c>
      <c r="Y148" s="55" t="s">
        <v>137</v>
      </c>
      <c r="Z148" s="55">
        <v>19</v>
      </c>
      <c r="AA148" s="55">
        <v>55</v>
      </c>
      <c r="AB148" s="58">
        <v>661</v>
      </c>
      <c r="AC148" s="58">
        <v>995</v>
      </c>
      <c r="AD148" s="58">
        <v>66.400000000000006</v>
      </c>
      <c r="AE148" s="58">
        <v>9285</v>
      </c>
      <c r="AF148" s="58"/>
      <c r="AG148" s="58">
        <v>6.7</v>
      </c>
      <c r="AH148" s="58">
        <v>6.2</v>
      </c>
      <c r="AI148" s="58">
        <v>53</v>
      </c>
      <c r="AJ148" s="58">
        <v>35</v>
      </c>
      <c r="AK148" s="55">
        <f t="shared" si="22"/>
        <v>1.5142857142857142</v>
      </c>
      <c r="AL148" s="58">
        <f t="shared" si="23"/>
        <v>23.82</v>
      </c>
      <c r="AM148" s="58">
        <v>119.1</v>
      </c>
      <c r="AN148" s="53">
        <v>5</v>
      </c>
      <c r="AO148" s="54" t="s">
        <v>3189</v>
      </c>
      <c r="AP148" s="57">
        <v>74.5</v>
      </c>
      <c r="AQ148" s="57">
        <v>231</v>
      </c>
      <c r="AR148" s="57">
        <v>20</v>
      </c>
      <c r="AS148" s="57">
        <v>4.51</v>
      </c>
      <c r="AT148" s="57">
        <v>31</v>
      </c>
      <c r="AU148" s="57">
        <v>114</v>
      </c>
      <c r="AV148" s="57">
        <v>4.16</v>
      </c>
      <c r="AW148" s="54">
        <f t="shared" si="24"/>
        <v>29.258682041349491</v>
      </c>
      <c r="AX148" s="54"/>
    </row>
    <row r="149" spans="1:53" ht="16" x14ac:dyDescent="0.2">
      <c r="A149">
        <v>0</v>
      </c>
      <c r="B149">
        <v>0</v>
      </c>
      <c r="C149" s="91">
        <f t="shared" si="25"/>
        <v>0</v>
      </c>
      <c r="D149" s="160">
        <v>0</v>
      </c>
      <c r="E149" s="161">
        <f t="shared" si="26"/>
        <v>4</v>
      </c>
      <c r="F149" s="144">
        <f t="shared" si="27"/>
        <v>0.4375</v>
      </c>
      <c r="G149" s="91">
        <v>28</v>
      </c>
      <c r="H149" s="91">
        <v>36</v>
      </c>
      <c r="I149" s="91">
        <v>0</v>
      </c>
      <c r="J149" s="91">
        <v>1</v>
      </c>
      <c r="K149" s="169">
        <f t="shared" si="28"/>
        <v>0</v>
      </c>
      <c r="L149" s="173">
        <v>1</v>
      </c>
      <c r="M149" s="164">
        <v>25</v>
      </c>
      <c r="N149" s="3">
        <v>134</v>
      </c>
      <c r="O149" s="6" t="s">
        <v>4122</v>
      </c>
      <c r="P149" s="162">
        <f t="shared" si="29"/>
        <v>6.741573033707865E-2</v>
      </c>
      <c r="Q149" s="139" t="s">
        <v>2905</v>
      </c>
      <c r="R149" s="49">
        <v>12</v>
      </c>
      <c r="S149" s="54" t="s">
        <v>625</v>
      </c>
      <c r="T149" s="12" t="s">
        <v>3908</v>
      </c>
      <c r="U149" s="56">
        <v>2010</v>
      </c>
      <c r="V149" s="56">
        <v>3</v>
      </c>
      <c r="W149" s="56">
        <v>85</v>
      </c>
      <c r="X149" s="56">
        <v>23</v>
      </c>
      <c r="Y149" s="55" t="s">
        <v>93</v>
      </c>
      <c r="Z149" s="55">
        <v>27</v>
      </c>
      <c r="AA149" s="55">
        <v>53</v>
      </c>
      <c r="AB149" s="58">
        <v>1157</v>
      </c>
      <c r="AC149" s="58">
        <v>1645</v>
      </c>
      <c r="AD149" s="58">
        <v>70.3</v>
      </c>
      <c r="AE149" s="58">
        <v>13253</v>
      </c>
      <c r="AF149" s="58"/>
      <c r="AG149" s="58">
        <v>6.9</v>
      </c>
      <c r="AH149" s="58">
        <v>6.5</v>
      </c>
      <c r="AI149" s="58">
        <v>56</v>
      </c>
      <c r="AJ149" s="58">
        <v>37</v>
      </c>
      <c r="AK149" s="55">
        <f t="shared" si="22"/>
        <v>1.5135135135135136</v>
      </c>
      <c r="AL149" s="58">
        <f t="shared" si="23"/>
        <v>42.06666666666667</v>
      </c>
      <c r="AM149" s="58">
        <v>126.2</v>
      </c>
      <c r="AN149" s="53">
        <v>3</v>
      </c>
      <c r="AO149" s="54" t="s">
        <v>2515</v>
      </c>
      <c r="AP149" s="57">
        <v>76.75</v>
      </c>
      <c r="AQ149" s="57">
        <v>228</v>
      </c>
      <c r="AR149" s="57">
        <v>32</v>
      </c>
      <c r="AS149" s="57">
        <v>4.9400000000000004</v>
      </c>
      <c r="AT149" s="57">
        <v>24.49</v>
      </c>
      <c r="AU149" s="57">
        <v>85.39</v>
      </c>
      <c r="AV149" s="57">
        <v>4.51</v>
      </c>
      <c r="AW149" s="54">
        <f t="shared" si="24"/>
        <v>27.210304618616643</v>
      </c>
      <c r="AX149" s="54"/>
    </row>
    <row r="150" spans="1:53" ht="16" x14ac:dyDescent="0.2">
      <c r="A150">
        <v>0</v>
      </c>
      <c r="B150">
        <v>1</v>
      </c>
      <c r="C150" s="91">
        <f t="shared" si="25"/>
        <v>0</v>
      </c>
      <c r="D150" s="160">
        <v>0</v>
      </c>
      <c r="E150" s="161">
        <f t="shared" si="26"/>
        <v>3</v>
      </c>
      <c r="F150" s="144">
        <f t="shared" si="27"/>
        <v>0.5625</v>
      </c>
      <c r="G150" s="91">
        <v>27</v>
      </c>
      <c r="H150" s="91">
        <v>21</v>
      </c>
      <c r="I150" s="91">
        <v>4</v>
      </c>
      <c r="J150" s="91">
        <v>2</v>
      </c>
      <c r="K150" s="169">
        <f t="shared" si="28"/>
        <v>0.66666666666666663</v>
      </c>
      <c r="L150" s="173">
        <v>0</v>
      </c>
      <c r="M150" s="164">
        <v>0</v>
      </c>
      <c r="N150" s="3">
        <v>103</v>
      </c>
      <c r="O150" s="6" t="s">
        <v>4138</v>
      </c>
      <c r="P150" s="162">
        <f t="shared" si="29"/>
        <v>2.247191011235955E-2</v>
      </c>
      <c r="Q150" s="139" t="s">
        <v>2908</v>
      </c>
      <c r="R150" s="49">
        <v>4</v>
      </c>
      <c r="S150" s="54" t="s">
        <v>636</v>
      </c>
      <c r="T150" s="12" t="s">
        <v>3910</v>
      </c>
      <c r="U150" s="56">
        <v>2010</v>
      </c>
      <c r="V150" s="56">
        <v>5</v>
      </c>
      <c r="W150" s="56">
        <v>155</v>
      </c>
      <c r="X150" s="56">
        <v>22</v>
      </c>
      <c r="Y150" s="55" t="s">
        <v>350</v>
      </c>
      <c r="Z150" s="55">
        <v>15</v>
      </c>
      <c r="AA150" s="55">
        <v>0</v>
      </c>
      <c r="AB150" s="55">
        <v>0</v>
      </c>
      <c r="AC150" s="55">
        <v>0</v>
      </c>
      <c r="AD150" s="55">
        <v>0</v>
      </c>
      <c r="AE150" s="55">
        <v>0</v>
      </c>
      <c r="AF150" s="58"/>
      <c r="AG150" s="58">
        <v>7.7</v>
      </c>
      <c r="AH150" s="58">
        <v>7.2</v>
      </c>
      <c r="AI150" s="58">
        <v>42</v>
      </c>
      <c r="AJ150" s="58">
        <v>28</v>
      </c>
      <c r="AK150" s="55">
        <f t="shared" si="22"/>
        <v>1.5</v>
      </c>
      <c r="AL150" s="58">
        <f t="shared" si="23"/>
        <v>138.69999999999999</v>
      </c>
      <c r="AM150" s="58">
        <v>138.69999999999999</v>
      </c>
      <c r="AN150" s="53">
        <v>1</v>
      </c>
      <c r="AO150" s="54" t="s">
        <v>3185</v>
      </c>
      <c r="AP150" s="57">
        <v>75.25</v>
      </c>
      <c r="AQ150" s="57">
        <v>226</v>
      </c>
      <c r="AR150" s="57">
        <v>35</v>
      </c>
      <c r="AS150" s="57">
        <v>4.7699999999999996</v>
      </c>
      <c r="AT150" s="57">
        <v>30.5</v>
      </c>
      <c r="AU150" s="57">
        <v>108</v>
      </c>
      <c r="AV150" s="57">
        <v>4.41</v>
      </c>
      <c r="AW150" s="54">
        <f t="shared" si="24"/>
        <v>28.057615258109731</v>
      </c>
      <c r="AX150" s="54"/>
    </row>
    <row r="151" spans="1:53" ht="16" x14ac:dyDescent="0.2">
      <c r="A151">
        <v>0</v>
      </c>
      <c r="B151">
        <v>1</v>
      </c>
      <c r="C151" s="91">
        <f t="shared" si="25"/>
        <v>0</v>
      </c>
      <c r="D151" s="160">
        <v>0</v>
      </c>
      <c r="E151" s="161">
        <f t="shared" si="26"/>
        <v>8</v>
      </c>
      <c r="F151" s="144">
        <f t="shared" si="27"/>
        <v>0.5546875</v>
      </c>
      <c r="G151" s="91">
        <v>71</v>
      </c>
      <c r="H151" s="91">
        <v>57</v>
      </c>
      <c r="I151" s="91">
        <v>5</v>
      </c>
      <c r="J151" s="91">
        <v>3</v>
      </c>
      <c r="K151" s="169">
        <f t="shared" si="28"/>
        <v>0.625</v>
      </c>
      <c r="L151" s="173">
        <v>4</v>
      </c>
      <c r="M151" s="164">
        <v>16.25</v>
      </c>
      <c r="N151" s="3">
        <v>23</v>
      </c>
      <c r="O151" s="6" t="s">
        <v>4110</v>
      </c>
      <c r="P151" s="162">
        <f t="shared" si="29"/>
        <v>1.6853932584269662E-2</v>
      </c>
      <c r="Q151" s="139" t="s">
        <v>2900</v>
      </c>
      <c r="R151" s="49">
        <v>3</v>
      </c>
      <c r="S151" s="54" t="s">
        <v>620</v>
      </c>
      <c r="T151" s="12" t="s">
        <v>3909</v>
      </c>
      <c r="U151" s="56">
        <v>2010</v>
      </c>
      <c r="V151" s="56">
        <v>2</v>
      </c>
      <c r="W151" s="56">
        <v>48</v>
      </c>
      <c r="X151" s="56">
        <v>22</v>
      </c>
      <c r="Y151" s="55" t="s">
        <v>528</v>
      </c>
      <c r="Z151" s="55">
        <v>12</v>
      </c>
      <c r="AA151" s="55">
        <v>35</v>
      </c>
      <c r="AB151" s="58">
        <v>695</v>
      </c>
      <c r="AC151" s="58">
        <v>1110</v>
      </c>
      <c r="AD151" s="58">
        <v>62.6</v>
      </c>
      <c r="AE151" s="58">
        <v>8148</v>
      </c>
      <c r="AF151" s="58"/>
      <c r="AG151" s="58">
        <v>7.3</v>
      </c>
      <c r="AH151" s="58">
        <v>6.7</v>
      </c>
      <c r="AI151" s="58">
        <v>48</v>
      </c>
      <c r="AJ151" s="58">
        <v>32</v>
      </c>
      <c r="AK151" s="55">
        <f t="shared" si="22"/>
        <v>1.5</v>
      </c>
      <c r="AL151" s="58">
        <f t="shared" si="23"/>
        <v>18.528571428571428</v>
      </c>
      <c r="AM151" s="58">
        <v>129.69999999999999</v>
      </c>
      <c r="AN151" s="53">
        <v>7</v>
      </c>
      <c r="AO151" s="54" t="s">
        <v>2517</v>
      </c>
      <c r="AP151" s="57">
        <v>75</v>
      </c>
      <c r="AQ151" s="57">
        <v>218</v>
      </c>
      <c r="AR151" s="57">
        <v>27</v>
      </c>
      <c r="AS151" s="57">
        <v>4.82</v>
      </c>
      <c r="AT151" s="57">
        <v>30</v>
      </c>
      <c r="AU151" s="57">
        <v>106</v>
      </c>
      <c r="AV151" s="54">
        <v>3.2475999999999994</v>
      </c>
      <c r="AW151" s="54">
        <f t="shared" si="24"/>
        <v>27.245155555555556</v>
      </c>
      <c r="AX151" s="54"/>
    </row>
    <row r="152" spans="1:53" ht="16" x14ac:dyDescent="0.2">
      <c r="A152">
        <v>0</v>
      </c>
      <c r="B152">
        <v>1</v>
      </c>
      <c r="C152" s="91">
        <f t="shared" si="25"/>
        <v>1</v>
      </c>
      <c r="D152" s="160">
        <v>0</v>
      </c>
      <c r="E152" s="161">
        <f t="shared" si="26"/>
        <v>0</v>
      </c>
      <c r="F152" s="144">
        <f>0</f>
        <v>0</v>
      </c>
      <c r="G152" s="91">
        <v>0</v>
      </c>
      <c r="H152" s="91">
        <v>0</v>
      </c>
      <c r="I152" s="91">
        <v>0</v>
      </c>
      <c r="J152" s="91">
        <v>1</v>
      </c>
      <c r="K152" s="169">
        <f t="shared" si="28"/>
        <v>0</v>
      </c>
      <c r="L152" s="170">
        <v>3</v>
      </c>
      <c r="M152" s="164">
        <v>21.66</v>
      </c>
      <c r="N152" s="3">
        <v>75</v>
      </c>
      <c r="O152" s="6" t="s">
        <v>4139</v>
      </c>
      <c r="P152" s="162">
        <f t="shared" si="29"/>
        <v>0.5337078651685393</v>
      </c>
      <c r="Q152" s="145" t="s">
        <v>2889</v>
      </c>
      <c r="R152" s="49">
        <v>95</v>
      </c>
      <c r="S152" s="54" t="s">
        <v>527</v>
      </c>
      <c r="T152" s="148" t="s">
        <v>3915</v>
      </c>
      <c r="U152" s="147">
        <v>2011</v>
      </c>
      <c r="V152" s="56">
        <v>1</v>
      </c>
      <c r="W152" s="56">
        <v>1</v>
      </c>
      <c r="X152" s="56">
        <v>22</v>
      </c>
      <c r="Y152" s="55" t="s">
        <v>528</v>
      </c>
      <c r="Z152" s="55">
        <v>22</v>
      </c>
      <c r="AA152" s="58">
        <v>20</v>
      </c>
      <c r="AB152" s="58">
        <v>191</v>
      </c>
      <c r="AC152" s="58">
        <v>292</v>
      </c>
      <c r="AD152" s="58">
        <v>65.400000000000006</v>
      </c>
      <c r="AE152" s="58">
        <v>2908</v>
      </c>
      <c r="AF152" s="58"/>
      <c r="AG152" s="58">
        <v>7.6</v>
      </c>
      <c r="AH152" s="58">
        <v>7</v>
      </c>
      <c r="AI152" s="58">
        <v>60</v>
      </c>
      <c r="AJ152" s="58">
        <v>40</v>
      </c>
      <c r="AK152" s="55">
        <f t="shared" si="22"/>
        <v>1.5</v>
      </c>
      <c r="AL152" s="58">
        <f t="shared" si="23"/>
        <v>26.32</v>
      </c>
      <c r="AM152" s="58">
        <v>131.6</v>
      </c>
      <c r="AN152" s="53">
        <v>5</v>
      </c>
      <c r="AO152" s="54" t="s">
        <v>2514</v>
      </c>
      <c r="AP152" s="57">
        <v>74.3</v>
      </c>
      <c r="AQ152" s="57">
        <v>200</v>
      </c>
      <c r="AR152" s="57">
        <v>16</v>
      </c>
      <c r="AS152" s="57">
        <v>4.9800000000000004</v>
      </c>
      <c r="AT152" s="57">
        <v>30.5</v>
      </c>
      <c r="AU152" s="57">
        <v>106</v>
      </c>
      <c r="AV152" s="57">
        <v>4.2699999999999996</v>
      </c>
      <c r="AW152" s="54">
        <f t="shared" si="24"/>
        <v>25.468753679474105</v>
      </c>
      <c r="AX152" s="70"/>
      <c r="AY152" s="17"/>
      <c r="AZ152" s="17"/>
      <c r="BA152" s="17"/>
    </row>
    <row r="153" spans="1:53" ht="16" x14ac:dyDescent="0.2">
      <c r="A153">
        <v>0</v>
      </c>
      <c r="B153">
        <v>0</v>
      </c>
      <c r="C153" s="91">
        <f t="shared" si="25"/>
        <v>1</v>
      </c>
      <c r="D153" s="160">
        <v>0</v>
      </c>
      <c r="E153" s="161">
        <f t="shared" si="26"/>
        <v>6.9375</v>
      </c>
      <c r="F153" s="144">
        <f t="shared" si="27"/>
        <v>0.49549549549549549</v>
      </c>
      <c r="G153" s="91">
        <v>55</v>
      </c>
      <c r="H153" s="91">
        <v>56</v>
      </c>
      <c r="I153" s="91">
        <v>0</v>
      </c>
      <c r="J153" s="91">
        <v>2</v>
      </c>
      <c r="K153" s="169">
        <f t="shared" si="28"/>
        <v>0</v>
      </c>
      <c r="L153" s="173">
        <v>0</v>
      </c>
      <c r="M153" s="164">
        <v>0</v>
      </c>
      <c r="N153" s="3">
        <v>26</v>
      </c>
      <c r="O153" s="6" t="s">
        <v>4111</v>
      </c>
      <c r="P153" s="162">
        <f t="shared" si="29"/>
        <v>0.398876404494382</v>
      </c>
      <c r="Q153" s="145" t="s">
        <v>2880</v>
      </c>
      <c r="R153" s="49">
        <v>71</v>
      </c>
      <c r="S153" s="54" t="s">
        <v>558</v>
      </c>
      <c r="T153" s="146" t="s">
        <v>3913</v>
      </c>
      <c r="U153" s="147">
        <v>2011</v>
      </c>
      <c r="V153" s="56">
        <v>2</v>
      </c>
      <c r="W153" s="56">
        <v>35</v>
      </c>
      <c r="X153" s="56">
        <v>23</v>
      </c>
      <c r="Y153" s="55" t="s">
        <v>363</v>
      </c>
      <c r="Z153" s="55">
        <v>19</v>
      </c>
      <c r="AA153" s="58">
        <v>50</v>
      </c>
      <c r="AB153" s="58">
        <v>812</v>
      </c>
      <c r="AC153" s="58">
        <v>1317</v>
      </c>
      <c r="AD153" s="58">
        <v>61.7</v>
      </c>
      <c r="AE153" s="58">
        <v>10314</v>
      </c>
      <c r="AF153" s="58"/>
      <c r="AG153" s="58">
        <v>7.5</v>
      </c>
      <c r="AH153" s="58">
        <v>7</v>
      </c>
      <c r="AI153" s="58">
        <v>72</v>
      </c>
      <c r="AJ153" s="58">
        <v>49</v>
      </c>
      <c r="AK153" s="55">
        <f t="shared" si="22"/>
        <v>1.4693877551020409</v>
      </c>
      <c r="AL153" s="58">
        <f t="shared" si="23"/>
        <v>26.24</v>
      </c>
      <c r="AM153" s="58">
        <v>131.19999999999999</v>
      </c>
      <c r="AN153" s="53">
        <v>5</v>
      </c>
      <c r="AO153" s="54" t="s">
        <v>2514</v>
      </c>
      <c r="AP153" s="57">
        <v>77</v>
      </c>
      <c r="AQ153" s="57">
        <v>232</v>
      </c>
      <c r="AR153" s="57">
        <v>26</v>
      </c>
      <c r="AS153" s="57">
        <v>4.6500000000000004</v>
      </c>
      <c r="AT153" s="57">
        <v>24.49</v>
      </c>
      <c r="AU153" s="57">
        <v>85.39</v>
      </c>
      <c r="AV153" s="54">
        <v>3.2475999999999994</v>
      </c>
      <c r="AW153" s="54">
        <f t="shared" si="24"/>
        <v>27.508180131556752</v>
      </c>
      <c r="AX153" s="54"/>
    </row>
    <row r="154" spans="1:53" ht="16" x14ac:dyDescent="0.2">
      <c r="A154">
        <v>0</v>
      </c>
      <c r="B154">
        <v>0</v>
      </c>
      <c r="C154" s="91">
        <f t="shared" si="25"/>
        <v>0</v>
      </c>
      <c r="D154" s="160">
        <v>0</v>
      </c>
      <c r="E154" s="161">
        <f t="shared" si="26"/>
        <v>6.25E-2</v>
      </c>
      <c r="F154" s="144">
        <f t="shared" si="27"/>
        <v>0</v>
      </c>
      <c r="G154" s="91">
        <v>0</v>
      </c>
      <c r="H154" s="91">
        <v>1</v>
      </c>
      <c r="I154" s="91">
        <v>0</v>
      </c>
      <c r="J154" s="91">
        <v>1</v>
      </c>
      <c r="K154" s="169">
        <f t="shared" si="28"/>
        <v>0</v>
      </c>
      <c r="L154" s="173">
        <v>0</v>
      </c>
      <c r="M154" s="164">
        <v>0</v>
      </c>
      <c r="N154" s="3">
        <v>109</v>
      </c>
      <c r="O154" s="6" t="s">
        <v>3177</v>
      </c>
      <c r="P154" s="162">
        <f t="shared" si="29"/>
        <v>0.25280898876404495</v>
      </c>
      <c r="Q154" s="145" t="s">
        <v>2885</v>
      </c>
      <c r="R154" s="49">
        <v>45</v>
      </c>
      <c r="S154" s="54" t="s">
        <v>567</v>
      </c>
      <c r="T154" s="146" t="s">
        <v>3917</v>
      </c>
      <c r="U154" s="147">
        <v>2011</v>
      </c>
      <c r="V154" s="56">
        <v>2</v>
      </c>
      <c r="W154" s="56">
        <v>36</v>
      </c>
      <c r="X154" s="56">
        <v>23</v>
      </c>
      <c r="Y154" s="55" t="s">
        <v>110</v>
      </c>
      <c r="Z154" s="55">
        <v>3</v>
      </c>
      <c r="AA154" s="58">
        <v>51</v>
      </c>
      <c r="AB154" s="58">
        <v>740</v>
      </c>
      <c r="AC154" s="58">
        <v>1271</v>
      </c>
      <c r="AD154" s="58">
        <v>58.2</v>
      </c>
      <c r="AE154" s="58">
        <v>10098</v>
      </c>
      <c r="AF154" s="58"/>
      <c r="AG154" s="58">
        <v>6.8</v>
      </c>
      <c r="AH154" s="58">
        <v>6.3</v>
      </c>
      <c r="AI154" s="58">
        <v>67</v>
      </c>
      <c r="AJ154" s="58">
        <v>46</v>
      </c>
      <c r="AK154" s="55">
        <f t="shared" si="22"/>
        <v>1.4565217391304348</v>
      </c>
      <c r="AL154" s="58">
        <f t="shared" si="23"/>
        <v>124.6</v>
      </c>
      <c r="AM154" s="58">
        <v>124.6</v>
      </c>
      <c r="AN154" s="53">
        <v>1</v>
      </c>
      <c r="AO154" s="54" t="s">
        <v>3185</v>
      </c>
      <c r="AP154" s="57">
        <v>74.88</v>
      </c>
      <c r="AQ154" s="57">
        <v>225</v>
      </c>
      <c r="AR154" s="57">
        <v>16</v>
      </c>
      <c r="AS154" s="57">
        <v>4.87</v>
      </c>
      <c r="AT154" s="57">
        <v>29</v>
      </c>
      <c r="AU154" s="57">
        <v>102</v>
      </c>
      <c r="AV154" s="57">
        <v>4.4800000000000004</v>
      </c>
      <c r="AW154" s="54">
        <f t="shared" si="24"/>
        <v>28.210200423241293</v>
      </c>
      <c r="AX154" s="54"/>
    </row>
    <row r="155" spans="1:53" ht="16" x14ac:dyDescent="0.2">
      <c r="A155">
        <v>0</v>
      </c>
      <c r="B155">
        <v>0</v>
      </c>
      <c r="C155" s="91">
        <f t="shared" si="25"/>
        <v>0</v>
      </c>
      <c r="D155" s="160">
        <v>0</v>
      </c>
      <c r="E155" s="161">
        <f t="shared" si="26"/>
        <v>3</v>
      </c>
      <c r="F155" s="144">
        <f t="shared" si="27"/>
        <v>0.66666666666666663</v>
      </c>
      <c r="G155" s="91">
        <v>32</v>
      </c>
      <c r="H155" s="91">
        <v>16</v>
      </c>
      <c r="I155" s="91">
        <v>4</v>
      </c>
      <c r="J155" s="91">
        <v>3</v>
      </c>
      <c r="K155" s="169">
        <f t="shared" si="28"/>
        <v>0.5714285714285714</v>
      </c>
      <c r="L155" s="173">
        <v>9</v>
      </c>
      <c r="M155" s="164">
        <v>13</v>
      </c>
      <c r="N155" s="3">
        <v>46</v>
      </c>
      <c r="O155" s="6" t="s">
        <v>4128</v>
      </c>
      <c r="P155" s="162">
        <f t="shared" si="29"/>
        <v>0.21910112359550563</v>
      </c>
      <c r="Q155" s="145" t="s">
        <v>2893</v>
      </c>
      <c r="R155" s="49">
        <v>39</v>
      </c>
      <c r="S155" s="54" t="s">
        <v>594</v>
      </c>
      <c r="T155" s="146" t="s">
        <v>3923</v>
      </c>
      <c r="U155" s="147">
        <v>2011</v>
      </c>
      <c r="V155" s="56">
        <v>6</v>
      </c>
      <c r="W155" s="56">
        <v>180</v>
      </c>
      <c r="X155" s="56">
        <v>22</v>
      </c>
      <c r="Y155" s="55" t="s">
        <v>382</v>
      </c>
      <c r="Z155" s="55">
        <v>6</v>
      </c>
      <c r="AA155" s="58">
        <v>50</v>
      </c>
      <c r="AB155" s="58">
        <v>495</v>
      </c>
      <c r="AC155" s="58">
        <v>865</v>
      </c>
      <c r="AD155" s="58">
        <v>57.2</v>
      </c>
      <c r="AE155" s="58">
        <v>7017</v>
      </c>
      <c r="AF155" s="58"/>
      <c r="AG155" s="58">
        <v>6.9</v>
      </c>
      <c r="AH155" s="58">
        <v>6.4</v>
      </c>
      <c r="AI155" s="58">
        <v>23</v>
      </c>
      <c r="AJ155" s="58">
        <v>16</v>
      </c>
      <c r="AK155" s="55">
        <f t="shared" si="22"/>
        <v>1.4375</v>
      </c>
      <c r="AL155" s="58">
        <f t="shared" si="23"/>
        <v>23.72</v>
      </c>
      <c r="AM155" s="58">
        <v>118.6</v>
      </c>
      <c r="AN155" s="53">
        <v>5</v>
      </c>
      <c r="AO155" s="54" t="s">
        <v>2514</v>
      </c>
      <c r="AP155" s="57">
        <v>73</v>
      </c>
      <c r="AQ155" s="57">
        <v>206</v>
      </c>
      <c r="AR155" s="57">
        <v>16</v>
      </c>
      <c r="AS155" s="57">
        <v>4.7</v>
      </c>
      <c r="AT155" s="57">
        <v>30.5</v>
      </c>
      <c r="AU155" s="57">
        <v>112</v>
      </c>
      <c r="AV155" s="57">
        <v>4.1900000000000004</v>
      </c>
      <c r="AW155" s="54">
        <f t="shared" si="24"/>
        <v>27.175455057234</v>
      </c>
      <c r="AX155" s="54"/>
    </row>
    <row r="156" spans="1:53" ht="16" x14ac:dyDescent="0.2">
      <c r="A156">
        <v>1</v>
      </c>
      <c r="B156">
        <v>1</v>
      </c>
      <c r="C156" s="91">
        <f t="shared" si="25"/>
        <v>0</v>
      </c>
      <c r="D156" s="160">
        <v>0</v>
      </c>
      <c r="E156" s="161">
        <f t="shared" si="26"/>
        <v>6.25E-2</v>
      </c>
      <c r="F156" s="144">
        <f t="shared" si="27"/>
        <v>0</v>
      </c>
      <c r="G156" s="91">
        <v>0</v>
      </c>
      <c r="H156" s="91">
        <v>1</v>
      </c>
      <c r="I156" s="91">
        <v>0</v>
      </c>
      <c r="J156" s="91">
        <v>1</v>
      </c>
      <c r="K156" s="169">
        <f t="shared" si="28"/>
        <v>0</v>
      </c>
      <c r="L156" s="173">
        <v>3</v>
      </c>
      <c r="M156" s="173">
        <v>17</v>
      </c>
      <c r="N156" s="3">
        <v>179</v>
      </c>
      <c r="O156" s="6" t="s">
        <v>4140</v>
      </c>
      <c r="P156" s="162">
        <f t="shared" si="29"/>
        <v>0.12359550561797752</v>
      </c>
      <c r="Q156" s="145" t="s">
        <v>2890</v>
      </c>
      <c r="R156" s="49">
        <v>22</v>
      </c>
      <c r="S156" s="54" t="s">
        <v>553</v>
      </c>
      <c r="T156" s="146" t="s">
        <v>3916</v>
      </c>
      <c r="U156" s="147">
        <v>2011</v>
      </c>
      <c r="V156" s="56">
        <v>1</v>
      </c>
      <c r="W156" s="56">
        <v>12</v>
      </c>
      <c r="X156" s="56">
        <v>23</v>
      </c>
      <c r="Y156" s="55" t="s">
        <v>325</v>
      </c>
      <c r="Z156" s="55">
        <v>29</v>
      </c>
      <c r="AA156" s="55">
        <v>35</v>
      </c>
      <c r="AB156" s="58">
        <v>596</v>
      </c>
      <c r="AC156" s="58">
        <v>965</v>
      </c>
      <c r="AD156" s="58">
        <v>61.8</v>
      </c>
      <c r="AE156" s="58">
        <v>6872</v>
      </c>
      <c r="AF156" s="58"/>
      <c r="AG156" s="58">
        <v>6.8</v>
      </c>
      <c r="AH156" s="58">
        <v>6.2</v>
      </c>
      <c r="AI156" s="58">
        <v>72</v>
      </c>
      <c r="AJ156" s="58">
        <v>51</v>
      </c>
      <c r="AK156" s="55">
        <f t="shared" si="22"/>
        <v>1.411764705882353</v>
      </c>
      <c r="AL156" s="58">
        <f t="shared" si="23"/>
        <v>14</v>
      </c>
      <c r="AM156" s="58">
        <v>126</v>
      </c>
      <c r="AN156" s="53">
        <v>9</v>
      </c>
      <c r="AO156" s="54" t="s">
        <v>3657</v>
      </c>
      <c r="AP156" s="57">
        <v>74.5</v>
      </c>
      <c r="AQ156" s="57">
        <v>219</v>
      </c>
      <c r="AR156" s="57">
        <v>32</v>
      </c>
      <c r="AS156" s="57">
        <v>5.24</v>
      </c>
      <c r="AT156" s="57">
        <v>33.5</v>
      </c>
      <c r="AU156" s="57">
        <v>111</v>
      </c>
      <c r="AV156" s="57">
        <v>4.09</v>
      </c>
      <c r="AW156" s="54">
        <f t="shared" si="24"/>
        <v>27.738750506733933</v>
      </c>
      <c r="AX156" s="54"/>
    </row>
    <row r="157" spans="1:53" ht="16" x14ac:dyDescent="0.2">
      <c r="A157">
        <v>0</v>
      </c>
      <c r="B157">
        <v>0</v>
      </c>
      <c r="C157" s="91">
        <f t="shared" si="25"/>
        <v>0</v>
      </c>
      <c r="D157" s="160">
        <v>0</v>
      </c>
      <c r="E157" s="161">
        <f t="shared" si="26"/>
        <v>6.25E-2</v>
      </c>
      <c r="F157" s="144">
        <f t="shared" si="27"/>
        <v>0</v>
      </c>
      <c r="G157" s="91">
        <v>0</v>
      </c>
      <c r="H157" s="91">
        <v>1</v>
      </c>
      <c r="I157" s="91">
        <v>0</v>
      </c>
      <c r="J157" s="91">
        <v>1</v>
      </c>
      <c r="K157" s="169">
        <f t="shared" si="28"/>
        <v>0</v>
      </c>
      <c r="L157" s="173">
        <v>8</v>
      </c>
      <c r="M157" s="164">
        <v>21.635000000000002</v>
      </c>
      <c r="N157" s="3">
        <v>175</v>
      </c>
      <c r="O157" s="6" t="s">
        <v>4133</v>
      </c>
      <c r="P157" s="162">
        <f t="shared" si="29"/>
        <v>8.4269662921348312E-2</v>
      </c>
      <c r="Q157" s="145" t="s">
        <v>2886</v>
      </c>
      <c r="R157" s="49">
        <v>15</v>
      </c>
      <c r="S157" s="54" t="s">
        <v>539</v>
      </c>
      <c r="T157" s="146" t="s">
        <v>3919</v>
      </c>
      <c r="U157" s="147">
        <v>2011</v>
      </c>
      <c r="V157" s="56">
        <v>1</v>
      </c>
      <c r="W157" s="56">
        <v>8</v>
      </c>
      <c r="X157" s="56">
        <v>23</v>
      </c>
      <c r="Y157" s="55" t="s">
        <v>253</v>
      </c>
      <c r="Z157" s="55">
        <v>18</v>
      </c>
      <c r="AA157" s="58">
        <v>40</v>
      </c>
      <c r="AB157" s="58">
        <v>619</v>
      </c>
      <c r="AC157" s="58">
        <v>1147</v>
      </c>
      <c r="AD157" s="58">
        <v>54</v>
      </c>
      <c r="AE157" s="58">
        <v>7639</v>
      </c>
      <c r="AF157" s="58"/>
      <c r="AG157" s="58">
        <v>8.8000000000000007</v>
      </c>
      <c r="AH157" s="58">
        <v>8.1999999999999993</v>
      </c>
      <c r="AI157" s="58">
        <v>31</v>
      </c>
      <c r="AJ157" s="58">
        <v>22</v>
      </c>
      <c r="AK157" s="55">
        <f t="shared" si="22"/>
        <v>1.4090909090909092</v>
      </c>
      <c r="AL157" s="58">
        <f t="shared" si="23"/>
        <v>145.6</v>
      </c>
      <c r="AM157" s="58">
        <v>145.6</v>
      </c>
      <c r="AN157" s="53">
        <v>1</v>
      </c>
      <c r="AO157" s="54" t="s">
        <v>3659</v>
      </c>
      <c r="AP157" s="57">
        <v>74.3</v>
      </c>
      <c r="AQ157" s="57">
        <v>203</v>
      </c>
      <c r="AR157" s="57">
        <v>16</v>
      </c>
      <c r="AS157" s="57">
        <v>4.3370499999999996</v>
      </c>
      <c r="AT157" s="57">
        <v>24.49</v>
      </c>
      <c r="AU157" s="57">
        <v>85.39</v>
      </c>
      <c r="AV157" s="54">
        <v>3.2475999999999994</v>
      </c>
      <c r="AW157" s="54">
        <f t="shared" si="24"/>
        <v>25.850784984666216</v>
      </c>
      <c r="AX157" s="54"/>
    </row>
    <row r="158" spans="1:53" ht="16" x14ac:dyDescent="0.2">
      <c r="A158">
        <v>0</v>
      </c>
      <c r="B158">
        <v>0</v>
      </c>
      <c r="C158" s="91">
        <f t="shared" si="25"/>
        <v>0</v>
      </c>
      <c r="D158" s="160">
        <v>0</v>
      </c>
      <c r="E158" s="161">
        <f t="shared" si="26"/>
        <v>6.25E-2</v>
      </c>
      <c r="F158" s="144">
        <f t="shared" si="27"/>
        <v>0</v>
      </c>
      <c r="G158" s="91">
        <v>0</v>
      </c>
      <c r="H158" s="91">
        <v>1</v>
      </c>
      <c r="I158" s="91">
        <v>0</v>
      </c>
      <c r="J158" s="91">
        <v>1</v>
      </c>
      <c r="K158" s="169">
        <f t="shared" si="28"/>
        <v>0</v>
      </c>
      <c r="L158" s="173">
        <v>5</v>
      </c>
      <c r="M158" s="164">
        <v>18.399999999999999</v>
      </c>
      <c r="N158" s="3">
        <v>412</v>
      </c>
      <c r="O158" s="6" t="s">
        <v>4141</v>
      </c>
      <c r="P158" s="162">
        <f t="shared" si="29"/>
        <v>7.8651685393258425E-2</v>
      </c>
      <c r="Q158" s="145" t="s">
        <v>2883</v>
      </c>
      <c r="R158" s="49">
        <v>14</v>
      </c>
      <c r="S158" s="54" t="s">
        <v>545</v>
      </c>
      <c r="T158" s="146" t="s">
        <v>3914</v>
      </c>
      <c r="U158" s="147">
        <v>2011</v>
      </c>
      <c r="V158" s="56">
        <v>1</v>
      </c>
      <c r="W158" s="56">
        <v>10</v>
      </c>
      <c r="X158" s="56">
        <v>21</v>
      </c>
      <c r="Y158" s="55" t="s">
        <v>229</v>
      </c>
      <c r="Z158" s="55">
        <v>26</v>
      </c>
      <c r="AA158" s="58">
        <v>31</v>
      </c>
      <c r="AB158" s="58">
        <v>568</v>
      </c>
      <c r="AC158" s="58">
        <v>933</v>
      </c>
      <c r="AD158" s="58">
        <v>60.9</v>
      </c>
      <c r="AE158" s="58">
        <v>6822</v>
      </c>
      <c r="AF158" s="58"/>
      <c r="AG158" s="58">
        <v>7.1</v>
      </c>
      <c r="AH158" s="58">
        <v>6.5</v>
      </c>
      <c r="AI158" s="58">
        <v>87</v>
      </c>
      <c r="AJ158" s="58">
        <v>62</v>
      </c>
      <c r="AK158" s="55">
        <f t="shared" si="22"/>
        <v>1.403225806451613</v>
      </c>
      <c r="AL158" s="58">
        <f t="shared" si="23"/>
        <v>16.125</v>
      </c>
      <c r="AM158" s="58">
        <v>129</v>
      </c>
      <c r="AN158" s="53">
        <v>8</v>
      </c>
      <c r="AO158" s="54" t="s">
        <v>3661</v>
      </c>
      <c r="AP158" s="57">
        <v>75.900000000000006</v>
      </c>
      <c r="AQ158" s="57">
        <v>208</v>
      </c>
      <c r="AR158" s="57">
        <v>24</v>
      </c>
      <c r="AS158" s="57">
        <v>4.71</v>
      </c>
      <c r="AT158" s="57">
        <v>37.5</v>
      </c>
      <c r="AU158" s="57">
        <v>125</v>
      </c>
      <c r="AV158" s="57">
        <v>4.21</v>
      </c>
      <c r="AW158" s="54">
        <f t="shared" si="24"/>
        <v>25.382541691185782</v>
      </c>
      <c r="AX158" s="54"/>
    </row>
    <row r="159" spans="1:53" ht="16" x14ac:dyDescent="0.2">
      <c r="A159">
        <v>0</v>
      </c>
      <c r="B159">
        <v>0</v>
      </c>
      <c r="C159" s="91">
        <f t="shared" si="25"/>
        <v>0</v>
      </c>
      <c r="D159" s="160">
        <v>0</v>
      </c>
      <c r="E159" s="161">
        <f t="shared" si="26"/>
        <v>5</v>
      </c>
      <c r="F159" s="144">
        <f t="shared" si="27"/>
        <v>0.46250000000000002</v>
      </c>
      <c r="G159" s="91">
        <v>37</v>
      </c>
      <c r="H159" s="91">
        <v>43</v>
      </c>
      <c r="I159" s="91">
        <v>0</v>
      </c>
      <c r="J159" s="91">
        <v>1</v>
      </c>
      <c r="K159" s="169">
        <f t="shared" si="28"/>
        <v>0</v>
      </c>
      <c r="L159" s="173">
        <v>4</v>
      </c>
      <c r="M159" s="164">
        <v>16</v>
      </c>
      <c r="N159" s="3">
        <v>55</v>
      </c>
      <c r="O159" s="6" t="s">
        <v>4142</v>
      </c>
      <c r="P159" s="162">
        <f t="shared" si="29"/>
        <v>3.3707865168539325E-2</v>
      </c>
      <c r="Q159" s="145" t="s">
        <v>3921</v>
      </c>
      <c r="R159" s="49">
        <v>6</v>
      </c>
      <c r="S159" s="54" t="s">
        <v>583</v>
      </c>
      <c r="T159" s="146" t="s">
        <v>3922</v>
      </c>
      <c r="U159" s="147">
        <v>2011</v>
      </c>
      <c r="V159" s="56">
        <v>5</v>
      </c>
      <c r="W159" s="56">
        <v>152</v>
      </c>
      <c r="X159" s="56">
        <v>24</v>
      </c>
      <c r="Y159" s="55" t="s">
        <v>79</v>
      </c>
      <c r="Z159" s="55">
        <v>8</v>
      </c>
      <c r="AA159" s="55">
        <f>33+12</f>
        <v>45</v>
      </c>
      <c r="AB159" s="58">
        <v>795</v>
      </c>
      <c r="AC159" s="58">
        <v>1277</v>
      </c>
      <c r="AD159" s="58">
        <v>62.3</v>
      </c>
      <c r="AE159" s="58">
        <v>9377</v>
      </c>
      <c r="AF159" s="58"/>
      <c r="AG159" s="58">
        <v>7.6</v>
      </c>
      <c r="AH159" s="58">
        <v>7.1</v>
      </c>
      <c r="AI159" s="58">
        <v>35</v>
      </c>
      <c r="AJ159" s="58">
        <v>25</v>
      </c>
      <c r="AK159" s="55">
        <f t="shared" si="22"/>
        <v>1.4</v>
      </c>
      <c r="AL159" s="58">
        <f t="shared" si="23"/>
        <v>63.9</v>
      </c>
      <c r="AM159" s="58">
        <v>127.8</v>
      </c>
      <c r="AN159" s="53">
        <v>2</v>
      </c>
      <c r="AO159" s="54" t="s">
        <v>2518</v>
      </c>
      <c r="AP159" s="57">
        <v>74.099999999999994</v>
      </c>
      <c r="AQ159" s="57">
        <v>225</v>
      </c>
      <c r="AR159" s="57">
        <v>30</v>
      </c>
      <c r="AS159" s="57">
        <v>4.6100000000000003</v>
      </c>
      <c r="AT159" s="57">
        <v>35.5</v>
      </c>
      <c r="AU159" s="57">
        <v>113</v>
      </c>
      <c r="AV159" s="57">
        <v>4.12</v>
      </c>
      <c r="AW159" s="54">
        <f t="shared" si="24"/>
        <v>28.807225163500469</v>
      </c>
      <c r="AX159" s="54"/>
    </row>
    <row r="160" spans="1:53" ht="16" x14ac:dyDescent="0.2">
      <c r="A160">
        <v>0</v>
      </c>
      <c r="B160">
        <v>0</v>
      </c>
      <c r="C160" s="91">
        <f t="shared" si="25"/>
        <v>0</v>
      </c>
      <c r="D160" s="91">
        <v>3</v>
      </c>
      <c r="E160" s="161">
        <f t="shared" si="26"/>
        <v>16</v>
      </c>
      <c r="F160" s="144">
        <f t="shared" si="27"/>
        <v>0.6328125</v>
      </c>
      <c r="G160" s="91">
        <v>162</v>
      </c>
      <c r="H160" s="91">
        <v>94</v>
      </c>
      <c r="I160" s="91">
        <v>15</v>
      </c>
      <c r="J160" s="91">
        <v>6</v>
      </c>
      <c r="K160" s="169">
        <f t="shared" si="28"/>
        <v>0.7142857142857143</v>
      </c>
      <c r="L160" s="173">
        <v>0</v>
      </c>
      <c r="M160" s="164">
        <v>0</v>
      </c>
      <c r="N160" s="3">
        <v>3</v>
      </c>
      <c r="O160" s="6" t="s">
        <v>4088</v>
      </c>
      <c r="P160" s="162">
        <f t="shared" si="29"/>
        <v>2.247191011235955E-2</v>
      </c>
      <c r="Q160" s="145" t="s">
        <v>2887</v>
      </c>
      <c r="R160" s="49">
        <v>4</v>
      </c>
      <c r="S160" s="54" t="s">
        <v>575</v>
      </c>
      <c r="T160" s="146" t="s">
        <v>3920</v>
      </c>
      <c r="U160" s="147">
        <v>2011</v>
      </c>
      <c r="V160" s="56">
        <v>3</v>
      </c>
      <c r="W160" s="56">
        <v>74</v>
      </c>
      <c r="X160" s="56">
        <v>23</v>
      </c>
      <c r="Y160" s="55" t="s">
        <v>174</v>
      </c>
      <c r="Z160" s="55">
        <v>1</v>
      </c>
      <c r="AA160" s="58">
        <v>37</v>
      </c>
      <c r="AB160" s="58">
        <v>552</v>
      </c>
      <c r="AC160" s="58">
        <v>955</v>
      </c>
      <c r="AD160" s="58">
        <v>57.8</v>
      </c>
      <c r="AE160" s="58">
        <v>8385</v>
      </c>
      <c r="AF160" s="58"/>
      <c r="AG160" s="58">
        <v>7.4</v>
      </c>
      <c r="AH160" s="58">
        <v>6.8</v>
      </c>
      <c r="AI160" s="58">
        <v>79</v>
      </c>
      <c r="AJ160" s="58">
        <v>57</v>
      </c>
      <c r="AK160" s="55">
        <f t="shared" si="22"/>
        <v>1.3859649122807018</v>
      </c>
      <c r="AL160" s="58">
        <f t="shared" si="23"/>
        <v>24.54</v>
      </c>
      <c r="AM160" s="58">
        <v>122.7</v>
      </c>
      <c r="AN160" s="53">
        <v>5</v>
      </c>
      <c r="AO160" s="54" t="s">
        <v>2514</v>
      </c>
      <c r="AP160" s="57">
        <v>78.13</v>
      </c>
      <c r="AQ160" s="57">
        <v>242</v>
      </c>
      <c r="AR160" s="57">
        <v>23</v>
      </c>
      <c r="AS160" s="57">
        <v>5.0599999999999996</v>
      </c>
      <c r="AT160" s="57">
        <v>29</v>
      </c>
      <c r="AU160" s="57">
        <v>101</v>
      </c>
      <c r="AV160" s="57">
        <v>4.62</v>
      </c>
      <c r="AW160" s="54">
        <f t="shared" si="24"/>
        <v>27.869876381668135</v>
      </c>
      <c r="AX160" s="54"/>
    </row>
    <row r="161" spans="1:53" ht="16" x14ac:dyDescent="0.2">
      <c r="A161">
        <v>0</v>
      </c>
      <c r="B161">
        <v>0</v>
      </c>
      <c r="C161" s="91">
        <f t="shared" si="25"/>
        <v>0</v>
      </c>
      <c r="D161" s="91">
        <v>0</v>
      </c>
      <c r="E161" s="161">
        <f t="shared" si="26"/>
        <v>2</v>
      </c>
      <c r="F161" s="144">
        <f t="shared" si="27"/>
        <v>0.625</v>
      </c>
      <c r="G161" s="91">
        <v>20</v>
      </c>
      <c r="H161" s="91">
        <v>12</v>
      </c>
      <c r="I161" s="91">
        <v>4</v>
      </c>
      <c r="J161" s="91">
        <v>2</v>
      </c>
      <c r="K161" s="169">
        <f t="shared" si="28"/>
        <v>0.66666666666666663</v>
      </c>
      <c r="L161" s="173">
        <v>5</v>
      </c>
      <c r="M161" s="164">
        <v>12.2</v>
      </c>
      <c r="N161" s="3">
        <v>78</v>
      </c>
      <c r="O161" s="6" t="s">
        <v>4143</v>
      </c>
      <c r="P161" s="162">
        <f t="shared" si="29"/>
        <v>5.6179775280898875E-3</v>
      </c>
      <c r="Q161" s="145" t="s">
        <v>2888</v>
      </c>
      <c r="R161" s="49">
        <v>1</v>
      </c>
      <c r="S161" s="54" t="s">
        <v>601</v>
      </c>
      <c r="T161" s="146" t="s">
        <v>3918</v>
      </c>
      <c r="U161" s="147">
        <v>2011</v>
      </c>
      <c r="V161" s="56">
        <v>7</v>
      </c>
      <c r="W161" s="56">
        <v>208</v>
      </c>
      <c r="X161" s="56">
        <v>23</v>
      </c>
      <c r="Y161" s="55" t="s">
        <v>170</v>
      </c>
      <c r="Z161" s="55">
        <v>11</v>
      </c>
      <c r="AA161" s="58">
        <v>35</v>
      </c>
      <c r="AB161" s="58">
        <v>436</v>
      </c>
      <c r="AC161" s="58">
        <v>658</v>
      </c>
      <c r="AD161" s="58">
        <v>66.3</v>
      </c>
      <c r="AE161" s="58">
        <v>5691</v>
      </c>
      <c r="AF161" s="58"/>
      <c r="AG161" s="58">
        <v>7.9</v>
      </c>
      <c r="AH161" s="58">
        <v>7.2</v>
      </c>
      <c r="AI161" s="58">
        <v>33</v>
      </c>
      <c r="AJ161" s="58">
        <v>24</v>
      </c>
      <c r="AK161" s="55">
        <f t="shared" si="22"/>
        <v>1.375</v>
      </c>
      <c r="AL161" s="58">
        <f t="shared" si="23"/>
        <v>43.333333333333336</v>
      </c>
      <c r="AM161" s="58">
        <v>130</v>
      </c>
      <c r="AN161" s="53">
        <v>3</v>
      </c>
      <c r="AO161" s="54" t="s">
        <v>2515</v>
      </c>
      <c r="AP161" s="57">
        <v>75.5</v>
      </c>
      <c r="AQ161" s="57">
        <v>203</v>
      </c>
      <c r="AR161" s="57">
        <v>17</v>
      </c>
      <c r="AS161" s="57">
        <v>4.59</v>
      </c>
      <c r="AT161" s="57">
        <v>35.5</v>
      </c>
      <c r="AU161" s="57">
        <v>118</v>
      </c>
      <c r="AV161" s="57">
        <v>4.29</v>
      </c>
      <c r="AW161" s="54">
        <f t="shared" si="24"/>
        <v>25.035568615411606</v>
      </c>
      <c r="AX161" s="54"/>
    </row>
    <row r="162" spans="1:53" ht="16" x14ac:dyDescent="0.2">
      <c r="A162">
        <v>0</v>
      </c>
      <c r="B162">
        <v>1</v>
      </c>
      <c r="C162" s="91">
        <f t="shared" si="25"/>
        <v>1</v>
      </c>
      <c r="D162" s="91">
        <v>0</v>
      </c>
      <c r="E162" s="161">
        <f t="shared" si="26"/>
        <v>5</v>
      </c>
      <c r="F162" s="144">
        <f t="shared" si="27"/>
        <v>0.5</v>
      </c>
      <c r="G162" s="91">
        <v>40</v>
      </c>
      <c r="H162" s="91">
        <v>40</v>
      </c>
      <c r="I162" s="91">
        <v>2</v>
      </c>
      <c r="J162" s="91">
        <v>3</v>
      </c>
      <c r="K162" s="169">
        <f t="shared" si="28"/>
        <v>0.4</v>
      </c>
      <c r="L162" s="173">
        <v>6</v>
      </c>
      <c r="M162" s="164">
        <v>15.5</v>
      </c>
      <c r="N162" s="3">
        <v>37</v>
      </c>
      <c r="O162" s="6" t="s">
        <v>4082</v>
      </c>
      <c r="P162" s="162">
        <f t="shared" si="29"/>
        <v>0.4943820224719101</v>
      </c>
      <c r="Q162" s="139" t="s">
        <v>2879</v>
      </c>
      <c r="R162" s="49">
        <v>88</v>
      </c>
      <c r="S162" s="54" t="s">
        <v>489</v>
      </c>
      <c r="T162" s="12" t="s">
        <v>3930</v>
      </c>
      <c r="U162" s="56">
        <v>2012</v>
      </c>
      <c r="V162" s="56">
        <v>3</v>
      </c>
      <c r="W162" s="56">
        <v>75</v>
      </c>
      <c r="X162" s="56">
        <v>23</v>
      </c>
      <c r="Y162" s="55" t="s">
        <v>490</v>
      </c>
      <c r="Z162" s="55">
        <v>17</v>
      </c>
      <c r="AA162" s="58">
        <v>50</v>
      </c>
      <c r="AB162" s="58">
        <v>907</v>
      </c>
      <c r="AC162" s="58">
        <v>1489</v>
      </c>
      <c r="AD162" s="58">
        <v>60.9</v>
      </c>
      <c r="AE162" s="58">
        <v>11720</v>
      </c>
      <c r="AF162" s="58"/>
      <c r="AG162" s="58">
        <v>8</v>
      </c>
      <c r="AH162" s="58">
        <v>7.3</v>
      </c>
      <c r="AI162" s="58">
        <v>66</v>
      </c>
      <c r="AJ162" s="58">
        <v>48</v>
      </c>
      <c r="AK162" s="55">
        <f t="shared" ref="AK162:AK193" si="30">AI162/AJ162</f>
        <v>1.375</v>
      </c>
      <c r="AL162" s="58">
        <f t="shared" ref="AL162:AL193" si="31">AM162/AN162</f>
        <v>10.883333333333333</v>
      </c>
      <c r="AM162" s="58">
        <v>130.6</v>
      </c>
      <c r="AN162" s="53">
        <v>12</v>
      </c>
      <c r="AO162" s="54" t="s">
        <v>2519</v>
      </c>
      <c r="AP162" s="57">
        <v>71.3</v>
      </c>
      <c r="AQ162" s="57">
        <v>187</v>
      </c>
      <c r="AR162" s="57">
        <v>16</v>
      </c>
      <c r="AS162" s="57">
        <v>4.3370499999999996</v>
      </c>
      <c r="AT162" s="57">
        <v>24.49</v>
      </c>
      <c r="AU162" s="57">
        <v>85.39</v>
      </c>
      <c r="AV162" s="54">
        <v>3.2475999999999994</v>
      </c>
      <c r="AW162" s="54">
        <f t="shared" ref="AW162:AW193" si="32">(AQ162/(AP162^2))*703</f>
        <v>25.859365933013226</v>
      </c>
      <c r="AX162" s="54"/>
    </row>
    <row r="163" spans="1:53" ht="16" x14ac:dyDescent="0.2">
      <c r="A163">
        <v>0</v>
      </c>
      <c r="B163">
        <v>0</v>
      </c>
      <c r="C163" s="91">
        <f t="shared" si="25"/>
        <v>1</v>
      </c>
      <c r="D163" s="91">
        <v>0</v>
      </c>
      <c r="E163" s="161">
        <f t="shared" si="26"/>
        <v>6.25E-2</v>
      </c>
      <c r="F163" s="144">
        <f t="shared" si="27"/>
        <v>0</v>
      </c>
      <c r="G163" s="91">
        <v>0</v>
      </c>
      <c r="H163" s="91">
        <v>1</v>
      </c>
      <c r="I163" s="91">
        <v>0</v>
      </c>
      <c r="J163" s="91">
        <v>1</v>
      </c>
      <c r="K163" s="169">
        <f t="shared" si="28"/>
        <v>0</v>
      </c>
      <c r="L163" s="173">
        <v>8</v>
      </c>
      <c r="M163" s="164">
        <v>9.75</v>
      </c>
      <c r="N163" s="3">
        <v>92</v>
      </c>
      <c r="O163" s="6" t="s">
        <v>4144</v>
      </c>
      <c r="P163" s="162">
        <f t="shared" si="29"/>
        <v>0.33146067415730335</v>
      </c>
      <c r="Q163" s="139" t="s">
        <v>2874</v>
      </c>
      <c r="R163" s="49">
        <v>59</v>
      </c>
      <c r="S163" s="54" t="s">
        <v>447</v>
      </c>
      <c r="T163" s="12" t="s">
        <v>3924</v>
      </c>
      <c r="U163" s="56">
        <v>2012</v>
      </c>
      <c r="V163" s="56">
        <v>1</v>
      </c>
      <c r="W163" s="56">
        <v>1</v>
      </c>
      <c r="X163" s="56">
        <v>22</v>
      </c>
      <c r="Y163" s="55" t="s">
        <v>448</v>
      </c>
      <c r="Z163" s="55">
        <v>32</v>
      </c>
      <c r="AA163" s="58">
        <v>38</v>
      </c>
      <c r="AB163" s="58">
        <v>713</v>
      </c>
      <c r="AC163" s="58">
        <v>1064</v>
      </c>
      <c r="AD163" s="58">
        <v>67</v>
      </c>
      <c r="AE163" s="58">
        <v>9430</v>
      </c>
      <c r="AF163" s="58"/>
      <c r="AG163" s="58">
        <v>7.5</v>
      </c>
      <c r="AH163" s="58">
        <v>6.9</v>
      </c>
      <c r="AI163" s="58">
        <v>46</v>
      </c>
      <c r="AJ163" s="58">
        <v>34</v>
      </c>
      <c r="AK163" s="55">
        <f t="shared" si="30"/>
        <v>1.3529411764705883</v>
      </c>
      <c r="AL163" s="58">
        <f t="shared" si="31"/>
        <v>25.240000000000002</v>
      </c>
      <c r="AM163" s="58">
        <v>126.2</v>
      </c>
      <c r="AN163" s="53">
        <v>5</v>
      </c>
      <c r="AO163" s="54" t="s">
        <v>2514</v>
      </c>
      <c r="AP163" s="57">
        <v>77</v>
      </c>
      <c r="AQ163" s="57">
        <v>233</v>
      </c>
      <c r="AR163" s="57">
        <v>16</v>
      </c>
      <c r="AS163" s="57">
        <v>4.3370499999999996</v>
      </c>
      <c r="AT163" s="57">
        <v>32.5</v>
      </c>
      <c r="AU163" s="57">
        <v>111</v>
      </c>
      <c r="AV163" s="57">
        <v>4.54</v>
      </c>
      <c r="AW163" s="54">
        <f t="shared" si="32"/>
        <v>27.626749873503119</v>
      </c>
      <c r="AX163" s="54"/>
    </row>
    <row r="164" spans="1:53" ht="16" x14ac:dyDescent="0.2">
      <c r="A164">
        <v>0</v>
      </c>
      <c r="B164">
        <v>0</v>
      </c>
      <c r="C164" s="91">
        <f t="shared" si="25"/>
        <v>0</v>
      </c>
      <c r="D164" s="91">
        <v>0</v>
      </c>
      <c r="E164" s="161">
        <f t="shared" si="26"/>
        <v>6.25E-2</v>
      </c>
      <c r="F164" s="144">
        <f t="shared" si="27"/>
        <v>0</v>
      </c>
      <c r="G164" s="91">
        <v>0</v>
      </c>
      <c r="H164" s="91">
        <v>1</v>
      </c>
      <c r="I164" s="91">
        <v>0</v>
      </c>
      <c r="J164" s="91">
        <v>1</v>
      </c>
      <c r="K164" s="169">
        <f t="shared" si="28"/>
        <v>0</v>
      </c>
      <c r="L164" s="173">
        <v>8</v>
      </c>
      <c r="M164" s="164">
        <v>10.25</v>
      </c>
      <c r="N164" s="3">
        <v>167</v>
      </c>
      <c r="O164" s="6" t="s">
        <v>4145</v>
      </c>
      <c r="P164" s="162">
        <f t="shared" si="29"/>
        <v>0.2808988764044944</v>
      </c>
      <c r="Q164" s="139" t="s">
        <v>2877</v>
      </c>
      <c r="R164" s="49">
        <v>50</v>
      </c>
      <c r="S164" s="54" t="s">
        <v>466</v>
      </c>
      <c r="T164" s="12" t="s">
        <v>3932</v>
      </c>
      <c r="U164" s="56">
        <v>2012</v>
      </c>
      <c r="V164" s="56">
        <v>1</v>
      </c>
      <c r="W164" s="56">
        <v>8</v>
      </c>
      <c r="X164" s="56">
        <v>24</v>
      </c>
      <c r="Y164" s="55" t="s">
        <v>237</v>
      </c>
      <c r="Z164" s="55">
        <v>13</v>
      </c>
      <c r="AA164" s="55">
        <v>50</v>
      </c>
      <c r="AB164" s="58">
        <v>484</v>
      </c>
      <c r="AC164" s="58">
        <v>774</v>
      </c>
      <c r="AD164" s="58">
        <v>62.5</v>
      </c>
      <c r="AE164" s="58">
        <v>5450</v>
      </c>
      <c r="AF164" s="58"/>
      <c r="AG164" s="58">
        <v>7</v>
      </c>
      <c r="AH164" s="58">
        <v>6.3</v>
      </c>
      <c r="AI164" s="58">
        <v>73</v>
      </c>
      <c r="AJ164" s="58">
        <v>54</v>
      </c>
      <c r="AK164" s="55">
        <f t="shared" si="30"/>
        <v>1.3518518518518519</v>
      </c>
      <c r="AL164" s="58">
        <f t="shared" si="31"/>
        <v>19.933333333333334</v>
      </c>
      <c r="AM164" s="58">
        <v>119.6</v>
      </c>
      <c r="AN164" s="53">
        <v>6</v>
      </c>
      <c r="AO164" s="54" t="s">
        <v>2513</v>
      </c>
      <c r="AP164" s="57">
        <v>74.599999999999994</v>
      </c>
      <c r="AQ164" s="57">
        <v>199</v>
      </c>
      <c r="AR164" s="57">
        <v>16</v>
      </c>
      <c r="AS164" s="57">
        <v>4.88</v>
      </c>
      <c r="AT164" s="57">
        <v>27</v>
      </c>
      <c r="AU164" s="57">
        <v>85.39</v>
      </c>
      <c r="AV164" s="57">
        <v>4.22</v>
      </c>
      <c r="AW164" s="54">
        <f t="shared" si="32"/>
        <v>25.138001423139681</v>
      </c>
      <c r="AX164" s="54"/>
    </row>
    <row r="165" spans="1:53" ht="16" x14ac:dyDescent="0.2">
      <c r="A165">
        <v>0</v>
      </c>
      <c r="B165">
        <v>0</v>
      </c>
      <c r="C165" s="91">
        <f t="shared" si="25"/>
        <v>0</v>
      </c>
      <c r="D165" s="91">
        <v>2</v>
      </c>
      <c r="E165" s="161">
        <f t="shared" si="26"/>
        <v>16.25</v>
      </c>
      <c r="F165" s="144">
        <f t="shared" si="27"/>
        <v>0.58461538461538465</v>
      </c>
      <c r="G165" s="91">
        <v>152</v>
      </c>
      <c r="H165" s="91">
        <v>108</v>
      </c>
      <c r="I165" s="91">
        <v>8</v>
      </c>
      <c r="J165" s="91">
        <v>5</v>
      </c>
      <c r="K165" s="169">
        <f t="shared" si="28"/>
        <v>0.61538461538461542</v>
      </c>
      <c r="L165" s="170">
        <v>4</v>
      </c>
      <c r="M165" s="164">
        <v>18.5</v>
      </c>
      <c r="N165" s="3">
        <v>15</v>
      </c>
      <c r="O165" s="6" t="s">
        <v>4103</v>
      </c>
      <c r="P165" s="162">
        <f t="shared" si="29"/>
        <v>0.2303370786516854</v>
      </c>
      <c r="Q165" s="139" t="s">
        <v>2866</v>
      </c>
      <c r="R165" s="49">
        <v>41</v>
      </c>
      <c r="S165" s="54" t="s">
        <v>510</v>
      </c>
      <c r="T165" s="12" t="s">
        <v>3927</v>
      </c>
      <c r="U165" s="56">
        <v>2012</v>
      </c>
      <c r="V165" s="56">
        <v>4</v>
      </c>
      <c r="W165" s="56">
        <v>102</v>
      </c>
      <c r="X165" s="56">
        <v>24</v>
      </c>
      <c r="Y165" s="55" t="s">
        <v>221</v>
      </c>
      <c r="Z165" s="55">
        <v>23</v>
      </c>
      <c r="AA165" s="58">
        <v>45</v>
      </c>
      <c r="AB165" s="58">
        <v>723</v>
      </c>
      <c r="AC165" s="58">
        <v>1128</v>
      </c>
      <c r="AD165" s="58">
        <v>64.099999999999994</v>
      </c>
      <c r="AE165" s="58">
        <v>9131</v>
      </c>
      <c r="AF165" s="58"/>
      <c r="AG165" s="58">
        <v>7.8</v>
      </c>
      <c r="AH165" s="58">
        <v>7.1</v>
      </c>
      <c r="AI165" s="58">
        <v>28</v>
      </c>
      <c r="AJ165" s="58">
        <v>21</v>
      </c>
      <c r="AK165" s="55">
        <f t="shared" si="30"/>
        <v>1.3333333333333333</v>
      </c>
      <c r="AL165" s="58">
        <f t="shared" si="31"/>
        <v>130.9</v>
      </c>
      <c r="AM165" s="58">
        <v>130.9</v>
      </c>
      <c r="AN165" s="53">
        <v>1</v>
      </c>
      <c r="AO165" s="54" t="s">
        <v>3185</v>
      </c>
      <c r="AP165" s="57">
        <v>75.5</v>
      </c>
      <c r="AQ165" s="57">
        <v>228</v>
      </c>
      <c r="AR165" s="57">
        <v>38</v>
      </c>
      <c r="AS165" s="57">
        <v>4.84</v>
      </c>
      <c r="AT165" s="57">
        <v>24.49</v>
      </c>
      <c r="AU165" s="57">
        <v>85.39</v>
      </c>
      <c r="AV165" s="54">
        <v>3.2475999999999994</v>
      </c>
      <c r="AW165" s="54">
        <f t="shared" si="32"/>
        <v>28.118766720757861</v>
      </c>
      <c r="AX165" s="54"/>
    </row>
    <row r="166" spans="1:53" ht="16" x14ac:dyDescent="0.2">
      <c r="A166">
        <v>0</v>
      </c>
      <c r="B166">
        <v>0</v>
      </c>
      <c r="C166" s="91">
        <f t="shared" si="25"/>
        <v>0</v>
      </c>
      <c r="D166" s="91">
        <v>2</v>
      </c>
      <c r="E166" s="161">
        <f t="shared" si="26"/>
        <v>16.25</v>
      </c>
      <c r="F166" s="144">
        <f t="shared" si="27"/>
        <v>0.58461538461538465</v>
      </c>
      <c r="G166" s="155">
        <v>152</v>
      </c>
      <c r="H166" s="155">
        <v>108</v>
      </c>
      <c r="I166" s="155">
        <v>8</v>
      </c>
      <c r="J166" s="155">
        <v>5</v>
      </c>
      <c r="K166" s="169">
        <f t="shared" si="28"/>
        <v>0.61538461538461542</v>
      </c>
      <c r="L166" s="173">
        <v>4</v>
      </c>
      <c r="M166" s="164">
        <v>18.5</v>
      </c>
      <c r="N166" s="3">
        <v>15</v>
      </c>
      <c r="O166" s="6" t="s">
        <v>4103</v>
      </c>
      <c r="P166" s="162">
        <f t="shared" si="29"/>
        <v>0.19662921348314608</v>
      </c>
      <c r="Q166" s="139" t="s">
        <v>2869</v>
      </c>
      <c r="R166" s="49">
        <v>35</v>
      </c>
      <c r="S166" s="54" t="s">
        <v>459</v>
      </c>
      <c r="T166" s="12" t="s">
        <v>3929</v>
      </c>
      <c r="U166" s="56">
        <v>2012</v>
      </c>
      <c r="V166" s="56">
        <v>1</v>
      </c>
      <c r="W166" s="56">
        <v>2</v>
      </c>
      <c r="X166" s="56">
        <v>22</v>
      </c>
      <c r="Y166" s="55" t="s">
        <v>221</v>
      </c>
      <c r="Z166" s="55">
        <v>23</v>
      </c>
      <c r="AA166" s="58">
        <v>41</v>
      </c>
      <c r="AB166" s="58">
        <v>800</v>
      </c>
      <c r="AC166" s="58">
        <v>1192</v>
      </c>
      <c r="AD166" s="58">
        <v>67.099999999999994</v>
      </c>
      <c r="AE166" s="58">
        <v>10366</v>
      </c>
      <c r="AF166" s="58"/>
      <c r="AG166" s="58">
        <v>6.1</v>
      </c>
      <c r="AH166" s="58">
        <v>5.5</v>
      </c>
      <c r="AI166" s="58">
        <v>64</v>
      </c>
      <c r="AJ166" s="58">
        <v>48</v>
      </c>
      <c r="AK166" s="55">
        <f t="shared" si="30"/>
        <v>1.3333333333333333</v>
      </c>
      <c r="AL166" s="58">
        <f t="shared" si="31"/>
        <v>21.64</v>
      </c>
      <c r="AM166" s="58">
        <v>108.2</v>
      </c>
      <c r="AN166" s="53">
        <v>5</v>
      </c>
      <c r="AO166" s="54" t="s">
        <v>2514</v>
      </c>
      <c r="AP166" s="57">
        <v>75</v>
      </c>
      <c r="AQ166" s="57">
        <v>234</v>
      </c>
      <c r="AR166" s="57">
        <v>27</v>
      </c>
      <c r="AS166" s="57">
        <v>4.6500000000000004</v>
      </c>
      <c r="AT166" s="57">
        <v>35.5</v>
      </c>
      <c r="AU166" s="57">
        <v>117</v>
      </c>
      <c r="AV166" s="57">
        <v>3.99</v>
      </c>
      <c r="AW166" s="54">
        <f t="shared" si="32"/>
        <v>29.244799999999998</v>
      </c>
      <c r="AX166" s="54"/>
    </row>
    <row r="167" spans="1:53" ht="16" x14ac:dyDescent="0.2">
      <c r="A167">
        <v>0</v>
      </c>
      <c r="B167">
        <v>0</v>
      </c>
      <c r="C167" s="91">
        <f t="shared" si="25"/>
        <v>0</v>
      </c>
      <c r="D167" s="91">
        <v>0</v>
      </c>
      <c r="E167" s="161">
        <f t="shared" si="26"/>
        <v>12.9375</v>
      </c>
      <c r="F167" s="144">
        <f t="shared" si="27"/>
        <v>0.60869565217391308</v>
      </c>
      <c r="G167" s="91">
        <v>126</v>
      </c>
      <c r="H167" s="91">
        <v>81</v>
      </c>
      <c r="I167" s="91">
        <v>10</v>
      </c>
      <c r="J167" s="91">
        <v>9</v>
      </c>
      <c r="K167" s="169">
        <f t="shared" si="28"/>
        <v>0.52631578947368418</v>
      </c>
      <c r="L167" s="173">
        <v>12</v>
      </c>
      <c r="M167" s="164">
        <v>14.416</v>
      </c>
      <c r="N167" s="3">
        <v>11</v>
      </c>
      <c r="O167" s="6" t="s">
        <v>4096</v>
      </c>
      <c r="P167" s="162">
        <f t="shared" si="29"/>
        <v>0.1348314606741573</v>
      </c>
      <c r="Q167" s="139" t="s">
        <v>2868</v>
      </c>
      <c r="R167" s="49">
        <v>24</v>
      </c>
      <c r="S167" s="54" t="s">
        <v>500</v>
      </c>
      <c r="T167" s="12" t="s">
        <v>3928</v>
      </c>
      <c r="U167" s="56">
        <v>2012</v>
      </c>
      <c r="V167" s="56">
        <v>3</v>
      </c>
      <c r="W167" s="56">
        <v>88</v>
      </c>
      <c r="X167" s="56">
        <v>23</v>
      </c>
      <c r="Y167" s="55" t="s">
        <v>151</v>
      </c>
      <c r="Z167" s="55">
        <v>7</v>
      </c>
      <c r="AA167" s="58">
        <v>36</v>
      </c>
      <c r="AB167" s="58">
        <v>938</v>
      </c>
      <c r="AC167" s="58">
        <v>1404</v>
      </c>
      <c r="AD167" s="58">
        <v>66.8</v>
      </c>
      <c r="AE167" s="58">
        <v>10068</v>
      </c>
      <c r="AF167" s="58"/>
      <c r="AG167" s="58">
        <v>7.7</v>
      </c>
      <c r="AH167" s="58">
        <v>7</v>
      </c>
      <c r="AI167" s="58">
        <v>34</v>
      </c>
      <c r="AJ167" s="58">
        <v>26</v>
      </c>
      <c r="AK167" s="55">
        <f t="shared" si="30"/>
        <v>1.3076923076923077</v>
      </c>
      <c r="AL167" s="58">
        <f t="shared" si="31"/>
        <v>25.56</v>
      </c>
      <c r="AM167" s="58">
        <v>127.8</v>
      </c>
      <c r="AN167" s="53">
        <v>5</v>
      </c>
      <c r="AO167" s="54" t="s">
        <v>2514</v>
      </c>
      <c r="AP167" s="57">
        <v>75.8</v>
      </c>
      <c r="AQ167" s="57">
        <v>202</v>
      </c>
      <c r="AR167" s="57">
        <v>16</v>
      </c>
      <c r="AS167" s="57">
        <v>5.04</v>
      </c>
      <c r="AT167" s="57">
        <v>27.5</v>
      </c>
      <c r="AU167" s="57">
        <v>104</v>
      </c>
      <c r="AV167" s="57">
        <v>4.3600000000000003</v>
      </c>
      <c r="AW167" s="54">
        <f t="shared" si="32"/>
        <v>24.715436400470622</v>
      </c>
      <c r="AX167" s="54"/>
    </row>
    <row r="168" spans="1:53" ht="16" x14ac:dyDescent="0.2">
      <c r="A168">
        <v>1</v>
      </c>
      <c r="B168">
        <v>1</v>
      </c>
      <c r="C168" s="91">
        <f t="shared" si="25"/>
        <v>0</v>
      </c>
      <c r="D168" s="160">
        <v>0</v>
      </c>
      <c r="E168" s="161">
        <f t="shared" si="26"/>
        <v>1</v>
      </c>
      <c r="F168" s="144">
        <f t="shared" si="27"/>
        <v>0.25</v>
      </c>
      <c r="G168" s="91">
        <v>4</v>
      </c>
      <c r="H168" s="91">
        <v>12</v>
      </c>
      <c r="I168" s="91">
        <v>0</v>
      </c>
      <c r="J168" s="91">
        <v>1</v>
      </c>
      <c r="K168" s="169">
        <f t="shared" si="28"/>
        <v>0</v>
      </c>
      <c r="L168" s="173">
        <v>9</v>
      </c>
      <c r="M168" s="164">
        <v>10.88</v>
      </c>
      <c r="N168" s="3">
        <v>268</v>
      </c>
      <c r="O168" s="6" t="s">
        <v>4146</v>
      </c>
      <c r="P168" s="162">
        <f t="shared" si="29"/>
        <v>7.8651685393258425E-2</v>
      </c>
      <c r="Q168" s="139" t="s">
        <v>2878</v>
      </c>
      <c r="R168" s="49">
        <v>14</v>
      </c>
      <c r="S168" s="54" t="s">
        <v>475</v>
      </c>
      <c r="T168" s="12" t="s">
        <v>3925</v>
      </c>
      <c r="U168" s="56">
        <v>2012</v>
      </c>
      <c r="V168" s="56">
        <v>1</v>
      </c>
      <c r="W168" s="56">
        <v>22</v>
      </c>
      <c r="X168" s="56">
        <v>28</v>
      </c>
      <c r="Y168" s="55" t="s">
        <v>93</v>
      </c>
      <c r="Z168" s="55">
        <v>28</v>
      </c>
      <c r="AA168" s="55">
        <v>30</v>
      </c>
      <c r="AB168" s="58">
        <v>767</v>
      </c>
      <c r="AC168" s="58">
        <v>1103</v>
      </c>
      <c r="AD168" s="58">
        <v>69.5</v>
      </c>
      <c r="AE168" s="58">
        <v>9260</v>
      </c>
      <c r="AF168" s="58"/>
      <c r="AG168" s="58">
        <v>7</v>
      </c>
      <c r="AH168" s="58">
        <v>6.5</v>
      </c>
      <c r="AI168" s="58">
        <v>44</v>
      </c>
      <c r="AJ168" s="58">
        <v>34</v>
      </c>
      <c r="AK168" s="55">
        <f t="shared" si="30"/>
        <v>1.2941176470588236</v>
      </c>
      <c r="AL168" s="58">
        <f t="shared" si="31"/>
        <v>31.175000000000001</v>
      </c>
      <c r="AM168" s="58">
        <v>124.7</v>
      </c>
      <c r="AN168" s="53">
        <v>4</v>
      </c>
      <c r="AO168" s="54" t="s">
        <v>3680</v>
      </c>
      <c r="AP168" s="57">
        <v>77.75</v>
      </c>
      <c r="AQ168" s="57">
        <v>248</v>
      </c>
      <c r="AR168" s="57">
        <v>27</v>
      </c>
      <c r="AS168" s="57">
        <v>4.9000000000000004</v>
      </c>
      <c r="AT168" s="57">
        <v>33.5</v>
      </c>
      <c r="AU168" s="57">
        <v>119</v>
      </c>
      <c r="AV168" s="57">
        <v>4.43</v>
      </c>
      <c r="AW168" s="54">
        <f t="shared" si="32"/>
        <v>28.840727453190105</v>
      </c>
      <c r="AX168" s="54"/>
    </row>
    <row r="169" spans="1:53" ht="16" x14ac:dyDescent="0.2">
      <c r="A169">
        <v>0</v>
      </c>
      <c r="B169">
        <v>0</v>
      </c>
      <c r="C169" s="91">
        <f t="shared" si="25"/>
        <v>0</v>
      </c>
      <c r="D169" s="160">
        <v>0</v>
      </c>
      <c r="E169" s="161">
        <f t="shared" si="26"/>
        <v>10</v>
      </c>
      <c r="F169" s="144">
        <f t="shared" si="27"/>
        <v>0.50624999999999998</v>
      </c>
      <c r="G169" s="91">
        <v>81</v>
      </c>
      <c r="H169" s="91">
        <v>79</v>
      </c>
      <c r="I169" s="91">
        <v>6</v>
      </c>
      <c r="J169" s="91">
        <v>4</v>
      </c>
      <c r="K169" s="169">
        <f t="shared" si="28"/>
        <v>0.6</v>
      </c>
      <c r="L169" s="173">
        <v>3</v>
      </c>
      <c r="M169" s="164">
        <v>19.332999999999998</v>
      </c>
      <c r="N169" s="3">
        <v>23</v>
      </c>
      <c r="O169" s="6" t="s">
        <v>4110</v>
      </c>
      <c r="P169" s="162">
        <f t="shared" si="29"/>
        <v>6.741573033707865E-2</v>
      </c>
      <c r="Q169" s="139" t="s">
        <v>2876</v>
      </c>
      <c r="R169" s="49">
        <v>12</v>
      </c>
      <c r="S169" s="54" t="s">
        <v>481</v>
      </c>
      <c r="T169" s="12" t="s">
        <v>3926</v>
      </c>
      <c r="U169" s="56">
        <v>2012</v>
      </c>
      <c r="V169" s="56">
        <v>2</v>
      </c>
      <c r="W169" s="56">
        <v>57</v>
      </c>
      <c r="X169" s="56">
        <v>21</v>
      </c>
      <c r="Y169" s="55" t="s">
        <v>137</v>
      </c>
      <c r="Z169" s="55">
        <v>24</v>
      </c>
      <c r="AA169" s="55">
        <v>35</v>
      </c>
      <c r="AB169" s="58">
        <v>412</v>
      </c>
      <c r="AC169" s="58">
        <v>680</v>
      </c>
      <c r="AD169" s="58">
        <v>60.6</v>
      </c>
      <c r="AE169" s="58">
        <v>5082</v>
      </c>
      <c r="AF169" s="58"/>
      <c r="AG169" s="58">
        <v>7.2</v>
      </c>
      <c r="AH169" s="58">
        <v>6.6</v>
      </c>
      <c r="AI169" s="58">
        <v>53</v>
      </c>
      <c r="AJ169" s="58">
        <v>42</v>
      </c>
      <c r="AK169" s="55">
        <f t="shared" si="30"/>
        <v>1.2619047619047619</v>
      </c>
      <c r="AL169" s="58">
        <f t="shared" si="31"/>
        <v>25</v>
      </c>
      <c r="AM169" s="58">
        <v>125</v>
      </c>
      <c r="AN169" s="53">
        <v>5</v>
      </c>
      <c r="AO169" s="54" t="s">
        <v>2514</v>
      </c>
      <c r="AP169" s="57">
        <v>75.5</v>
      </c>
      <c r="AQ169" s="57">
        <v>233</v>
      </c>
      <c r="AR169" s="57">
        <v>19</v>
      </c>
      <c r="AS169" s="57">
        <v>4.8</v>
      </c>
      <c r="AT169" s="57">
        <v>26.5</v>
      </c>
      <c r="AU169" s="57">
        <v>110</v>
      </c>
      <c r="AV169" s="57">
        <v>4.22</v>
      </c>
      <c r="AW169" s="54">
        <f t="shared" si="32"/>
        <v>28.735406341827112</v>
      </c>
      <c r="AX169" s="54"/>
      <c r="AY169" s="17"/>
      <c r="AZ169" s="17"/>
      <c r="BA169" s="17"/>
    </row>
    <row r="170" spans="1:53" ht="16" x14ac:dyDescent="0.2">
      <c r="A170">
        <v>0</v>
      </c>
      <c r="B170">
        <v>0</v>
      </c>
      <c r="C170" s="91">
        <f t="shared" si="25"/>
        <v>0</v>
      </c>
      <c r="D170" s="160">
        <v>0</v>
      </c>
      <c r="E170" s="161">
        <f t="shared" si="26"/>
        <v>5</v>
      </c>
      <c r="F170" s="144">
        <f t="shared" si="27"/>
        <v>0.5</v>
      </c>
      <c r="G170" s="91">
        <v>40</v>
      </c>
      <c r="H170" s="91">
        <v>40</v>
      </c>
      <c r="I170" s="91">
        <v>4</v>
      </c>
      <c r="J170" s="91">
        <v>2</v>
      </c>
      <c r="K170" s="169">
        <f t="shared" si="28"/>
        <v>0.66666666666666663</v>
      </c>
      <c r="L170" s="173">
        <v>1</v>
      </c>
      <c r="M170" s="164">
        <v>13</v>
      </c>
      <c r="N170" s="3">
        <v>103</v>
      </c>
      <c r="O170" s="6" t="s">
        <v>4138</v>
      </c>
      <c r="P170" s="162">
        <f t="shared" si="29"/>
        <v>5.6179775280898875E-3</v>
      </c>
      <c r="Q170" s="139" t="s">
        <v>2873</v>
      </c>
      <c r="R170" s="49">
        <v>1</v>
      </c>
      <c r="S170" s="54" t="s">
        <v>518</v>
      </c>
      <c r="T170" s="12" t="s">
        <v>3931</v>
      </c>
      <c r="U170" s="56">
        <v>2012</v>
      </c>
      <c r="V170" s="56">
        <v>6</v>
      </c>
      <c r="W170" s="56">
        <v>185</v>
      </c>
      <c r="X170" s="56">
        <v>23</v>
      </c>
      <c r="Y170" s="55" t="s">
        <v>350</v>
      </c>
      <c r="Z170" s="55">
        <v>21</v>
      </c>
      <c r="AA170" s="58">
        <v>49</v>
      </c>
      <c r="AB170" s="58">
        <v>961</v>
      </c>
      <c r="AC170" s="58">
        <v>1732</v>
      </c>
      <c r="AD170" s="58">
        <v>55.5</v>
      </c>
      <c r="AE170" s="58">
        <v>12690</v>
      </c>
      <c r="AF170" s="58"/>
      <c r="AG170" s="58">
        <v>7.3</v>
      </c>
      <c r="AH170" s="58">
        <v>6.6</v>
      </c>
      <c r="AI170" s="58">
        <v>58</v>
      </c>
      <c r="AJ170" s="58">
        <v>46</v>
      </c>
      <c r="AK170" s="55">
        <f t="shared" si="30"/>
        <v>1.2608695652173914</v>
      </c>
      <c r="AL170" s="58">
        <f t="shared" si="31"/>
        <v>43.9</v>
      </c>
      <c r="AM170" s="58">
        <v>131.69999999999999</v>
      </c>
      <c r="AN170" s="53">
        <v>3</v>
      </c>
      <c r="AO170" s="54" t="s">
        <v>2515</v>
      </c>
      <c r="AP170" s="57">
        <v>75</v>
      </c>
      <c r="AQ170" s="57">
        <v>219</v>
      </c>
      <c r="AR170" s="57">
        <v>16</v>
      </c>
      <c r="AS170" s="57">
        <v>5.0599999999999996</v>
      </c>
      <c r="AT170" s="57">
        <v>29.5</v>
      </c>
      <c r="AU170" s="57">
        <v>104</v>
      </c>
      <c r="AV170" s="57">
        <v>4.12</v>
      </c>
      <c r="AW170" s="54">
        <f t="shared" si="32"/>
        <v>27.370133333333335</v>
      </c>
      <c r="AX170" s="54"/>
      <c r="AY170" s="57"/>
    </row>
    <row r="171" spans="1:53" ht="16" x14ac:dyDescent="0.2">
      <c r="A171">
        <v>0</v>
      </c>
      <c r="B171">
        <v>0</v>
      </c>
      <c r="C171" s="91">
        <f t="shared" si="25"/>
        <v>0</v>
      </c>
      <c r="D171" s="160">
        <v>0</v>
      </c>
      <c r="E171" s="161">
        <f t="shared" si="26"/>
        <v>2</v>
      </c>
      <c r="F171" s="144">
        <f t="shared" si="27"/>
        <v>0.625</v>
      </c>
      <c r="G171" s="91">
        <v>20</v>
      </c>
      <c r="H171" s="91">
        <v>12</v>
      </c>
      <c r="I171" s="91">
        <v>4</v>
      </c>
      <c r="J171" s="91">
        <v>2</v>
      </c>
      <c r="K171" s="169">
        <f t="shared" si="28"/>
        <v>0.66666666666666663</v>
      </c>
      <c r="L171" s="173">
        <v>13</v>
      </c>
      <c r="M171" s="164">
        <v>15.46</v>
      </c>
      <c r="N171" s="3">
        <v>78</v>
      </c>
      <c r="O171" s="6" t="s">
        <v>4143</v>
      </c>
      <c r="P171" s="162">
        <f t="shared" si="29"/>
        <v>8.4269662921348312E-2</v>
      </c>
      <c r="Q171" s="145" t="s">
        <v>2861</v>
      </c>
      <c r="R171" s="49">
        <v>15</v>
      </c>
      <c r="S171" s="54" t="s">
        <v>396</v>
      </c>
      <c r="T171" s="146" t="s">
        <v>3935</v>
      </c>
      <c r="U171" s="147">
        <v>2013</v>
      </c>
      <c r="V171" s="56">
        <v>2</v>
      </c>
      <c r="W171" s="56">
        <v>39</v>
      </c>
      <c r="X171" s="56">
        <v>22</v>
      </c>
      <c r="Y171" s="55" t="s">
        <v>170</v>
      </c>
      <c r="Z171" s="55">
        <v>27</v>
      </c>
      <c r="AA171" s="55">
        <v>44</v>
      </c>
      <c r="AB171" s="58">
        <v>988</v>
      </c>
      <c r="AC171" s="58">
        <v>1465</v>
      </c>
      <c r="AD171" s="58">
        <v>67.400000000000006</v>
      </c>
      <c r="AE171" s="58">
        <v>11662</v>
      </c>
      <c r="AF171" s="58"/>
      <c r="AG171" s="58">
        <v>7.1</v>
      </c>
      <c r="AH171" s="58">
        <v>6.2</v>
      </c>
      <c r="AI171" s="58">
        <v>31</v>
      </c>
      <c r="AJ171" s="58">
        <v>25</v>
      </c>
      <c r="AK171" s="55">
        <f t="shared" si="30"/>
        <v>1.24</v>
      </c>
      <c r="AL171" s="58">
        <f t="shared" si="31"/>
        <v>21.650000000000002</v>
      </c>
      <c r="AM171" s="58">
        <v>129.9</v>
      </c>
      <c r="AN171" s="53">
        <v>6</v>
      </c>
      <c r="AO171" s="54" t="s">
        <v>2513</v>
      </c>
      <c r="AP171" s="57">
        <v>74.900000000000006</v>
      </c>
      <c r="AQ171" s="57">
        <v>208</v>
      </c>
      <c r="AR171" s="57">
        <v>16</v>
      </c>
      <c r="AS171" s="57">
        <v>4.3370499999999996</v>
      </c>
      <c r="AT171" s="57">
        <v>24.49</v>
      </c>
      <c r="AU171" s="57">
        <v>85.39</v>
      </c>
      <c r="AV171" s="54">
        <v>3.2475999999999994</v>
      </c>
      <c r="AW171" s="54">
        <f t="shared" si="32"/>
        <v>26.064837674086139</v>
      </c>
      <c r="AX171" s="54"/>
    </row>
    <row r="172" spans="1:53" ht="16" x14ac:dyDescent="0.2">
      <c r="A172">
        <v>0</v>
      </c>
      <c r="B172">
        <v>0</v>
      </c>
      <c r="C172" s="91">
        <f t="shared" si="25"/>
        <v>0</v>
      </c>
      <c r="D172" s="160">
        <v>0</v>
      </c>
      <c r="E172" s="161">
        <f t="shared" si="26"/>
        <v>6.25E-2</v>
      </c>
      <c r="F172" s="144">
        <f t="shared" si="27"/>
        <v>0</v>
      </c>
      <c r="G172" s="91">
        <v>0</v>
      </c>
      <c r="H172" s="91">
        <v>1</v>
      </c>
      <c r="I172" s="91">
        <v>0</v>
      </c>
      <c r="J172" s="91">
        <v>1</v>
      </c>
      <c r="K172" s="169">
        <f t="shared" si="28"/>
        <v>0</v>
      </c>
      <c r="L172" s="173">
        <v>1</v>
      </c>
      <c r="M172" s="164">
        <v>18</v>
      </c>
      <c r="N172" s="3">
        <v>259</v>
      </c>
      <c r="O172" s="6" t="s">
        <v>4147</v>
      </c>
      <c r="P172" s="162">
        <f t="shared" si="29"/>
        <v>7.3033707865168537E-2</v>
      </c>
      <c r="Q172" s="145" t="s">
        <v>2855</v>
      </c>
      <c r="R172" s="49">
        <v>13</v>
      </c>
      <c r="S172" s="54" t="s">
        <v>404</v>
      </c>
      <c r="T172" s="149" t="s">
        <v>3938</v>
      </c>
      <c r="U172" s="147">
        <v>2013</v>
      </c>
      <c r="V172" s="56">
        <v>3</v>
      </c>
      <c r="W172" s="56">
        <v>73</v>
      </c>
      <c r="X172" s="56">
        <v>23</v>
      </c>
      <c r="Y172" s="55" t="s">
        <v>241</v>
      </c>
      <c r="Z172" s="55">
        <v>19</v>
      </c>
      <c r="AA172" s="58">
        <v>36</v>
      </c>
      <c r="AB172" s="58">
        <v>646</v>
      </c>
      <c r="AC172" s="58">
        <v>1069</v>
      </c>
      <c r="AD172" s="58">
        <v>60.4</v>
      </c>
      <c r="AE172" s="58">
        <v>7411</v>
      </c>
      <c r="AF172" s="58"/>
      <c r="AG172" s="58">
        <v>7.6</v>
      </c>
      <c r="AH172" s="58">
        <v>6.9</v>
      </c>
      <c r="AI172" s="58">
        <v>26</v>
      </c>
      <c r="AJ172" s="58">
        <v>21</v>
      </c>
      <c r="AK172" s="55">
        <f t="shared" si="30"/>
        <v>1.2380952380952381</v>
      </c>
      <c r="AL172" s="58">
        <f t="shared" si="31"/>
        <v>43.066666666666663</v>
      </c>
      <c r="AM172" s="58">
        <v>129.19999999999999</v>
      </c>
      <c r="AN172" s="53">
        <v>3</v>
      </c>
      <c r="AO172" s="54" t="s">
        <v>2515</v>
      </c>
      <c r="AP172" s="57">
        <v>74.3</v>
      </c>
      <c r="AQ172" s="57">
        <v>217</v>
      </c>
      <c r="AR172" s="57">
        <v>16</v>
      </c>
      <c r="AS172" s="57">
        <v>4.8899999999999997</v>
      </c>
      <c r="AT172" s="57">
        <v>32.5</v>
      </c>
      <c r="AU172" s="57">
        <v>109</v>
      </c>
      <c r="AV172" s="57">
        <v>4.03</v>
      </c>
      <c r="AW172" s="54">
        <f t="shared" si="32"/>
        <v>27.633597742229405</v>
      </c>
      <c r="AX172" s="54"/>
      <c r="AY172" s="93"/>
    </row>
    <row r="173" spans="1:53" ht="16" x14ac:dyDescent="0.2">
      <c r="A173">
        <v>0</v>
      </c>
      <c r="B173">
        <v>0</v>
      </c>
      <c r="C173" s="91">
        <f t="shared" si="25"/>
        <v>0</v>
      </c>
      <c r="D173" s="160">
        <v>0</v>
      </c>
      <c r="E173" s="161">
        <f t="shared" si="26"/>
        <v>6.25E-2</v>
      </c>
      <c r="F173" s="144">
        <f t="shared" si="27"/>
        <v>0</v>
      </c>
      <c r="G173" s="91">
        <v>0</v>
      </c>
      <c r="H173" s="91">
        <v>1</v>
      </c>
      <c r="I173" s="91">
        <v>0</v>
      </c>
      <c r="J173" s="91">
        <v>1</v>
      </c>
      <c r="K173" s="169">
        <f t="shared" si="28"/>
        <v>0</v>
      </c>
      <c r="L173" s="173">
        <v>0</v>
      </c>
      <c r="M173" s="164">
        <v>0</v>
      </c>
      <c r="N173" s="3">
        <v>160</v>
      </c>
      <c r="O173" s="6" t="s">
        <v>4148</v>
      </c>
      <c r="P173" s="162">
        <f t="shared" si="29"/>
        <v>5.6179775280898875E-2</v>
      </c>
      <c r="Q173" s="145" t="s">
        <v>3933</v>
      </c>
      <c r="R173" s="49">
        <v>10</v>
      </c>
      <c r="S173" s="54" t="s">
        <v>391</v>
      </c>
      <c r="T173" s="146" t="s">
        <v>3934</v>
      </c>
      <c r="U173" s="147">
        <v>2013</v>
      </c>
      <c r="V173" s="56">
        <v>1</v>
      </c>
      <c r="W173" s="56">
        <v>16</v>
      </c>
      <c r="X173" s="56">
        <v>23</v>
      </c>
      <c r="Y173" s="55" t="s">
        <v>124</v>
      </c>
      <c r="Z173" s="55">
        <v>26</v>
      </c>
      <c r="AA173" s="55">
        <v>43</v>
      </c>
      <c r="AB173" s="58">
        <v>600</v>
      </c>
      <c r="AC173" s="58">
        <v>897</v>
      </c>
      <c r="AD173" s="58">
        <v>66.900000000000006</v>
      </c>
      <c r="AE173" s="58">
        <v>7741</v>
      </c>
      <c r="AF173" s="58"/>
      <c r="AG173" s="58">
        <v>7.9</v>
      </c>
      <c r="AH173" s="58">
        <v>6.9</v>
      </c>
      <c r="AI173" s="58">
        <v>72</v>
      </c>
      <c r="AJ173" s="58">
        <v>60</v>
      </c>
      <c r="AK173" s="55">
        <f t="shared" si="30"/>
        <v>1.2</v>
      </c>
      <c r="AL173" s="58">
        <f t="shared" si="31"/>
        <v>18.642857142857142</v>
      </c>
      <c r="AM173" s="58">
        <v>130.5</v>
      </c>
      <c r="AN173" s="53">
        <v>7</v>
      </c>
      <c r="AO173" s="54" t="s">
        <v>2517</v>
      </c>
      <c r="AP173" s="57">
        <v>72.8</v>
      </c>
      <c r="AQ173" s="57">
        <v>212</v>
      </c>
      <c r="AR173" s="57">
        <v>16</v>
      </c>
      <c r="AS173" s="57">
        <v>4.3370499999999996</v>
      </c>
      <c r="AT173" s="57">
        <v>24.49</v>
      </c>
      <c r="AU173" s="57">
        <v>85.39</v>
      </c>
      <c r="AV173" s="54">
        <v>3.2475999999999994</v>
      </c>
      <c r="AW173" s="54">
        <f t="shared" si="32"/>
        <v>28.120848931288496</v>
      </c>
      <c r="AX173" s="54"/>
    </row>
    <row r="174" spans="1:53" ht="16" x14ac:dyDescent="0.2">
      <c r="A174">
        <v>0</v>
      </c>
      <c r="B174">
        <v>0</v>
      </c>
      <c r="C174" s="91">
        <f t="shared" si="25"/>
        <v>0</v>
      </c>
      <c r="D174" s="160">
        <v>0</v>
      </c>
      <c r="E174" s="161">
        <f t="shared" si="26"/>
        <v>6</v>
      </c>
      <c r="F174" s="144">
        <f>G174/(G174+H174)</f>
        <v>0.65625</v>
      </c>
      <c r="G174" s="91">
        <v>63</v>
      </c>
      <c r="H174" s="91">
        <v>33</v>
      </c>
      <c r="I174" s="91">
        <v>5</v>
      </c>
      <c r="J174" s="91">
        <v>3</v>
      </c>
      <c r="K174" s="169">
        <f t="shared" si="28"/>
        <v>0.625</v>
      </c>
      <c r="L174" s="173">
        <v>7</v>
      </c>
      <c r="M174" s="164">
        <v>15</v>
      </c>
      <c r="N174" s="3">
        <v>33</v>
      </c>
      <c r="O174" s="6" t="s">
        <v>4149</v>
      </c>
      <c r="P174" s="162">
        <f t="shared" si="29"/>
        <v>2.247191011235955E-2</v>
      </c>
      <c r="Q174" s="145" t="s">
        <v>2856</v>
      </c>
      <c r="R174" s="49">
        <v>4</v>
      </c>
      <c r="S174" s="54" t="s">
        <v>421</v>
      </c>
      <c r="T174" s="150" t="s">
        <v>3936</v>
      </c>
      <c r="U174" s="147">
        <v>2013</v>
      </c>
      <c r="V174" s="56">
        <v>4</v>
      </c>
      <c r="W174" s="56">
        <v>115</v>
      </c>
      <c r="X174" s="56">
        <v>24</v>
      </c>
      <c r="Y174" s="55" t="s">
        <v>120</v>
      </c>
      <c r="Z174" s="55">
        <v>17</v>
      </c>
      <c r="AA174" s="55">
        <v>53</v>
      </c>
      <c r="AB174" s="58">
        <v>1388</v>
      </c>
      <c r="AC174" s="58">
        <v>2183</v>
      </c>
      <c r="AD174" s="58">
        <v>63.6</v>
      </c>
      <c r="AE174" s="58">
        <v>16646</v>
      </c>
      <c r="AF174" s="58"/>
      <c r="AG174" s="58">
        <v>7</v>
      </c>
      <c r="AH174" s="58">
        <v>6</v>
      </c>
      <c r="AI174" s="58">
        <v>32</v>
      </c>
      <c r="AJ174" s="58">
        <v>27</v>
      </c>
      <c r="AK174" s="55">
        <f t="shared" si="30"/>
        <v>1.1851851851851851</v>
      </c>
      <c r="AL174" s="58">
        <f t="shared" si="31"/>
        <v>24.36</v>
      </c>
      <c r="AM174" s="58">
        <v>121.8</v>
      </c>
      <c r="AN174" s="53">
        <v>5</v>
      </c>
      <c r="AO174" s="54" t="s">
        <v>2514</v>
      </c>
      <c r="AP174" s="57">
        <v>75.900000000000006</v>
      </c>
      <c r="AQ174" s="57">
        <v>211</v>
      </c>
      <c r="AR174" s="57">
        <v>16</v>
      </c>
      <c r="AS174" s="57">
        <v>4.87</v>
      </c>
      <c r="AT174" s="57">
        <v>30</v>
      </c>
      <c r="AU174" s="57">
        <v>102</v>
      </c>
      <c r="AV174" s="57">
        <v>4.4000000000000004</v>
      </c>
      <c r="AW174" s="54">
        <f t="shared" si="32"/>
        <v>25.748636042500962</v>
      </c>
      <c r="AX174" s="54"/>
    </row>
    <row r="175" spans="1:53" ht="16" x14ac:dyDescent="0.2">
      <c r="A175">
        <v>0</v>
      </c>
      <c r="B175">
        <v>0</v>
      </c>
      <c r="C175" s="91">
        <f t="shared" si="25"/>
        <v>0</v>
      </c>
      <c r="D175" s="160">
        <v>0</v>
      </c>
      <c r="E175" s="161">
        <f t="shared" si="26"/>
        <v>6.25E-2</v>
      </c>
      <c r="F175" s="144">
        <f t="shared" si="27"/>
        <v>0</v>
      </c>
      <c r="G175" s="91">
        <v>0</v>
      </c>
      <c r="H175" s="91">
        <v>1</v>
      </c>
      <c r="I175" s="91">
        <v>0</v>
      </c>
      <c r="J175" s="91">
        <v>1</v>
      </c>
      <c r="K175" s="169">
        <f t="shared" si="28"/>
        <v>0</v>
      </c>
      <c r="L175" s="173">
        <v>4</v>
      </c>
      <c r="M175" s="164">
        <v>15.75</v>
      </c>
      <c r="N175" s="3">
        <v>152</v>
      </c>
      <c r="O175" s="6" t="s">
        <v>4150</v>
      </c>
      <c r="P175" s="162">
        <f t="shared" si="29"/>
        <v>1.1235955056179775E-2</v>
      </c>
      <c r="Q175" s="145" t="s">
        <v>2851</v>
      </c>
      <c r="R175" s="49">
        <v>2</v>
      </c>
      <c r="S175" s="54" t="s">
        <v>410</v>
      </c>
      <c r="T175" s="146" t="s">
        <v>3937</v>
      </c>
      <c r="U175" s="147">
        <v>2013</v>
      </c>
      <c r="V175" s="56">
        <v>4</v>
      </c>
      <c r="W175" s="56">
        <v>98</v>
      </c>
      <c r="X175" s="56">
        <v>22</v>
      </c>
      <c r="Y175" s="55" t="s">
        <v>151</v>
      </c>
      <c r="Z175" s="55">
        <v>28</v>
      </c>
      <c r="AA175" s="58">
        <v>47</v>
      </c>
      <c r="AB175" s="58">
        <v>1001</v>
      </c>
      <c r="AC175" s="58">
        <v>1562</v>
      </c>
      <c r="AD175" s="58">
        <v>64.099999999999994</v>
      </c>
      <c r="AE175" s="58">
        <v>12327</v>
      </c>
      <c r="AF175" s="58"/>
      <c r="AG175" s="58">
        <v>7.7</v>
      </c>
      <c r="AH175" s="58">
        <v>6.8</v>
      </c>
      <c r="AI175" s="58">
        <v>27</v>
      </c>
      <c r="AJ175" s="58">
        <v>24</v>
      </c>
      <c r="AK175" s="55">
        <f t="shared" si="30"/>
        <v>1.125</v>
      </c>
      <c r="AL175" s="58">
        <f t="shared" si="31"/>
        <v>42.966666666666669</v>
      </c>
      <c r="AM175" s="58">
        <v>128.9</v>
      </c>
      <c r="AN175" s="53">
        <v>3</v>
      </c>
      <c r="AO175" s="54" t="s">
        <v>2515</v>
      </c>
      <c r="AP175" s="57">
        <v>75.400000000000006</v>
      </c>
      <c r="AQ175" s="57">
        <v>199</v>
      </c>
      <c r="AR175" s="57">
        <v>16</v>
      </c>
      <c r="AS175" s="57">
        <v>4.78</v>
      </c>
      <c r="AT175" s="57">
        <v>28</v>
      </c>
      <c r="AU175" s="57">
        <v>102</v>
      </c>
      <c r="AV175" s="57">
        <v>4.37</v>
      </c>
      <c r="AW175" s="54">
        <f t="shared" si="32"/>
        <v>24.607398912255764</v>
      </c>
      <c r="AX175" s="54"/>
    </row>
    <row r="176" spans="1:53" ht="16" x14ac:dyDescent="0.2">
      <c r="A176">
        <v>0</v>
      </c>
      <c r="B176">
        <v>0</v>
      </c>
      <c r="C176" s="91">
        <f t="shared" si="25"/>
        <v>0</v>
      </c>
      <c r="D176" s="160">
        <v>0</v>
      </c>
      <c r="E176" s="161">
        <f t="shared" si="26"/>
        <v>1</v>
      </c>
      <c r="F176" s="144">
        <f t="shared" si="27"/>
        <v>0.25</v>
      </c>
      <c r="G176" s="91">
        <v>4</v>
      </c>
      <c r="H176" s="91">
        <v>12</v>
      </c>
      <c r="I176" s="91">
        <v>0</v>
      </c>
      <c r="J176" s="91">
        <v>1</v>
      </c>
      <c r="K176" s="169">
        <f t="shared" si="28"/>
        <v>0</v>
      </c>
      <c r="L176" s="173">
        <v>1</v>
      </c>
      <c r="M176" s="164">
        <v>26</v>
      </c>
      <c r="N176" s="3">
        <v>220</v>
      </c>
      <c r="O176" s="6" t="s">
        <v>4151</v>
      </c>
      <c r="P176" s="162">
        <f t="shared" si="29"/>
        <v>0.2247191011235955</v>
      </c>
      <c r="Q176" s="139" t="s">
        <v>2834</v>
      </c>
      <c r="R176" s="49">
        <v>40</v>
      </c>
      <c r="S176" s="54" t="s">
        <v>305</v>
      </c>
      <c r="T176" s="12" t="s">
        <v>3940</v>
      </c>
      <c r="U176" s="56">
        <v>2014</v>
      </c>
      <c r="V176" s="56">
        <v>1</v>
      </c>
      <c r="W176" s="56">
        <v>3</v>
      </c>
      <c r="X176" s="56">
        <v>22</v>
      </c>
      <c r="Y176" s="55" t="s">
        <v>229</v>
      </c>
      <c r="Z176" s="55">
        <v>32</v>
      </c>
      <c r="AA176" s="58">
        <v>37</v>
      </c>
      <c r="AB176" s="58">
        <v>585</v>
      </c>
      <c r="AC176" s="58">
        <v>891</v>
      </c>
      <c r="AD176" s="58">
        <v>65.7</v>
      </c>
      <c r="AE176" s="58">
        <v>7598</v>
      </c>
      <c r="AF176" s="58"/>
      <c r="AG176" s="58">
        <v>7.5</v>
      </c>
      <c r="AH176" s="58"/>
      <c r="AI176" s="58">
        <v>29</v>
      </c>
      <c r="AJ176" s="58">
        <v>26</v>
      </c>
      <c r="AK176" s="55">
        <f t="shared" si="30"/>
        <v>1.1153846153846154</v>
      </c>
      <c r="AL176" s="58">
        <f t="shared" si="31"/>
        <v>10.025</v>
      </c>
      <c r="AM176" s="58">
        <v>120.3</v>
      </c>
      <c r="AN176" s="62">
        <v>12</v>
      </c>
      <c r="AO176" s="54" t="s">
        <v>3186</v>
      </c>
      <c r="AP176" s="57">
        <v>73.900000000000006</v>
      </c>
      <c r="AQ176" s="57">
        <v>223</v>
      </c>
      <c r="AR176" s="57">
        <v>16</v>
      </c>
      <c r="AS176" s="57">
        <v>4.93</v>
      </c>
      <c r="AT176" s="57">
        <v>28</v>
      </c>
      <c r="AU176" s="57">
        <v>102</v>
      </c>
      <c r="AV176" s="57">
        <v>4.5599999999999996</v>
      </c>
      <c r="AW176" s="54">
        <f t="shared" si="32"/>
        <v>28.705909496247163</v>
      </c>
      <c r="AX176" s="54"/>
    </row>
    <row r="177" spans="1:50" ht="16" x14ac:dyDescent="0.2">
      <c r="A177">
        <v>0</v>
      </c>
      <c r="B177">
        <v>0</v>
      </c>
      <c r="C177" s="91">
        <f t="shared" si="25"/>
        <v>0</v>
      </c>
      <c r="D177" s="160">
        <v>0</v>
      </c>
      <c r="E177" s="161">
        <f t="shared" si="26"/>
        <v>2</v>
      </c>
      <c r="F177" s="144">
        <f t="shared" si="27"/>
        <v>0.25</v>
      </c>
      <c r="G177" s="91">
        <v>8</v>
      </c>
      <c r="H177" s="91">
        <v>24</v>
      </c>
      <c r="I177" s="91">
        <v>0</v>
      </c>
      <c r="J177" s="91">
        <v>1</v>
      </c>
      <c r="K177" s="169">
        <f t="shared" si="28"/>
        <v>0</v>
      </c>
      <c r="L177" s="173">
        <v>7</v>
      </c>
      <c r="M177" s="164">
        <v>21.72</v>
      </c>
      <c r="N177" s="3">
        <v>283</v>
      </c>
      <c r="O177" s="6" t="s">
        <v>4152</v>
      </c>
      <c r="P177" s="162">
        <f t="shared" si="29"/>
        <v>0.21348314606741572</v>
      </c>
      <c r="Q177" s="139" t="s">
        <v>2837</v>
      </c>
      <c r="R177" s="49">
        <v>38</v>
      </c>
      <c r="S177" s="54" t="s">
        <v>333</v>
      </c>
      <c r="T177" s="12" t="s">
        <v>3941</v>
      </c>
      <c r="U177" s="56">
        <v>2014</v>
      </c>
      <c r="V177" s="56">
        <v>2</v>
      </c>
      <c r="W177" s="56">
        <v>36</v>
      </c>
      <c r="X177" s="56">
        <v>23</v>
      </c>
      <c r="Y177" s="55" t="s">
        <v>191</v>
      </c>
      <c r="Z177" s="55">
        <v>28</v>
      </c>
      <c r="AA177" s="55">
        <v>44</v>
      </c>
      <c r="AB177" s="58">
        <v>1087</v>
      </c>
      <c r="AC177" s="58">
        <v>1630</v>
      </c>
      <c r="AD177" s="58">
        <v>66.7</v>
      </c>
      <c r="AE177" s="58">
        <v>12843</v>
      </c>
      <c r="AF177" s="58"/>
      <c r="AG177" s="58">
        <v>7.2</v>
      </c>
      <c r="AH177" s="58">
        <v>6.4</v>
      </c>
      <c r="AI177" s="58">
        <v>31</v>
      </c>
      <c r="AJ177" s="58">
        <v>28</v>
      </c>
      <c r="AK177" s="55">
        <f t="shared" si="30"/>
        <v>1.1071428571428572</v>
      </c>
      <c r="AL177" s="58">
        <f t="shared" si="31"/>
        <v>24.34</v>
      </c>
      <c r="AM177" s="58">
        <v>121.7</v>
      </c>
      <c r="AN177" s="53">
        <v>5</v>
      </c>
      <c r="AO177" s="54" t="s">
        <v>2514</v>
      </c>
      <c r="AP177" s="57">
        <v>73.099999999999994</v>
      </c>
      <c r="AQ177" s="57">
        <v>223</v>
      </c>
      <c r="AR177" s="57">
        <v>24</v>
      </c>
      <c r="AS177" s="57">
        <v>4.71</v>
      </c>
      <c r="AT177" s="57">
        <v>35.5</v>
      </c>
      <c r="AU177" s="57">
        <v>115</v>
      </c>
      <c r="AV177" s="57">
        <v>4.3499999999999996</v>
      </c>
      <c r="AW177" s="54">
        <f t="shared" si="32"/>
        <v>29.337657501202376</v>
      </c>
      <c r="AX177" s="54"/>
    </row>
    <row r="178" spans="1:50" ht="16" x14ac:dyDescent="0.2">
      <c r="A178">
        <v>0</v>
      </c>
      <c r="B178">
        <v>0</v>
      </c>
      <c r="C178" s="91">
        <f t="shared" si="25"/>
        <v>0</v>
      </c>
      <c r="D178" s="160">
        <v>0</v>
      </c>
      <c r="E178" s="161">
        <f t="shared" si="26"/>
        <v>6.25E-2</v>
      </c>
      <c r="F178" s="144">
        <f t="shared" si="27"/>
        <v>0</v>
      </c>
      <c r="G178" s="91">
        <v>0</v>
      </c>
      <c r="H178" s="91">
        <v>1</v>
      </c>
      <c r="I178" s="91">
        <v>0</v>
      </c>
      <c r="J178" s="91">
        <v>1</v>
      </c>
      <c r="K178" s="169">
        <f t="shared" si="28"/>
        <v>0</v>
      </c>
      <c r="L178" s="173">
        <v>23</v>
      </c>
      <c r="M178" s="164">
        <v>14.73</v>
      </c>
      <c r="N178" s="3">
        <v>123</v>
      </c>
      <c r="O178" s="6" t="s">
        <v>4153</v>
      </c>
      <c r="P178" s="162">
        <f t="shared" si="29"/>
        <v>0.12359550561797752</v>
      </c>
      <c r="Q178" s="139" t="s">
        <v>2836</v>
      </c>
      <c r="R178" s="49">
        <v>22</v>
      </c>
      <c r="S178" s="54" t="s">
        <v>324</v>
      </c>
      <c r="T178" s="12" t="s">
        <v>3944</v>
      </c>
      <c r="U178" s="56">
        <v>2014</v>
      </c>
      <c r="V178" s="56">
        <v>1</v>
      </c>
      <c r="W178" s="56">
        <v>32</v>
      </c>
      <c r="X178" s="56">
        <v>21</v>
      </c>
      <c r="Y178" s="55" t="s">
        <v>325</v>
      </c>
      <c r="Z178" s="55">
        <v>27</v>
      </c>
      <c r="AA178" s="58">
        <v>39</v>
      </c>
      <c r="AB178" s="58">
        <v>781</v>
      </c>
      <c r="AC178" s="58">
        <v>1142</v>
      </c>
      <c r="AD178" s="58">
        <v>68.400000000000006</v>
      </c>
      <c r="AE178" s="58">
        <v>9817</v>
      </c>
      <c r="AF178" s="58"/>
      <c r="AG178" s="58">
        <v>6.3</v>
      </c>
      <c r="AH178" s="58">
        <v>5.4</v>
      </c>
      <c r="AI178" s="58">
        <v>36</v>
      </c>
      <c r="AJ178" s="58">
        <v>33</v>
      </c>
      <c r="AK178" s="55">
        <f t="shared" si="30"/>
        <v>1.0909090909090908</v>
      </c>
      <c r="AL178" s="58">
        <f t="shared" si="31"/>
        <v>23.02</v>
      </c>
      <c r="AM178" s="58">
        <v>115.1</v>
      </c>
      <c r="AN178" s="53">
        <v>5</v>
      </c>
      <c r="AO178" s="54" t="s">
        <v>2514</v>
      </c>
      <c r="AP178" s="57">
        <v>76.13</v>
      </c>
      <c r="AQ178" s="57">
        <v>231</v>
      </c>
      <c r="AR178" s="57">
        <v>31</v>
      </c>
      <c r="AS178" s="57">
        <v>4.78</v>
      </c>
      <c r="AT178" s="57">
        <v>24.49</v>
      </c>
      <c r="AU178" s="57">
        <v>85.39</v>
      </c>
      <c r="AV178" s="57">
        <v>4.46</v>
      </c>
      <c r="AW178" s="54">
        <f t="shared" si="32"/>
        <v>28.019194458641092</v>
      </c>
      <c r="AX178" s="54"/>
    </row>
    <row r="179" spans="1:50" ht="16" x14ac:dyDescent="0.2">
      <c r="A179">
        <v>0</v>
      </c>
      <c r="B179">
        <v>0</v>
      </c>
      <c r="C179" s="91">
        <f t="shared" si="25"/>
        <v>0</v>
      </c>
      <c r="D179" s="160">
        <v>0</v>
      </c>
      <c r="E179" s="161">
        <f t="shared" si="26"/>
        <v>19</v>
      </c>
      <c r="F179" s="144">
        <f t="shared" si="27"/>
        <v>0.65460526315789469</v>
      </c>
      <c r="G179" s="91">
        <v>199</v>
      </c>
      <c r="H179" s="91">
        <v>105</v>
      </c>
      <c r="I179" s="91">
        <v>19</v>
      </c>
      <c r="J179" s="91">
        <v>9</v>
      </c>
      <c r="K179" s="169">
        <f t="shared" si="28"/>
        <v>0.6785714285714286</v>
      </c>
      <c r="L179" s="173">
        <v>8</v>
      </c>
      <c r="M179" s="164">
        <v>11.625</v>
      </c>
      <c r="N179" s="3">
        <v>3</v>
      </c>
      <c r="O179" s="6" t="s">
        <v>4088</v>
      </c>
      <c r="P179" s="162">
        <f t="shared" si="29"/>
        <v>4.49438202247191E-2</v>
      </c>
      <c r="Q179" s="139" t="s">
        <v>2839</v>
      </c>
      <c r="R179" s="49">
        <v>8</v>
      </c>
      <c r="S179" s="54" t="s">
        <v>343</v>
      </c>
      <c r="T179" s="12" t="s">
        <v>3942</v>
      </c>
      <c r="U179" s="56">
        <v>2014</v>
      </c>
      <c r="V179" s="56">
        <v>2</v>
      </c>
      <c r="W179" s="56">
        <v>62</v>
      </c>
      <c r="X179" s="56">
        <v>22</v>
      </c>
      <c r="Y179" s="55" t="s">
        <v>174</v>
      </c>
      <c r="Z179" s="55">
        <v>6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/>
      <c r="AG179" s="58">
        <v>7.5</v>
      </c>
      <c r="AH179" s="58">
        <v>6.5</v>
      </c>
      <c r="AI179" s="58">
        <v>64</v>
      </c>
      <c r="AJ179" s="58">
        <v>59</v>
      </c>
      <c r="AK179" s="55">
        <f t="shared" si="30"/>
        <v>1.0847457627118644</v>
      </c>
      <c r="AL179" s="58">
        <f t="shared" si="31"/>
        <v>18.114285714285714</v>
      </c>
      <c r="AM179" s="58">
        <v>126.8</v>
      </c>
      <c r="AN179" s="53">
        <v>7</v>
      </c>
      <c r="AO179" s="54" t="s">
        <v>2517</v>
      </c>
      <c r="AP179" s="57">
        <v>72</v>
      </c>
      <c r="AQ179" s="57">
        <v>212</v>
      </c>
      <c r="AR179" s="57">
        <v>16</v>
      </c>
      <c r="AS179" s="57">
        <v>4.97</v>
      </c>
      <c r="AT179" s="57">
        <v>30.5</v>
      </c>
      <c r="AU179" s="57">
        <v>85.39</v>
      </c>
      <c r="AV179" s="54">
        <v>3.2475999999999994</v>
      </c>
      <c r="AW179" s="54">
        <f t="shared" si="32"/>
        <v>28.749228395061728</v>
      </c>
      <c r="AX179" s="54"/>
    </row>
    <row r="180" spans="1:50" ht="16" x14ac:dyDescent="0.2">
      <c r="A180">
        <v>0</v>
      </c>
      <c r="B180">
        <v>0</v>
      </c>
      <c r="C180" s="91">
        <f t="shared" si="25"/>
        <v>0</v>
      </c>
      <c r="D180" s="160">
        <v>0</v>
      </c>
      <c r="E180" s="161">
        <f t="shared" si="26"/>
        <v>6.25E-2</v>
      </c>
      <c r="F180" s="144">
        <f t="shared" si="27"/>
        <v>0</v>
      </c>
      <c r="G180" s="91">
        <v>0</v>
      </c>
      <c r="H180" s="91">
        <v>1</v>
      </c>
      <c r="I180" s="91">
        <v>0</v>
      </c>
      <c r="J180" s="91">
        <v>1</v>
      </c>
      <c r="K180" s="169">
        <f t="shared" si="28"/>
        <v>0</v>
      </c>
      <c r="L180" s="173">
        <v>6</v>
      </c>
      <c r="M180" s="164">
        <v>19</v>
      </c>
      <c r="N180" s="3">
        <v>267</v>
      </c>
      <c r="O180" s="6" t="s">
        <v>4154</v>
      </c>
      <c r="P180" s="162">
        <f t="shared" si="29"/>
        <v>2.8089887640449437E-2</v>
      </c>
      <c r="Q180" s="139" t="s">
        <v>2841</v>
      </c>
      <c r="R180" s="49">
        <v>5</v>
      </c>
      <c r="S180" s="54" t="s">
        <v>317</v>
      </c>
      <c r="T180" s="12" t="s">
        <v>3943</v>
      </c>
      <c r="U180" s="56">
        <v>2014</v>
      </c>
      <c r="V180" s="56">
        <v>1</v>
      </c>
      <c r="W180" s="56">
        <v>22</v>
      </c>
      <c r="X180" s="56">
        <v>21</v>
      </c>
      <c r="Y180" s="55" t="s">
        <v>93</v>
      </c>
      <c r="Z180" s="55">
        <v>31</v>
      </c>
      <c r="AA180" s="55">
        <v>26</v>
      </c>
      <c r="AB180" s="58">
        <v>595</v>
      </c>
      <c r="AC180" s="58">
        <v>863</v>
      </c>
      <c r="AD180" s="58">
        <v>68.900000000000006</v>
      </c>
      <c r="AE180" s="58">
        <v>7820</v>
      </c>
      <c r="AF180" s="58"/>
      <c r="AG180" s="58">
        <v>6.6</v>
      </c>
      <c r="AH180" s="58">
        <v>5.7</v>
      </c>
      <c r="AI180" s="58">
        <v>42</v>
      </c>
      <c r="AJ180" s="58">
        <v>39</v>
      </c>
      <c r="AK180" s="55">
        <f t="shared" si="30"/>
        <v>1.0769230769230769</v>
      </c>
      <c r="AL180" s="58">
        <f t="shared" si="31"/>
        <v>23.28</v>
      </c>
      <c r="AM180" s="58">
        <v>116.4</v>
      </c>
      <c r="AN180" s="53">
        <v>5</v>
      </c>
      <c r="AO180" s="54" t="s">
        <v>2514</v>
      </c>
      <c r="AP180" s="57">
        <v>73.400000000000006</v>
      </c>
      <c r="AQ180" s="57">
        <v>190</v>
      </c>
      <c r="AR180" s="57">
        <v>16</v>
      </c>
      <c r="AS180" s="57">
        <v>4.74</v>
      </c>
      <c r="AT180" s="57">
        <v>30.5</v>
      </c>
      <c r="AU180" s="57">
        <v>117</v>
      </c>
      <c r="AV180" s="57">
        <v>4.3499999999999996</v>
      </c>
      <c r="AW180" s="54">
        <f t="shared" si="32"/>
        <v>24.792299296898779</v>
      </c>
      <c r="AX180" s="54"/>
    </row>
    <row r="181" spans="1:50" ht="16" x14ac:dyDescent="0.2">
      <c r="A181">
        <v>1</v>
      </c>
      <c r="B181">
        <v>1</v>
      </c>
      <c r="C181" s="91">
        <f t="shared" si="25"/>
        <v>0</v>
      </c>
      <c r="D181" s="160">
        <v>0</v>
      </c>
      <c r="E181" s="161">
        <f t="shared" si="26"/>
        <v>6.25E-2</v>
      </c>
      <c r="F181" s="144">
        <f t="shared" si="27"/>
        <v>0</v>
      </c>
      <c r="G181" s="91">
        <v>0</v>
      </c>
      <c r="H181" s="91">
        <v>1</v>
      </c>
      <c r="I181" s="91">
        <v>0</v>
      </c>
      <c r="J181" s="91">
        <v>1</v>
      </c>
      <c r="K181" s="169">
        <f t="shared" si="28"/>
        <v>0</v>
      </c>
      <c r="L181" s="173">
        <v>0</v>
      </c>
      <c r="M181" s="164">
        <v>0</v>
      </c>
      <c r="N181" s="3">
        <v>141</v>
      </c>
      <c r="O181" s="6" t="s">
        <v>4155</v>
      </c>
      <c r="P181" s="162">
        <f t="shared" si="29"/>
        <v>2.247191011235955E-2</v>
      </c>
      <c r="Q181" s="139" t="s">
        <v>2846</v>
      </c>
      <c r="R181" s="49">
        <v>4</v>
      </c>
      <c r="S181" s="54" t="s">
        <v>353</v>
      </c>
      <c r="T181" s="12" t="s">
        <v>3945</v>
      </c>
      <c r="U181" s="56">
        <v>2014</v>
      </c>
      <c r="V181" s="56">
        <v>4</v>
      </c>
      <c r="W181" s="56">
        <v>135</v>
      </c>
      <c r="X181" s="56">
        <v>24</v>
      </c>
      <c r="Y181" s="55" t="s">
        <v>79</v>
      </c>
      <c r="Z181" s="55">
        <v>30</v>
      </c>
      <c r="AA181" s="58">
        <v>31</v>
      </c>
      <c r="AB181" s="58">
        <v>430</v>
      </c>
      <c r="AC181" s="58">
        <v>757</v>
      </c>
      <c r="AD181" s="58">
        <v>56.8</v>
      </c>
      <c r="AE181" s="58">
        <v>5690</v>
      </c>
      <c r="AF181" s="58"/>
      <c r="AG181" s="58">
        <v>7.1</v>
      </c>
      <c r="AH181" s="58">
        <v>6.3</v>
      </c>
      <c r="AI181" s="58">
        <v>49</v>
      </c>
      <c r="AJ181" s="58">
        <v>46</v>
      </c>
      <c r="AK181" s="55">
        <f t="shared" si="30"/>
        <v>1.0652173913043479</v>
      </c>
      <c r="AL181" s="58">
        <f t="shared" si="31"/>
        <v>41.4</v>
      </c>
      <c r="AM181" s="58">
        <v>124.2</v>
      </c>
      <c r="AN181" s="53">
        <v>3</v>
      </c>
      <c r="AO181" s="54" t="s">
        <v>2515</v>
      </c>
      <c r="AP181" s="57">
        <v>76.75</v>
      </c>
      <c r="AQ181" s="57">
        <v>223</v>
      </c>
      <c r="AR181" s="57">
        <v>33</v>
      </c>
      <c r="AS181" s="57">
        <v>4.76</v>
      </c>
      <c r="AT181" s="57">
        <v>33</v>
      </c>
      <c r="AU181" s="57">
        <v>112</v>
      </c>
      <c r="AV181" s="57">
        <v>4.1100000000000003</v>
      </c>
      <c r="AW181" s="54">
        <f t="shared" si="32"/>
        <v>26.613587412068036</v>
      </c>
      <c r="AX181" s="54"/>
    </row>
    <row r="182" spans="1:50" ht="16" x14ac:dyDescent="0.2">
      <c r="A182">
        <v>0</v>
      </c>
      <c r="B182">
        <v>0</v>
      </c>
      <c r="C182" s="91">
        <f t="shared" si="25"/>
        <v>0</v>
      </c>
      <c r="D182" s="160">
        <v>0</v>
      </c>
      <c r="E182" s="161">
        <f t="shared" si="26"/>
        <v>10.9375</v>
      </c>
      <c r="F182" s="144">
        <f t="shared" si="27"/>
        <v>0.51428571428571423</v>
      </c>
      <c r="G182" s="91">
        <v>90</v>
      </c>
      <c r="H182" s="91">
        <v>85</v>
      </c>
      <c r="I182" s="91">
        <v>0</v>
      </c>
      <c r="J182" s="91">
        <v>5</v>
      </c>
      <c r="K182" s="169">
        <f t="shared" si="28"/>
        <v>0</v>
      </c>
      <c r="L182" s="173">
        <v>4</v>
      </c>
      <c r="M182" s="164">
        <v>19.5</v>
      </c>
      <c r="N182" s="3">
        <v>26</v>
      </c>
      <c r="O182" s="6" t="s">
        <v>4111</v>
      </c>
      <c r="P182" s="162">
        <f t="shared" si="29"/>
        <v>1.6853932584269662E-2</v>
      </c>
      <c r="Q182" s="139" t="s">
        <v>2842</v>
      </c>
      <c r="R182" s="49">
        <v>3</v>
      </c>
      <c r="S182" s="54" t="s">
        <v>362</v>
      </c>
      <c r="T182" s="12" t="s">
        <v>3939</v>
      </c>
      <c r="U182" s="56">
        <v>2014</v>
      </c>
      <c r="V182" s="56">
        <v>5</v>
      </c>
      <c r="W182" s="56">
        <v>164</v>
      </c>
      <c r="X182" s="56">
        <v>23</v>
      </c>
      <c r="Y182" s="55" t="s">
        <v>363</v>
      </c>
      <c r="Z182" s="55">
        <v>11</v>
      </c>
      <c r="AA182" s="58">
        <v>53</v>
      </c>
      <c r="AB182" s="58">
        <v>686</v>
      </c>
      <c r="AC182" s="58">
        <v>1026</v>
      </c>
      <c r="AD182" s="58">
        <v>66.900000000000006</v>
      </c>
      <c r="AE182" s="58">
        <v>9019</v>
      </c>
      <c r="AF182" s="58"/>
      <c r="AG182" s="58">
        <v>7.7</v>
      </c>
      <c r="AH182" s="58">
        <v>6.4</v>
      </c>
      <c r="AI182" s="58">
        <v>33</v>
      </c>
      <c r="AJ182" s="58">
        <v>34</v>
      </c>
      <c r="AK182" s="55">
        <f t="shared" si="30"/>
        <v>0.97058823529411764</v>
      </c>
      <c r="AL182" s="58">
        <f t="shared" si="31"/>
        <v>30.55</v>
      </c>
      <c r="AM182" s="58">
        <v>122.2</v>
      </c>
      <c r="AN182" s="53">
        <v>4</v>
      </c>
      <c r="AO182" s="54" t="s">
        <v>3660</v>
      </c>
      <c r="AP182" s="57">
        <v>75</v>
      </c>
      <c r="AQ182" s="57">
        <v>191</v>
      </c>
      <c r="AR182" s="57">
        <v>16</v>
      </c>
      <c r="AS182" s="57">
        <v>4.82</v>
      </c>
      <c r="AT182" s="57">
        <v>29.5</v>
      </c>
      <c r="AU182" s="57">
        <v>111</v>
      </c>
      <c r="AV182" s="57">
        <v>4.45</v>
      </c>
      <c r="AW182" s="54">
        <f t="shared" si="32"/>
        <v>23.870755555555558</v>
      </c>
      <c r="AX182" s="54"/>
    </row>
    <row r="183" spans="1:50" ht="16" x14ac:dyDescent="0.2">
      <c r="A183">
        <v>0</v>
      </c>
      <c r="B183">
        <v>0</v>
      </c>
      <c r="C183" s="91">
        <f t="shared" si="25"/>
        <v>0</v>
      </c>
      <c r="D183" s="160">
        <v>0</v>
      </c>
      <c r="E183" s="161">
        <f t="shared" si="26"/>
        <v>6</v>
      </c>
      <c r="F183" s="144">
        <f t="shared" si="27"/>
        <v>0.46875</v>
      </c>
      <c r="G183" s="91">
        <v>45</v>
      </c>
      <c r="H183" s="91">
        <v>51</v>
      </c>
      <c r="I183" s="91">
        <v>4</v>
      </c>
      <c r="J183" s="91">
        <v>2</v>
      </c>
      <c r="K183" s="169">
        <f t="shared" si="28"/>
        <v>0.66666666666666663</v>
      </c>
      <c r="L183" s="173">
        <v>0</v>
      </c>
      <c r="M183" s="164">
        <v>0</v>
      </c>
      <c r="N183" s="3">
        <v>103</v>
      </c>
      <c r="O183" s="6" t="s">
        <v>4138</v>
      </c>
      <c r="P183" s="162">
        <f t="shared" si="29"/>
        <v>5.6179775280898875E-3</v>
      </c>
      <c r="Q183" s="139" t="s">
        <v>2843</v>
      </c>
      <c r="R183" s="49">
        <v>1</v>
      </c>
      <c r="S183" s="54" t="s">
        <v>370</v>
      </c>
      <c r="T183" s="12" t="s">
        <v>3946</v>
      </c>
      <c r="U183" s="56">
        <v>2014</v>
      </c>
      <c r="V183" s="56">
        <v>6</v>
      </c>
      <c r="W183" s="56">
        <v>178</v>
      </c>
      <c r="X183" s="56">
        <v>23</v>
      </c>
      <c r="Y183" s="55" t="s">
        <v>253</v>
      </c>
      <c r="Z183" s="55">
        <v>17</v>
      </c>
      <c r="AA183" s="55">
        <v>30</v>
      </c>
      <c r="AB183" s="58">
        <v>407</v>
      </c>
      <c r="AC183" s="58">
        <v>659</v>
      </c>
      <c r="AD183" s="58">
        <v>61.8</v>
      </c>
      <c r="AE183" s="58">
        <v>5783</v>
      </c>
      <c r="AF183" s="58"/>
      <c r="AG183" s="58">
        <v>7.4</v>
      </c>
      <c r="AH183" s="58">
        <v>6.5</v>
      </c>
      <c r="AI183" s="58">
        <v>26</v>
      </c>
      <c r="AJ183" s="58">
        <v>27</v>
      </c>
      <c r="AK183" s="55">
        <f t="shared" si="30"/>
        <v>0.96296296296296291</v>
      </c>
      <c r="AL183" s="58">
        <f t="shared" si="31"/>
        <v>31.15</v>
      </c>
      <c r="AM183" s="58">
        <v>124.6</v>
      </c>
      <c r="AN183" s="53">
        <v>4</v>
      </c>
      <c r="AO183" s="54" t="s">
        <v>3188</v>
      </c>
      <c r="AP183" s="57">
        <v>71.400000000000006</v>
      </c>
      <c r="AQ183" s="57">
        <v>196</v>
      </c>
      <c r="AR183" s="57">
        <v>12</v>
      </c>
      <c r="AS183" s="57">
        <v>4.5199999999999996</v>
      </c>
      <c r="AT183" s="57">
        <v>38</v>
      </c>
      <c r="AU183" s="57">
        <v>127</v>
      </c>
      <c r="AV183" s="57">
        <v>4.1399999999999997</v>
      </c>
      <c r="AW183" s="54">
        <f t="shared" si="32"/>
        <v>27.028066128412142</v>
      </c>
      <c r="AX183" s="54"/>
    </row>
    <row r="184" spans="1:50" ht="16" x14ac:dyDescent="0.2">
      <c r="A184">
        <v>0</v>
      </c>
      <c r="B184">
        <v>0</v>
      </c>
      <c r="C184" s="91">
        <f t="shared" si="25"/>
        <v>0</v>
      </c>
      <c r="D184" s="160">
        <v>0</v>
      </c>
      <c r="E184" s="161">
        <f t="shared" si="26"/>
        <v>6</v>
      </c>
      <c r="F184" s="144">
        <f t="shared" si="27"/>
        <v>0.46875</v>
      </c>
      <c r="G184" s="155">
        <v>45</v>
      </c>
      <c r="H184" s="155">
        <v>51</v>
      </c>
      <c r="I184" s="155">
        <v>4</v>
      </c>
      <c r="J184" s="155">
        <v>2</v>
      </c>
      <c r="K184" s="169">
        <f t="shared" si="28"/>
        <v>0.66666666666666663</v>
      </c>
      <c r="L184" s="173">
        <v>0</v>
      </c>
      <c r="M184" s="164">
        <v>0</v>
      </c>
      <c r="N184" s="3">
        <v>103</v>
      </c>
      <c r="O184" s="6" t="s">
        <v>4138</v>
      </c>
      <c r="P184" s="162">
        <f t="shared" si="29"/>
        <v>0.1853932584269663</v>
      </c>
      <c r="Q184" s="145" t="s">
        <v>2810</v>
      </c>
      <c r="R184" s="49">
        <v>33</v>
      </c>
      <c r="S184" s="54" t="s">
        <v>252</v>
      </c>
      <c r="T184" s="146" t="s">
        <v>3950</v>
      </c>
      <c r="U184" s="147">
        <v>2015</v>
      </c>
      <c r="V184" s="56">
        <v>1</v>
      </c>
      <c r="W184" s="56">
        <v>2</v>
      </c>
      <c r="X184" s="56">
        <v>21</v>
      </c>
      <c r="Y184" s="55" t="s">
        <v>253</v>
      </c>
      <c r="Z184" s="55">
        <v>32</v>
      </c>
      <c r="AA184" s="58">
        <v>41</v>
      </c>
      <c r="AB184" s="58">
        <v>779</v>
      </c>
      <c r="AC184" s="58">
        <v>1167</v>
      </c>
      <c r="AD184" s="58">
        <v>66.8</v>
      </c>
      <c r="AE184" s="58">
        <v>10796</v>
      </c>
      <c r="AF184" s="58"/>
      <c r="AG184" s="58">
        <v>8.3000000000000007</v>
      </c>
      <c r="AH184" s="58">
        <v>7.2</v>
      </c>
      <c r="AI184" s="58">
        <v>20</v>
      </c>
      <c r="AJ184" s="58">
        <v>21</v>
      </c>
      <c r="AK184" s="55">
        <f t="shared" si="30"/>
        <v>0.95238095238095233</v>
      </c>
      <c r="AL184" s="58">
        <f t="shared" si="31"/>
        <v>135.5</v>
      </c>
      <c r="AM184" s="58">
        <v>135.5</v>
      </c>
      <c r="AN184" s="53">
        <v>1</v>
      </c>
      <c r="AO184" s="54" t="s">
        <v>3185</v>
      </c>
      <c r="AP184" s="57">
        <v>76.5</v>
      </c>
      <c r="AQ184" s="57">
        <v>220</v>
      </c>
      <c r="AR184" s="57">
        <v>16</v>
      </c>
      <c r="AS184" s="57">
        <v>4.93</v>
      </c>
      <c r="AT184" s="57">
        <v>24.49</v>
      </c>
      <c r="AU184" s="57">
        <v>85.39</v>
      </c>
      <c r="AV184" s="57">
        <v>4.55</v>
      </c>
      <c r="AW184" s="54">
        <f t="shared" si="32"/>
        <v>26.427442436669654</v>
      </c>
      <c r="AX184" s="54"/>
    </row>
    <row r="185" spans="1:50" ht="16" x14ac:dyDescent="0.2">
      <c r="A185">
        <v>1</v>
      </c>
      <c r="B185">
        <v>1</v>
      </c>
      <c r="C185" s="91">
        <f t="shared" si="25"/>
        <v>0</v>
      </c>
      <c r="D185" s="160">
        <v>0</v>
      </c>
      <c r="E185" s="161">
        <f t="shared" si="26"/>
        <v>9</v>
      </c>
      <c r="F185" s="144">
        <f t="shared" si="27"/>
        <v>0.5625</v>
      </c>
      <c r="G185" s="91">
        <v>81</v>
      </c>
      <c r="H185" s="91">
        <v>63</v>
      </c>
      <c r="I185" s="91">
        <v>3</v>
      </c>
      <c r="J185" s="91">
        <v>3</v>
      </c>
      <c r="K185" s="169">
        <f t="shared" si="28"/>
        <v>0.5</v>
      </c>
      <c r="L185" s="173">
        <v>8</v>
      </c>
      <c r="M185" s="164">
        <v>17.75</v>
      </c>
      <c r="N185" s="3">
        <v>50</v>
      </c>
      <c r="O185" s="6" t="s">
        <v>4115</v>
      </c>
      <c r="P185" s="162">
        <f t="shared" si="29"/>
        <v>0.1853932584269663</v>
      </c>
      <c r="Q185" s="145" t="s">
        <v>2833</v>
      </c>
      <c r="R185" s="49">
        <v>33</v>
      </c>
      <c r="S185" s="54" t="s">
        <v>240</v>
      </c>
      <c r="T185" s="146" t="s">
        <v>3949</v>
      </c>
      <c r="U185" s="147">
        <v>2015</v>
      </c>
      <c r="V185" s="56">
        <v>1</v>
      </c>
      <c r="W185" s="56">
        <v>1</v>
      </c>
      <c r="X185" s="56">
        <v>21</v>
      </c>
      <c r="Y185" s="55" t="s">
        <v>241</v>
      </c>
      <c r="Z185" s="55">
        <v>30</v>
      </c>
      <c r="AA185" s="55">
        <v>27</v>
      </c>
      <c r="AB185" s="58">
        <v>562</v>
      </c>
      <c r="AC185" s="58">
        <v>851</v>
      </c>
      <c r="AD185" s="58">
        <v>66</v>
      </c>
      <c r="AE185" s="58">
        <v>7964</v>
      </c>
      <c r="AF185" s="58"/>
      <c r="AG185" s="58">
        <v>6.7</v>
      </c>
      <c r="AH185" s="58">
        <v>5.7</v>
      </c>
      <c r="AI185" s="58">
        <v>38</v>
      </c>
      <c r="AJ185" s="58">
        <v>40</v>
      </c>
      <c r="AK185" s="55">
        <f t="shared" si="30"/>
        <v>0.95</v>
      </c>
      <c r="AL185" s="58">
        <f t="shared" si="31"/>
        <v>27.45</v>
      </c>
      <c r="AM185" s="58">
        <v>109.8</v>
      </c>
      <c r="AN185" s="53">
        <v>4</v>
      </c>
      <c r="AO185" s="54" t="s">
        <v>3660</v>
      </c>
      <c r="AP185" s="57">
        <v>72.599999999999994</v>
      </c>
      <c r="AQ185" s="57">
        <v>217</v>
      </c>
      <c r="AR185" s="57">
        <v>16</v>
      </c>
      <c r="AS185" s="57">
        <v>5.09</v>
      </c>
      <c r="AT185" s="57">
        <v>28.5</v>
      </c>
      <c r="AU185" s="57">
        <v>96</v>
      </c>
      <c r="AV185" s="57">
        <v>4.42</v>
      </c>
      <c r="AW185" s="54">
        <f t="shared" si="32"/>
        <v>28.9428848970547</v>
      </c>
      <c r="AX185" s="54"/>
    </row>
    <row r="186" spans="1:50" ht="16" x14ac:dyDescent="0.2">
      <c r="A186">
        <v>0</v>
      </c>
      <c r="B186">
        <v>0</v>
      </c>
      <c r="C186" s="91">
        <f t="shared" si="25"/>
        <v>0</v>
      </c>
      <c r="D186" s="160">
        <v>0</v>
      </c>
      <c r="E186" s="161">
        <f t="shared" si="26"/>
        <v>7.8125</v>
      </c>
      <c r="F186" s="144">
        <f t="shared" si="27"/>
        <v>0.48799999999999999</v>
      </c>
      <c r="G186" s="91">
        <v>61</v>
      </c>
      <c r="H186" s="91">
        <v>64</v>
      </c>
      <c r="I186" s="91">
        <v>2</v>
      </c>
      <c r="J186" s="91">
        <v>2</v>
      </c>
      <c r="K186" s="169">
        <f t="shared" si="28"/>
        <v>0.5</v>
      </c>
      <c r="L186" s="173">
        <v>7</v>
      </c>
      <c r="M186" s="164">
        <v>15.14</v>
      </c>
      <c r="N186" s="3">
        <v>55</v>
      </c>
      <c r="O186" s="6" t="s">
        <v>4142</v>
      </c>
      <c r="P186" s="162">
        <f t="shared" si="29"/>
        <v>7.3033707865168537E-2</v>
      </c>
      <c r="Q186" s="145" t="s">
        <v>2825</v>
      </c>
      <c r="R186" s="49">
        <v>13</v>
      </c>
      <c r="S186" s="54" t="s">
        <v>297</v>
      </c>
      <c r="T186" s="146" t="s">
        <v>3952</v>
      </c>
      <c r="U186" s="147">
        <v>2015</v>
      </c>
      <c r="V186" s="56">
        <v>7</v>
      </c>
      <c r="W186" s="56">
        <v>250</v>
      </c>
      <c r="X186" s="56">
        <v>23</v>
      </c>
      <c r="Y186" s="55" t="s">
        <v>137</v>
      </c>
      <c r="Z186" s="55">
        <v>3</v>
      </c>
      <c r="AA186" s="55">
        <v>0</v>
      </c>
      <c r="AB186" s="55">
        <v>0</v>
      </c>
      <c r="AC186" s="55">
        <v>0</v>
      </c>
      <c r="AD186" s="55">
        <v>0</v>
      </c>
      <c r="AE186" s="55">
        <v>0</v>
      </c>
      <c r="AF186" s="58"/>
      <c r="AG186" s="58">
        <v>7</v>
      </c>
      <c r="AH186" s="58">
        <v>6.1</v>
      </c>
      <c r="AI186" s="58">
        <v>36</v>
      </c>
      <c r="AJ186" s="58">
        <v>38</v>
      </c>
      <c r="AK186" s="55">
        <f t="shared" si="30"/>
        <v>0.94736842105263153</v>
      </c>
      <c r="AL186" s="58">
        <f t="shared" si="31"/>
        <v>15.025</v>
      </c>
      <c r="AM186" s="58">
        <v>120.2</v>
      </c>
      <c r="AN186" s="53">
        <v>8</v>
      </c>
      <c r="AO186" s="54" t="s">
        <v>3661</v>
      </c>
      <c r="AP186" s="57">
        <v>75</v>
      </c>
      <c r="AQ186" s="57">
        <v>212</v>
      </c>
      <c r="AR186" s="57">
        <v>16</v>
      </c>
      <c r="AS186" s="57">
        <v>4.95</v>
      </c>
      <c r="AT186" s="57">
        <v>28</v>
      </c>
      <c r="AU186" s="57">
        <v>108</v>
      </c>
      <c r="AV186" s="57">
        <v>4.51</v>
      </c>
      <c r="AW186" s="54">
        <f t="shared" si="32"/>
        <v>26.49528888888889</v>
      </c>
      <c r="AX186" s="54"/>
    </row>
    <row r="187" spans="1:50" ht="16" x14ac:dyDescent="0.2">
      <c r="A187">
        <v>0</v>
      </c>
      <c r="B187">
        <v>1</v>
      </c>
      <c r="C187" s="91">
        <f t="shared" si="25"/>
        <v>0</v>
      </c>
      <c r="D187" s="160">
        <v>0</v>
      </c>
      <c r="E187" s="161">
        <f t="shared" si="26"/>
        <v>8.9375</v>
      </c>
      <c r="F187" s="144">
        <f t="shared" si="27"/>
        <v>0.65734265734265729</v>
      </c>
      <c r="G187" s="91">
        <v>94</v>
      </c>
      <c r="H187" s="91">
        <v>49</v>
      </c>
      <c r="I187" s="91">
        <v>7</v>
      </c>
      <c r="J187" s="91">
        <v>6</v>
      </c>
      <c r="K187" s="169">
        <f t="shared" si="28"/>
        <v>0.53846153846153844</v>
      </c>
      <c r="L187" s="173">
        <v>0</v>
      </c>
      <c r="M187" s="164">
        <v>0</v>
      </c>
      <c r="N187" s="3">
        <v>30</v>
      </c>
      <c r="O187" s="6" t="s">
        <v>4130</v>
      </c>
      <c r="P187" s="162">
        <f t="shared" si="29"/>
        <v>2.8089887640449437E-2</v>
      </c>
      <c r="Q187" s="145" t="s">
        <v>2805</v>
      </c>
      <c r="R187" s="49">
        <v>5</v>
      </c>
      <c r="S187" s="54" t="s">
        <v>287</v>
      </c>
      <c r="T187" s="146" t="s">
        <v>3947</v>
      </c>
      <c r="U187" s="147">
        <v>2015</v>
      </c>
      <c r="V187" s="56">
        <v>5</v>
      </c>
      <c r="W187" s="56">
        <v>147</v>
      </c>
      <c r="X187" s="56">
        <v>22</v>
      </c>
      <c r="Y187" s="55" t="s">
        <v>288</v>
      </c>
      <c r="Z187" s="55">
        <v>4</v>
      </c>
      <c r="AA187" s="58">
        <v>40</v>
      </c>
      <c r="AB187" s="58">
        <v>837</v>
      </c>
      <c r="AC187" s="58">
        <v>1241</v>
      </c>
      <c r="AD187" s="58">
        <v>67.400000000000006</v>
      </c>
      <c r="AE187" s="58">
        <v>9966</v>
      </c>
      <c r="AF187" s="58"/>
      <c r="AG187" s="58">
        <v>6.4</v>
      </c>
      <c r="AH187" s="58">
        <v>5.0999999999999996</v>
      </c>
      <c r="AI187" s="58">
        <v>43</v>
      </c>
      <c r="AJ187" s="58">
        <v>46</v>
      </c>
      <c r="AK187" s="55">
        <f t="shared" si="30"/>
        <v>0.93478260869565222</v>
      </c>
      <c r="AL187" s="58">
        <f t="shared" si="31"/>
        <v>16.157142857142855</v>
      </c>
      <c r="AM187" s="58">
        <v>113.1</v>
      </c>
      <c r="AN187" s="53">
        <v>7</v>
      </c>
      <c r="AO187" s="54" t="s">
        <v>2517</v>
      </c>
      <c r="AP187" s="57">
        <v>74.599999999999994</v>
      </c>
      <c r="AQ187" s="57">
        <v>208</v>
      </c>
      <c r="AR187" s="57">
        <v>16</v>
      </c>
      <c r="AS187" s="57">
        <v>4.88</v>
      </c>
      <c r="AT187" s="57">
        <v>32</v>
      </c>
      <c r="AU187" s="57">
        <v>106</v>
      </c>
      <c r="AV187" s="57">
        <v>4.46</v>
      </c>
      <c r="AW187" s="54">
        <f t="shared" si="32"/>
        <v>26.27489595986459</v>
      </c>
      <c r="AX187" s="54"/>
    </row>
    <row r="188" spans="1:50" ht="16" x14ac:dyDescent="0.2">
      <c r="A188">
        <v>0</v>
      </c>
      <c r="B188">
        <v>0</v>
      </c>
      <c r="C188" s="91">
        <f t="shared" si="25"/>
        <v>0</v>
      </c>
      <c r="D188" s="160">
        <v>0</v>
      </c>
      <c r="E188" s="161">
        <f t="shared" si="26"/>
        <v>0.1875</v>
      </c>
      <c r="F188" s="144">
        <f t="shared" si="27"/>
        <v>0.66666666666666663</v>
      </c>
      <c r="G188" s="91">
        <v>2</v>
      </c>
      <c r="H188" s="91">
        <v>1</v>
      </c>
      <c r="I188" s="91">
        <v>0</v>
      </c>
      <c r="J188" s="91">
        <v>1</v>
      </c>
      <c r="K188" s="169">
        <f t="shared" si="28"/>
        <v>0</v>
      </c>
      <c r="L188" s="173">
        <v>12</v>
      </c>
      <c r="M188" s="164">
        <v>14.416</v>
      </c>
      <c r="N188" s="3">
        <v>173</v>
      </c>
      <c r="O188" s="6" t="s">
        <v>4156</v>
      </c>
      <c r="P188" s="162">
        <f t="shared" si="29"/>
        <v>2.247191011235955E-2</v>
      </c>
      <c r="Q188" s="145" t="s">
        <v>2817</v>
      </c>
      <c r="R188" s="49">
        <v>4</v>
      </c>
      <c r="S188" s="54" t="s">
        <v>279</v>
      </c>
      <c r="T188" s="146" t="s">
        <v>3948</v>
      </c>
      <c r="U188" s="147">
        <v>2015</v>
      </c>
      <c r="V188" s="56">
        <v>4</v>
      </c>
      <c r="W188" s="56">
        <v>103</v>
      </c>
      <c r="X188" s="56">
        <v>24</v>
      </c>
      <c r="Y188" s="55" t="s">
        <v>170</v>
      </c>
      <c r="Z188" s="55">
        <v>27</v>
      </c>
      <c r="AA188" s="55">
        <v>37</v>
      </c>
      <c r="AB188" s="58">
        <v>530</v>
      </c>
      <c r="AC188" s="58">
        <v>845</v>
      </c>
      <c r="AD188" s="58">
        <v>62.7</v>
      </c>
      <c r="AE188" s="58">
        <v>8195</v>
      </c>
      <c r="AF188" s="58"/>
      <c r="AG188" s="58">
        <v>6.5</v>
      </c>
      <c r="AH188" s="58">
        <v>5.2</v>
      </c>
      <c r="AI188" s="58">
        <v>31</v>
      </c>
      <c r="AJ188" s="58">
        <v>36</v>
      </c>
      <c r="AK188" s="55">
        <f t="shared" si="30"/>
        <v>0.86111111111111116</v>
      </c>
      <c r="AL188" s="58">
        <f t="shared" si="31"/>
        <v>22.46</v>
      </c>
      <c r="AM188" s="58">
        <v>112.3</v>
      </c>
      <c r="AN188" s="53">
        <v>5</v>
      </c>
      <c r="AO188" s="54" t="s">
        <v>2514</v>
      </c>
      <c r="AP188" s="57">
        <v>76</v>
      </c>
      <c r="AQ188" s="57">
        <v>215</v>
      </c>
      <c r="AR188" s="57">
        <v>16</v>
      </c>
      <c r="AS188" s="57">
        <v>4.96</v>
      </c>
      <c r="AT188" s="57">
        <v>26.5</v>
      </c>
      <c r="AU188" s="57">
        <v>109</v>
      </c>
      <c r="AV188" s="57">
        <v>4.5599999999999996</v>
      </c>
      <c r="AW188" s="54">
        <f t="shared" si="32"/>
        <v>26.167763157894736</v>
      </c>
      <c r="AX188" s="54"/>
    </row>
    <row r="189" spans="1:50" ht="16" x14ac:dyDescent="0.2">
      <c r="A189">
        <v>0</v>
      </c>
      <c r="B189">
        <v>0</v>
      </c>
      <c r="C189" s="91">
        <f t="shared" si="25"/>
        <v>0</v>
      </c>
      <c r="D189" s="160">
        <v>0</v>
      </c>
      <c r="E189" s="161">
        <f t="shared" si="26"/>
        <v>19.3125</v>
      </c>
      <c r="F189" s="144">
        <f>G190/(G190+H190)</f>
        <v>0.56944444444444442</v>
      </c>
      <c r="G189" s="91">
        <v>162</v>
      </c>
      <c r="H189" s="91">
        <v>147</v>
      </c>
      <c r="I189" s="91">
        <v>5</v>
      </c>
      <c r="J189" s="91">
        <v>6</v>
      </c>
      <c r="K189" s="169">
        <f t="shared" si="28"/>
        <v>0.45454545454545453</v>
      </c>
      <c r="L189" s="173">
        <v>0</v>
      </c>
      <c r="M189" s="164">
        <v>0</v>
      </c>
      <c r="N189" s="3">
        <v>12</v>
      </c>
      <c r="O189" s="6" t="s">
        <v>4084</v>
      </c>
      <c r="P189" s="162">
        <f t="shared" si="29"/>
        <v>5.6179775280898875E-3</v>
      </c>
      <c r="Q189" s="145" t="s">
        <v>2809</v>
      </c>
      <c r="R189" s="49">
        <v>1</v>
      </c>
      <c r="S189" s="54" t="s">
        <v>270</v>
      </c>
      <c r="T189" s="146" t="s">
        <v>3951</v>
      </c>
      <c r="U189" s="147">
        <v>2015</v>
      </c>
      <c r="V189" s="56">
        <v>3</v>
      </c>
      <c r="W189" s="56">
        <v>89</v>
      </c>
      <c r="X189" s="56">
        <v>23</v>
      </c>
      <c r="Y189" s="55" t="s">
        <v>271</v>
      </c>
      <c r="Z189" s="55">
        <v>20</v>
      </c>
      <c r="AA189" s="58">
        <v>47</v>
      </c>
      <c r="AB189" s="58">
        <v>1187</v>
      </c>
      <c r="AC189" s="58">
        <v>1838</v>
      </c>
      <c r="AD189" s="58">
        <v>64.599999999999994</v>
      </c>
      <c r="AE189" s="58">
        <v>13600</v>
      </c>
      <c r="AF189" s="58"/>
      <c r="AG189" s="58">
        <v>6.5</v>
      </c>
      <c r="AH189" s="58">
        <v>5.4</v>
      </c>
      <c r="AI189" s="58">
        <v>22</v>
      </c>
      <c r="AJ189" s="58">
        <v>26</v>
      </c>
      <c r="AK189" s="55">
        <f t="shared" si="30"/>
        <v>0.84615384615384615</v>
      </c>
      <c r="AL189" s="58">
        <f t="shared" si="31"/>
        <v>16.157142857142855</v>
      </c>
      <c r="AM189" s="58">
        <v>113.1</v>
      </c>
      <c r="AN189" s="53">
        <v>7</v>
      </c>
      <c r="AO189" s="54" t="s">
        <v>3664</v>
      </c>
      <c r="AP189" s="57">
        <v>73.900000000000006</v>
      </c>
      <c r="AQ189" s="57">
        <v>207</v>
      </c>
      <c r="AR189" s="57">
        <v>16</v>
      </c>
      <c r="AS189" s="57">
        <v>5.0599999999999996</v>
      </c>
      <c r="AT189" s="57">
        <v>26.5</v>
      </c>
      <c r="AU189" s="57">
        <v>103</v>
      </c>
      <c r="AV189" s="57">
        <v>4.37</v>
      </c>
      <c r="AW189" s="54">
        <f t="shared" si="32"/>
        <v>26.646292671404314</v>
      </c>
      <c r="AX189" s="54"/>
    </row>
    <row r="190" spans="1:50" s="124" customFormat="1" ht="16" x14ac:dyDescent="0.2">
      <c r="A190" s="124">
        <v>1</v>
      </c>
      <c r="B190" s="124">
        <v>1</v>
      </c>
      <c r="C190" s="91">
        <f t="shared" si="25"/>
        <v>0</v>
      </c>
      <c r="D190" s="160">
        <v>0</v>
      </c>
      <c r="E190" s="161">
        <f t="shared" si="26"/>
        <v>4.5</v>
      </c>
      <c r="F190" s="144">
        <f>G189/(G189+H189)</f>
        <v>0.52427184466019416</v>
      </c>
      <c r="G190" s="91">
        <v>41</v>
      </c>
      <c r="H190" s="91">
        <v>31</v>
      </c>
      <c r="I190" s="91">
        <v>1</v>
      </c>
      <c r="J190" s="91">
        <v>1</v>
      </c>
      <c r="K190" s="169">
        <f t="shared" si="28"/>
        <v>0.5</v>
      </c>
      <c r="L190" s="173">
        <v>12</v>
      </c>
      <c r="M190" s="164">
        <v>20.582999999999998</v>
      </c>
      <c r="N190" s="3">
        <v>69</v>
      </c>
      <c r="O190" s="6" t="s">
        <v>3152</v>
      </c>
      <c r="P190" s="162">
        <f t="shared" si="29"/>
        <v>0.16292134831460675</v>
      </c>
      <c r="Q190" s="139" t="s">
        <v>2786</v>
      </c>
      <c r="R190" s="126">
        <v>29</v>
      </c>
      <c r="S190" s="127" t="s">
        <v>195</v>
      </c>
      <c r="T190" s="12" t="s">
        <v>3955</v>
      </c>
      <c r="U190" s="56">
        <v>2016</v>
      </c>
      <c r="V190" s="56">
        <v>4</v>
      </c>
      <c r="W190" s="56">
        <v>135</v>
      </c>
      <c r="X190" s="56">
        <v>23</v>
      </c>
      <c r="Y190" s="55" t="s">
        <v>196</v>
      </c>
      <c r="Z190" s="55">
        <v>27</v>
      </c>
      <c r="AA190" s="55">
        <f>26+23</f>
        <v>49</v>
      </c>
      <c r="AB190" s="55">
        <v>734</v>
      </c>
      <c r="AC190" s="55">
        <v>1169</v>
      </c>
      <c r="AD190" s="55">
        <v>62.8</v>
      </c>
      <c r="AE190" s="55">
        <v>9376</v>
      </c>
      <c r="AF190" s="55"/>
      <c r="AG190" s="55">
        <v>6.4</v>
      </c>
      <c r="AH190" s="55">
        <v>5.0999999999999996</v>
      </c>
      <c r="AI190" s="55">
        <v>32</v>
      </c>
      <c r="AJ190" s="55">
        <v>38</v>
      </c>
      <c r="AK190" s="55">
        <f t="shared" si="30"/>
        <v>0.84210526315789469</v>
      </c>
      <c r="AL190" s="55">
        <f t="shared" si="31"/>
        <v>17.866666666666667</v>
      </c>
      <c r="AM190" s="55">
        <v>107.2</v>
      </c>
      <c r="AN190" s="53">
        <v>6</v>
      </c>
      <c r="AO190" s="54" t="s">
        <v>2513</v>
      </c>
      <c r="AP190" s="54">
        <v>75</v>
      </c>
      <c r="AQ190" s="54">
        <v>221</v>
      </c>
      <c r="AR190" s="54">
        <v>16</v>
      </c>
      <c r="AS190" s="54">
        <v>5.04</v>
      </c>
      <c r="AT190" s="54">
        <v>26</v>
      </c>
      <c r="AU190" s="54">
        <v>102</v>
      </c>
      <c r="AV190" s="54">
        <v>4.79</v>
      </c>
      <c r="AW190" s="54">
        <f t="shared" si="32"/>
        <v>27.620088888888887</v>
      </c>
      <c r="AX190" s="127"/>
    </row>
    <row r="191" spans="1:50" s="124" customFormat="1" ht="16" x14ac:dyDescent="0.2">
      <c r="A191" s="124">
        <v>0</v>
      </c>
      <c r="B191" s="124">
        <v>0</v>
      </c>
      <c r="C191" s="91">
        <f t="shared" si="25"/>
        <v>0</v>
      </c>
      <c r="D191" s="160">
        <v>0</v>
      </c>
      <c r="E191" s="161">
        <f t="shared" si="26"/>
        <v>6.25E-2</v>
      </c>
      <c r="F191" s="144">
        <f>0</f>
        <v>0</v>
      </c>
      <c r="G191" s="124">
        <v>0</v>
      </c>
      <c r="H191" s="124">
        <v>1</v>
      </c>
      <c r="I191" s="124">
        <v>0</v>
      </c>
      <c r="J191" s="124">
        <v>1</v>
      </c>
      <c r="K191" s="169">
        <f t="shared" si="28"/>
        <v>0</v>
      </c>
      <c r="L191" s="173">
        <v>2</v>
      </c>
      <c r="M191" s="164">
        <v>21</v>
      </c>
      <c r="N191" s="3">
        <v>185</v>
      </c>
      <c r="O191" s="6" t="s">
        <v>4132</v>
      </c>
      <c r="P191" s="162">
        <f t="shared" si="29"/>
        <v>0.1348314606741573</v>
      </c>
      <c r="Q191" s="139" t="s">
        <v>2789</v>
      </c>
      <c r="R191" s="126">
        <v>24</v>
      </c>
      <c r="S191" s="127" t="s">
        <v>150</v>
      </c>
      <c r="T191" s="12" t="s">
        <v>3953</v>
      </c>
      <c r="U191" s="56">
        <v>2016</v>
      </c>
      <c r="V191" s="56">
        <v>1</v>
      </c>
      <c r="W191" s="56">
        <v>2</v>
      </c>
      <c r="X191" s="56">
        <v>23</v>
      </c>
      <c r="Y191" s="55" t="s">
        <v>151</v>
      </c>
      <c r="Z191" s="55">
        <v>19</v>
      </c>
      <c r="AA191" s="55">
        <f>19+16+7</f>
        <v>42</v>
      </c>
      <c r="AB191" s="55">
        <v>392</v>
      </c>
      <c r="AC191" s="55">
        <v>612</v>
      </c>
      <c r="AD191" s="55">
        <v>64.099999999999994</v>
      </c>
      <c r="AE191" s="55">
        <v>5115</v>
      </c>
      <c r="AF191" s="55"/>
      <c r="AG191" s="55">
        <v>6.1</v>
      </c>
      <c r="AH191" s="55">
        <v>4.5999999999999996</v>
      </c>
      <c r="AI191" s="55">
        <v>27</v>
      </c>
      <c r="AJ191" s="55">
        <v>34</v>
      </c>
      <c r="AK191" s="55">
        <f t="shared" si="30"/>
        <v>0.79411764705882348</v>
      </c>
      <c r="AL191" s="55">
        <f t="shared" si="31"/>
        <v>13.1625</v>
      </c>
      <c r="AM191" s="55">
        <v>105.3</v>
      </c>
      <c r="AN191" s="53">
        <v>8</v>
      </c>
      <c r="AO191" s="54" t="s">
        <v>3661</v>
      </c>
      <c r="AP191" s="54">
        <v>75.900000000000006</v>
      </c>
      <c r="AQ191" s="54">
        <v>221</v>
      </c>
      <c r="AR191" s="54">
        <v>30</v>
      </c>
      <c r="AS191" s="54">
        <v>4.6399999999999997</v>
      </c>
      <c r="AT191" s="54">
        <v>38.5</v>
      </c>
      <c r="AU191" s="54">
        <v>118</v>
      </c>
      <c r="AV191" s="54">
        <v>3.9</v>
      </c>
      <c r="AW191" s="54">
        <f t="shared" si="32"/>
        <v>26.968950546884894</v>
      </c>
      <c r="AX191" s="127"/>
    </row>
    <row r="192" spans="1:50" s="124" customFormat="1" ht="16" x14ac:dyDescent="0.2">
      <c r="A192" s="124">
        <v>0</v>
      </c>
      <c r="B192" s="124">
        <v>0</v>
      </c>
      <c r="C192" s="91">
        <f t="shared" si="25"/>
        <v>0</v>
      </c>
      <c r="D192" s="160">
        <v>0</v>
      </c>
      <c r="E192" s="161">
        <f t="shared" si="26"/>
        <v>6.25E-2</v>
      </c>
      <c r="F192" s="144">
        <f t="shared" si="27"/>
        <v>0</v>
      </c>
      <c r="G192" s="91">
        <v>0</v>
      </c>
      <c r="H192" s="91">
        <v>1</v>
      </c>
      <c r="I192" s="91">
        <v>0</v>
      </c>
      <c r="J192" s="91">
        <v>1</v>
      </c>
      <c r="K192" s="169">
        <f t="shared" si="28"/>
        <v>0</v>
      </c>
      <c r="L192" s="173">
        <v>1</v>
      </c>
      <c r="M192" s="164">
        <v>17</v>
      </c>
      <c r="N192" s="3">
        <v>472</v>
      </c>
      <c r="O192" s="6" t="s">
        <v>4157</v>
      </c>
      <c r="P192" s="162">
        <f t="shared" si="29"/>
        <v>7.3033707865168537E-2</v>
      </c>
      <c r="Q192" s="139" t="s">
        <v>2780</v>
      </c>
      <c r="R192" s="126">
        <v>13</v>
      </c>
      <c r="S192" s="127" t="s">
        <v>140</v>
      </c>
      <c r="T192" s="12" t="s">
        <v>3957</v>
      </c>
      <c r="U192" s="56">
        <v>2016</v>
      </c>
      <c r="V192" s="56">
        <v>1</v>
      </c>
      <c r="W192" s="56">
        <v>1</v>
      </c>
      <c r="X192" s="56">
        <v>21</v>
      </c>
      <c r="Y192" s="55" t="s">
        <v>141</v>
      </c>
      <c r="Z192" s="55">
        <v>30</v>
      </c>
      <c r="AA192" s="55">
        <v>37</v>
      </c>
      <c r="AB192" s="55">
        <v>977</v>
      </c>
      <c r="AC192" s="55">
        <v>1568</v>
      </c>
      <c r="AD192" s="55">
        <v>62.3</v>
      </c>
      <c r="AE192" s="55">
        <v>12195</v>
      </c>
      <c r="AF192" s="55"/>
      <c r="AG192" s="55">
        <v>6.8</v>
      </c>
      <c r="AH192" s="55">
        <v>5.2</v>
      </c>
      <c r="AI192" s="55">
        <v>41</v>
      </c>
      <c r="AJ192" s="55">
        <v>52</v>
      </c>
      <c r="AK192" s="55">
        <f t="shared" si="30"/>
        <v>0.78846153846153844</v>
      </c>
      <c r="AL192" s="55">
        <f t="shared" si="31"/>
        <v>15.671428571428573</v>
      </c>
      <c r="AM192" s="55">
        <v>109.7</v>
      </c>
      <c r="AN192" s="53">
        <v>7</v>
      </c>
      <c r="AO192" s="54" t="s">
        <v>2517</v>
      </c>
      <c r="AP192" s="54">
        <v>74.400000000000006</v>
      </c>
      <c r="AQ192" s="54">
        <v>207</v>
      </c>
      <c r="AR192" s="54">
        <v>27</v>
      </c>
      <c r="AS192" s="54">
        <v>4.55</v>
      </c>
      <c r="AT192" s="54">
        <v>37.5</v>
      </c>
      <c r="AU192" s="54">
        <v>124</v>
      </c>
      <c r="AV192" s="54">
        <v>4.12</v>
      </c>
      <c r="AW192" s="54">
        <f t="shared" si="32"/>
        <v>26.289347034339226</v>
      </c>
      <c r="AX192" s="127"/>
    </row>
    <row r="193" spans="1:53" s="124" customFormat="1" ht="16" x14ac:dyDescent="0.2">
      <c r="A193" s="124">
        <v>0</v>
      </c>
      <c r="B193" s="124">
        <v>0</v>
      </c>
      <c r="C193" s="91">
        <f t="shared" si="25"/>
        <v>0</v>
      </c>
      <c r="D193" s="91">
        <v>4</v>
      </c>
      <c r="E193" s="161">
        <f t="shared" si="26"/>
        <v>21</v>
      </c>
      <c r="F193" s="144">
        <f t="shared" si="27"/>
        <v>0.66369047619047616</v>
      </c>
      <c r="G193" s="91">
        <v>223</v>
      </c>
      <c r="H193" s="91">
        <v>113</v>
      </c>
      <c r="I193" s="91">
        <v>23</v>
      </c>
      <c r="J193" s="91">
        <v>10</v>
      </c>
      <c r="K193" s="169">
        <f t="shared" si="28"/>
        <v>0.69696969696969702</v>
      </c>
      <c r="L193" s="173">
        <v>10</v>
      </c>
      <c r="M193" s="164">
        <v>9.6999999999999993</v>
      </c>
      <c r="N193" s="3">
        <v>3</v>
      </c>
      <c r="O193" s="6" t="s">
        <v>4088</v>
      </c>
      <c r="P193" s="162">
        <f t="shared" si="29"/>
        <v>7.3033707865168537E-2</v>
      </c>
      <c r="Q193" s="139" t="s">
        <v>2776</v>
      </c>
      <c r="R193" s="126">
        <v>13</v>
      </c>
      <c r="S193" s="127" t="s">
        <v>173</v>
      </c>
      <c r="T193" s="12" t="s">
        <v>3956</v>
      </c>
      <c r="U193" s="56">
        <v>2016</v>
      </c>
      <c r="V193" s="56">
        <v>3</v>
      </c>
      <c r="W193" s="56">
        <v>91</v>
      </c>
      <c r="X193" s="56">
        <v>22</v>
      </c>
      <c r="Y193" s="55" t="s">
        <v>174</v>
      </c>
      <c r="Z193" s="55">
        <v>7</v>
      </c>
      <c r="AA193" s="55">
        <f>26+5+8</f>
        <v>39</v>
      </c>
      <c r="AB193" s="55">
        <v>499</v>
      </c>
      <c r="AC193" s="55">
        <v>839</v>
      </c>
      <c r="AD193" s="55">
        <v>59.5</v>
      </c>
      <c r="AE193" s="55">
        <v>5723</v>
      </c>
      <c r="AF193" s="55"/>
      <c r="AG193" s="55">
        <v>7.2</v>
      </c>
      <c r="AH193" s="55">
        <v>5.9</v>
      </c>
      <c r="AI193" s="55">
        <v>23</v>
      </c>
      <c r="AJ193" s="55">
        <v>31</v>
      </c>
      <c r="AK193" s="55">
        <f t="shared" si="30"/>
        <v>0.74193548387096775</v>
      </c>
      <c r="AL193" s="55">
        <f t="shared" si="31"/>
        <v>117.7</v>
      </c>
      <c r="AM193" s="55">
        <v>117.7</v>
      </c>
      <c r="AN193" s="53">
        <v>1</v>
      </c>
      <c r="AO193" s="54" t="s">
        <v>3185</v>
      </c>
      <c r="AP193" s="54">
        <v>74.5</v>
      </c>
      <c r="AQ193" s="54">
        <v>211</v>
      </c>
      <c r="AR193" s="54">
        <v>16</v>
      </c>
      <c r="AS193" s="54">
        <v>4.92</v>
      </c>
      <c r="AT193" s="54">
        <v>32.5</v>
      </c>
      <c r="AU193" s="54">
        <v>116</v>
      </c>
      <c r="AV193" s="54">
        <v>4.2</v>
      </c>
      <c r="AW193" s="54">
        <f t="shared" si="32"/>
        <v>26.725462816990227</v>
      </c>
      <c r="AX193" s="127"/>
    </row>
    <row r="194" spans="1:53" s="124" customFormat="1" ht="16" x14ac:dyDescent="0.2">
      <c r="A194" s="124">
        <v>0</v>
      </c>
      <c r="B194" s="124">
        <v>0</v>
      </c>
      <c r="C194" s="91">
        <f t="shared" si="25"/>
        <v>0</v>
      </c>
      <c r="D194" s="91">
        <v>0</v>
      </c>
      <c r="E194" s="161">
        <f t="shared" si="26"/>
        <v>1</v>
      </c>
      <c r="F194" s="144">
        <f t="shared" si="27"/>
        <v>0.5</v>
      </c>
      <c r="G194" s="91">
        <v>8</v>
      </c>
      <c r="H194" s="91">
        <v>8</v>
      </c>
      <c r="I194" s="91">
        <v>0</v>
      </c>
      <c r="J194" s="91">
        <v>1</v>
      </c>
      <c r="K194" s="169">
        <f t="shared" si="28"/>
        <v>0</v>
      </c>
      <c r="L194" s="173">
        <v>5</v>
      </c>
      <c r="M194" s="164">
        <v>25.4</v>
      </c>
      <c r="N194" s="3">
        <v>272</v>
      </c>
      <c r="O194" s="6" t="s">
        <v>4158</v>
      </c>
      <c r="P194" s="162">
        <f t="shared" si="29"/>
        <v>1.6853932584269662E-2</v>
      </c>
      <c r="Q194" s="139" t="s">
        <v>2784</v>
      </c>
      <c r="R194" s="126">
        <v>3</v>
      </c>
      <c r="S194" s="127" t="s">
        <v>183</v>
      </c>
      <c r="T194" s="12" t="s">
        <v>3954</v>
      </c>
      <c r="U194" s="56">
        <v>2016</v>
      </c>
      <c r="V194" s="56">
        <v>3</v>
      </c>
      <c r="W194" s="56">
        <v>93</v>
      </c>
      <c r="X194" s="56">
        <v>23</v>
      </c>
      <c r="Y194" s="55" t="s">
        <v>93</v>
      </c>
      <c r="Z194" s="55">
        <v>30</v>
      </c>
      <c r="AA194" s="55">
        <f>24+23</f>
        <v>47</v>
      </c>
      <c r="AB194" s="55">
        <v>851</v>
      </c>
      <c r="AC194" s="55">
        <v>1261</v>
      </c>
      <c r="AD194" s="55">
        <v>67.5</v>
      </c>
      <c r="AE194" s="55">
        <v>10339</v>
      </c>
      <c r="AF194" s="55"/>
      <c r="AG194" s="55">
        <v>7.1</v>
      </c>
      <c r="AH194" s="55">
        <v>5.7</v>
      </c>
      <c r="AI194" s="55">
        <v>18</v>
      </c>
      <c r="AJ194" s="55">
        <v>26</v>
      </c>
      <c r="AK194" s="55">
        <f t="shared" ref="AK194:AK201" si="33">AI194/AJ194</f>
        <v>0.69230769230769229</v>
      </c>
      <c r="AL194" s="55">
        <f t="shared" ref="AL194:AL201" si="34">AM194/AN194</f>
        <v>28.25</v>
      </c>
      <c r="AM194" s="55">
        <v>113</v>
      </c>
      <c r="AN194" s="53">
        <v>4</v>
      </c>
      <c r="AO194" s="54" t="s">
        <v>3188</v>
      </c>
      <c r="AP194" s="54">
        <v>76.400000000000006</v>
      </c>
      <c r="AQ194" s="54">
        <v>228</v>
      </c>
      <c r="AR194" s="54">
        <v>32</v>
      </c>
      <c r="AS194" s="54">
        <v>4.7699999999999996</v>
      </c>
      <c r="AT194" s="54">
        <v>34</v>
      </c>
      <c r="AU194" s="54">
        <v>107</v>
      </c>
      <c r="AV194" s="54">
        <v>4.29</v>
      </c>
      <c r="AW194" s="54">
        <f t="shared" ref="AW194:AW201" si="35">(AQ194/(AP194^2))*703</f>
        <v>27.460184753707402</v>
      </c>
      <c r="AX194" s="127"/>
    </row>
    <row r="195" spans="1:53" s="124" customFormat="1" ht="16" x14ac:dyDescent="0.2">
      <c r="A195" s="124">
        <v>0</v>
      </c>
      <c r="B195" s="124">
        <v>0</v>
      </c>
      <c r="C195" s="91">
        <f t="shared" ref="C195:C201" si="36">IF(R195&gt;50,1,0)</f>
        <v>0</v>
      </c>
      <c r="D195" s="91">
        <v>0</v>
      </c>
      <c r="E195" s="161">
        <f t="shared" ref="E195:E201" si="37">(G195+H195)/16</f>
        <v>16.9375</v>
      </c>
      <c r="F195" s="144">
        <f t="shared" ref="F195:F201" si="38">G195/(G195+H195)</f>
        <v>0.59409594095940954</v>
      </c>
      <c r="G195" s="91">
        <v>161</v>
      </c>
      <c r="H195" s="91">
        <v>110</v>
      </c>
      <c r="I195" s="91">
        <v>11</v>
      </c>
      <c r="J195" s="91">
        <v>11</v>
      </c>
      <c r="K195" s="169">
        <f t="shared" ref="K195:K201" si="39">I195/(J195+I195)</f>
        <v>0.5</v>
      </c>
      <c r="L195" s="173">
        <v>10</v>
      </c>
      <c r="M195" s="164">
        <v>12.4</v>
      </c>
      <c r="N195" s="3">
        <v>11</v>
      </c>
      <c r="O195" s="158" t="s">
        <v>4096</v>
      </c>
      <c r="P195" s="162">
        <f t="shared" ref="P195:P201" si="40">R195/178</f>
        <v>1.1235955056179775E-2</v>
      </c>
      <c r="Q195" s="139" t="s">
        <v>2782</v>
      </c>
      <c r="R195" s="126">
        <v>2</v>
      </c>
      <c r="S195" s="127" t="s">
        <v>212</v>
      </c>
      <c r="T195" s="12" t="s">
        <v>3958</v>
      </c>
      <c r="U195" s="56">
        <v>2016</v>
      </c>
      <c r="V195" s="56">
        <v>5</v>
      </c>
      <c r="W195" s="56">
        <v>162</v>
      </c>
      <c r="X195" s="56">
        <v>23</v>
      </c>
      <c r="Y195" s="55" t="s">
        <v>71</v>
      </c>
      <c r="Z195" s="55">
        <v>4</v>
      </c>
      <c r="AA195" s="55">
        <f>28+23</f>
        <v>51</v>
      </c>
      <c r="AB195" s="55">
        <v>727</v>
      </c>
      <c r="AC195" s="55">
        <v>1103</v>
      </c>
      <c r="AD195" s="55">
        <v>65.900000000000006</v>
      </c>
      <c r="AE195" s="55">
        <v>9385</v>
      </c>
      <c r="AF195" s="55"/>
      <c r="AG195" s="55">
        <v>7.7</v>
      </c>
      <c r="AH195" s="55">
        <v>6</v>
      </c>
      <c r="AI195" s="55">
        <v>27</v>
      </c>
      <c r="AJ195" s="55">
        <v>44</v>
      </c>
      <c r="AK195" s="55">
        <f t="shared" si="33"/>
        <v>0.61363636363636365</v>
      </c>
      <c r="AL195" s="55">
        <f t="shared" si="34"/>
        <v>20.05</v>
      </c>
      <c r="AM195" s="55">
        <v>120.3</v>
      </c>
      <c r="AN195" s="53">
        <v>6</v>
      </c>
      <c r="AO195" s="54" t="s">
        <v>2513</v>
      </c>
      <c r="AP195" s="54">
        <v>74.400000000000006</v>
      </c>
      <c r="AQ195" s="54">
        <v>203</v>
      </c>
      <c r="AR195" s="54">
        <v>16</v>
      </c>
      <c r="AS195" s="54">
        <v>5.0999999999999996</v>
      </c>
      <c r="AT195" s="54">
        <v>23</v>
      </c>
      <c r="AU195" s="54">
        <v>93</v>
      </c>
      <c r="AV195" s="54">
        <v>4.63</v>
      </c>
      <c r="AW195" s="54">
        <f t="shared" si="35"/>
        <v>25.781340328361658</v>
      </c>
      <c r="AX195" s="127"/>
    </row>
    <row r="196" spans="1:53" s="124" customFormat="1" ht="16" x14ac:dyDescent="0.2">
      <c r="A196" s="124">
        <v>0</v>
      </c>
      <c r="B196" s="124">
        <v>0</v>
      </c>
      <c r="C196" s="91">
        <f t="shared" si="36"/>
        <v>0</v>
      </c>
      <c r="D196" s="91">
        <v>1</v>
      </c>
      <c r="E196" s="161">
        <f t="shared" si="37"/>
        <v>9.8125</v>
      </c>
      <c r="F196" s="144">
        <f t="shared" si="38"/>
        <v>0.52229299363057324</v>
      </c>
      <c r="G196" s="91">
        <v>82</v>
      </c>
      <c r="H196" s="91">
        <v>75</v>
      </c>
      <c r="I196" s="91">
        <v>5</v>
      </c>
      <c r="J196" s="91">
        <v>2</v>
      </c>
      <c r="K196" s="169">
        <f t="shared" si="39"/>
        <v>0.7142857142857143</v>
      </c>
      <c r="L196" s="173">
        <v>8</v>
      </c>
      <c r="M196" s="164">
        <v>13.625</v>
      </c>
      <c r="N196" s="3">
        <v>55</v>
      </c>
      <c r="O196" s="158" t="s">
        <v>4142</v>
      </c>
      <c r="P196" s="162">
        <f t="shared" si="40"/>
        <v>1.1235955056179775E-2</v>
      </c>
      <c r="Q196" s="139" t="s">
        <v>2785</v>
      </c>
      <c r="R196" s="126">
        <v>2</v>
      </c>
      <c r="S196" s="127" t="s">
        <v>160</v>
      </c>
      <c r="T196" s="12" t="s">
        <v>3959</v>
      </c>
      <c r="U196" s="56">
        <v>2016</v>
      </c>
      <c r="V196" s="56">
        <v>1</v>
      </c>
      <c r="W196" s="56">
        <v>26</v>
      </c>
      <c r="X196" s="56">
        <v>22</v>
      </c>
      <c r="Y196" s="55" t="s">
        <v>137</v>
      </c>
      <c r="Z196" s="55">
        <v>2</v>
      </c>
      <c r="AA196" s="55">
        <v>38</v>
      </c>
      <c r="AB196" s="55">
        <v>758</v>
      </c>
      <c r="AC196" s="55">
        <v>1205</v>
      </c>
      <c r="AD196" s="55">
        <v>62.9</v>
      </c>
      <c r="AE196" s="55">
        <v>8863</v>
      </c>
      <c r="AF196" s="55"/>
      <c r="AG196" s="55">
        <v>6.8</v>
      </c>
      <c r="AH196" s="55">
        <v>5.5</v>
      </c>
      <c r="AI196" s="55">
        <v>17</v>
      </c>
      <c r="AJ196" s="55">
        <v>29</v>
      </c>
      <c r="AK196" s="55">
        <f t="shared" si="33"/>
        <v>0.58620689655172409</v>
      </c>
      <c r="AL196" s="55">
        <f t="shared" si="34"/>
        <v>119.1</v>
      </c>
      <c r="AM196" s="55">
        <v>119.1</v>
      </c>
      <c r="AN196" s="53">
        <v>1</v>
      </c>
      <c r="AO196" s="54" t="s">
        <v>3185</v>
      </c>
      <c r="AP196" s="54">
        <v>74.3</v>
      </c>
      <c r="AQ196" s="54">
        <v>227</v>
      </c>
      <c r="AR196" s="54">
        <v>16</v>
      </c>
      <c r="AS196" s="54">
        <v>5.13</v>
      </c>
      <c r="AT196" s="54">
        <v>24.5</v>
      </c>
      <c r="AU196" s="54">
        <v>100</v>
      </c>
      <c r="AV196" s="54">
        <v>4.3899999999999997</v>
      </c>
      <c r="AW196" s="54">
        <f t="shared" si="35"/>
        <v>28.907035426203112</v>
      </c>
      <c r="AX196" s="127"/>
    </row>
    <row r="197" spans="1:53" s="124" customFormat="1" ht="16" x14ac:dyDescent="0.2">
      <c r="A197" s="124">
        <v>0</v>
      </c>
      <c r="B197" s="124">
        <v>0</v>
      </c>
      <c r="C197" s="91">
        <f t="shared" si="36"/>
        <v>0</v>
      </c>
      <c r="D197" s="91">
        <v>0</v>
      </c>
      <c r="E197" s="161">
        <f t="shared" si="37"/>
        <v>15</v>
      </c>
      <c r="F197" s="144">
        <f t="shared" si="38"/>
        <v>0.53333333333333333</v>
      </c>
      <c r="G197" s="91">
        <v>128</v>
      </c>
      <c r="H197" s="91">
        <v>112</v>
      </c>
      <c r="I197" s="91">
        <v>8</v>
      </c>
      <c r="J197" s="91">
        <v>7</v>
      </c>
      <c r="K197" s="169">
        <f t="shared" si="39"/>
        <v>0.53333333333333333</v>
      </c>
      <c r="L197" s="173">
        <v>1</v>
      </c>
      <c r="M197" s="164">
        <v>20</v>
      </c>
      <c r="N197" s="3">
        <v>23</v>
      </c>
      <c r="O197" s="158" t="s">
        <v>4110</v>
      </c>
      <c r="P197" s="162">
        <f t="shared" si="40"/>
        <v>3.9325842696629212E-2</v>
      </c>
      <c r="Q197" s="145" t="s">
        <v>3963</v>
      </c>
      <c r="R197" s="126">
        <v>7</v>
      </c>
      <c r="S197" s="127" t="s">
        <v>53</v>
      </c>
      <c r="T197" s="146" t="s">
        <v>3964</v>
      </c>
      <c r="U197" s="147">
        <v>2017</v>
      </c>
      <c r="V197" s="56">
        <v>1</v>
      </c>
      <c r="W197" s="56">
        <v>2</v>
      </c>
      <c r="X197" s="56">
        <v>23</v>
      </c>
      <c r="Y197" s="55" t="s">
        <v>56</v>
      </c>
      <c r="Z197" s="55">
        <v>28</v>
      </c>
      <c r="AA197" s="55">
        <v>31</v>
      </c>
      <c r="AB197" s="55">
        <v>386</v>
      </c>
      <c r="AC197" s="55">
        <v>572</v>
      </c>
      <c r="AD197" s="55">
        <v>67.5</v>
      </c>
      <c r="AE197" s="55">
        <v>4762</v>
      </c>
      <c r="AF197" s="55"/>
      <c r="AG197" s="55">
        <v>7</v>
      </c>
      <c r="AH197" s="55">
        <v>5</v>
      </c>
      <c r="AI197" s="55">
        <v>8</v>
      </c>
      <c r="AJ197" s="55">
        <v>14</v>
      </c>
      <c r="AK197" s="55">
        <f t="shared" si="33"/>
        <v>0.5714285714285714</v>
      </c>
      <c r="AL197" s="55">
        <f t="shared" si="34"/>
        <v>113.7</v>
      </c>
      <c r="AM197" s="55">
        <v>113.7</v>
      </c>
      <c r="AN197" s="53">
        <v>1</v>
      </c>
      <c r="AO197" s="54" t="s">
        <v>3185</v>
      </c>
      <c r="AP197" s="54">
        <v>76.900000000000006</v>
      </c>
      <c r="AQ197" s="54">
        <v>232</v>
      </c>
      <c r="AR197" s="54">
        <v>16</v>
      </c>
      <c r="AS197" s="54">
        <v>5.14</v>
      </c>
      <c r="AT197" s="54">
        <v>27.5</v>
      </c>
      <c r="AU197" s="54">
        <v>103</v>
      </c>
      <c r="AV197" s="54">
        <v>4.21</v>
      </c>
      <c r="AW197" s="54">
        <f t="shared" si="35"/>
        <v>27.579769379448422</v>
      </c>
      <c r="AX197" s="131"/>
      <c r="AY197" s="132"/>
      <c r="AZ197" s="133"/>
      <c r="BA197" s="132"/>
    </row>
    <row r="198" spans="1:53" s="124" customFormat="1" ht="16" x14ac:dyDescent="0.2">
      <c r="A198" s="124">
        <v>0</v>
      </c>
      <c r="B198" s="124">
        <v>0</v>
      </c>
      <c r="C198" s="91">
        <f t="shared" si="36"/>
        <v>0</v>
      </c>
      <c r="D198" s="91">
        <v>0</v>
      </c>
      <c r="E198" s="161">
        <f t="shared" si="37"/>
        <v>3</v>
      </c>
      <c r="F198" s="144">
        <f t="shared" si="38"/>
        <v>0.5625</v>
      </c>
      <c r="G198" s="91">
        <v>27</v>
      </c>
      <c r="H198" s="91">
        <v>21</v>
      </c>
      <c r="I198" s="91">
        <v>1</v>
      </c>
      <c r="J198" s="91">
        <v>2</v>
      </c>
      <c r="K198" s="169">
        <f t="shared" si="39"/>
        <v>0.33333333333333331</v>
      </c>
      <c r="L198" s="173">
        <v>0</v>
      </c>
      <c r="M198" s="164">
        <v>0</v>
      </c>
      <c r="N198" s="3">
        <v>141</v>
      </c>
      <c r="O198" s="158" t="s">
        <v>4155</v>
      </c>
      <c r="P198" s="162">
        <f t="shared" si="40"/>
        <v>3.9325842696629212E-2</v>
      </c>
      <c r="Q198" s="145" t="s">
        <v>2773</v>
      </c>
      <c r="R198" s="126">
        <v>7</v>
      </c>
      <c r="S198" s="127" t="s">
        <v>78</v>
      </c>
      <c r="T198" s="146" t="s">
        <v>3961</v>
      </c>
      <c r="U198" s="147">
        <v>2017</v>
      </c>
      <c r="V198" s="56">
        <v>1</v>
      </c>
      <c r="W198" s="56">
        <v>12</v>
      </c>
      <c r="X198" s="56">
        <v>21</v>
      </c>
      <c r="Y198" s="55" t="s">
        <v>79</v>
      </c>
      <c r="Z198" s="55">
        <v>24</v>
      </c>
      <c r="AA198" s="55">
        <v>38</v>
      </c>
      <c r="AB198" s="55">
        <v>814</v>
      </c>
      <c r="AC198" s="55">
        <v>1207</v>
      </c>
      <c r="AD198" s="55">
        <v>67.400000000000006</v>
      </c>
      <c r="AE198" s="55">
        <v>10168</v>
      </c>
      <c r="AF198" s="55"/>
      <c r="AG198" s="55">
        <v>6.1</v>
      </c>
      <c r="AH198" s="55">
        <v>4.5999999999999996</v>
      </c>
      <c r="AI198" s="55">
        <v>12</v>
      </c>
      <c r="AJ198" s="55">
        <v>23</v>
      </c>
      <c r="AK198" s="55">
        <f t="shared" si="33"/>
        <v>0.52173913043478259</v>
      </c>
      <c r="AL198" s="55">
        <f t="shared" si="34"/>
        <v>34.43333333333333</v>
      </c>
      <c r="AM198" s="55">
        <v>103.3</v>
      </c>
      <c r="AN198" s="53">
        <v>3</v>
      </c>
      <c r="AO198" s="54" t="s">
        <v>2515</v>
      </c>
      <c r="AP198" s="54">
        <v>77</v>
      </c>
      <c r="AQ198" s="54">
        <v>222</v>
      </c>
      <c r="AR198" s="54">
        <v>16</v>
      </c>
      <c r="AS198" s="54">
        <v>5.01</v>
      </c>
      <c r="AT198" s="54">
        <v>30.5</v>
      </c>
      <c r="AU198" s="54">
        <v>105</v>
      </c>
      <c r="AV198" s="54">
        <v>4.4000000000000004</v>
      </c>
      <c r="AW198" s="54">
        <f t="shared" si="35"/>
        <v>26.322482712093102</v>
      </c>
      <c r="AX198" s="127"/>
    </row>
    <row r="199" spans="1:53" s="124" customFormat="1" ht="16" x14ac:dyDescent="0.2">
      <c r="A199" s="124">
        <v>0</v>
      </c>
      <c r="B199" s="124">
        <v>0</v>
      </c>
      <c r="C199" s="91">
        <f t="shared" si="36"/>
        <v>0</v>
      </c>
      <c r="D199" s="91">
        <v>0</v>
      </c>
      <c r="E199" s="161">
        <f t="shared" si="37"/>
        <v>2</v>
      </c>
      <c r="F199" s="144">
        <f t="shared" si="38"/>
        <v>0.28125</v>
      </c>
      <c r="G199" s="91">
        <v>9</v>
      </c>
      <c r="H199" s="91">
        <v>23</v>
      </c>
      <c r="I199" s="91">
        <v>0</v>
      </c>
      <c r="J199" s="91">
        <v>1</v>
      </c>
      <c r="K199" s="169">
        <f t="shared" si="39"/>
        <v>0</v>
      </c>
      <c r="L199" s="173">
        <v>0</v>
      </c>
      <c r="M199" s="164">
        <v>0</v>
      </c>
      <c r="N199" s="3">
        <v>272</v>
      </c>
      <c r="O199" s="158" t="s">
        <v>4158</v>
      </c>
      <c r="P199" s="162">
        <f t="shared" si="40"/>
        <v>2.8089887640449437E-2</v>
      </c>
      <c r="Q199" s="145" t="s">
        <v>2762</v>
      </c>
      <c r="R199" s="126">
        <v>5</v>
      </c>
      <c r="S199" s="127" t="s">
        <v>92</v>
      </c>
      <c r="T199" s="149" t="s">
        <v>3962</v>
      </c>
      <c r="U199" s="147">
        <v>2017</v>
      </c>
      <c r="V199" s="56">
        <v>2</v>
      </c>
      <c r="W199" s="56">
        <v>52</v>
      </c>
      <c r="X199" s="56">
        <v>21</v>
      </c>
      <c r="Y199" s="55" t="s">
        <v>93</v>
      </c>
      <c r="Z199" s="55">
        <v>32</v>
      </c>
      <c r="AA199" s="55">
        <v>25</v>
      </c>
      <c r="AB199" s="55">
        <v>422</v>
      </c>
      <c r="AC199" s="55">
        <v>695</v>
      </c>
      <c r="AD199" s="55">
        <v>60.7</v>
      </c>
      <c r="AE199" s="55">
        <v>5805</v>
      </c>
      <c r="AF199" s="55"/>
      <c r="AG199" s="55">
        <v>6.7</v>
      </c>
      <c r="AH199" s="55">
        <v>5</v>
      </c>
      <c r="AI199" s="55">
        <v>15</v>
      </c>
      <c r="AJ199" s="55">
        <v>29</v>
      </c>
      <c r="AK199" s="55">
        <f t="shared" si="33"/>
        <v>0.51724137931034486</v>
      </c>
      <c r="AL199" s="55">
        <f t="shared" si="34"/>
        <v>13.862500000000001</v>
      </c>
      <c r="AM199" s="55">
        <v>110.9</v>
      </c>
      <c r="AN199" s="53">
        <v>8</v>
      </c>
      <c r="AO199" s="54" t="s">
        <v>3660</v>
      </c>
      <c r="AP199" s="54">
        <v>75.099999999999994</v>
      </c>
      <c r="AQ199" s="54">
        <v>215</v>
      </c>
      <c r="AR199" s="54">
        <v>16</v>
      </c>
      <c r="AS199" s="54">
        <v>4.93</v>
      </c>
      <c r="AT199" s="54">
        <v>28.5</v>
      </c>
      <c r="AU199" s="54">
        <v>104</v>
      </c>
      <c r="AV199" s="54">
        <v>4.3099999999999996</v>
      </c>
      <c r="AW199" s="54">
        <f t="shared" si="35"/>
        <v>26.798711349802574</v>
      </c>
      <c r="AX199" s="131"/>
      <c r="AY199" s="132"/>
      <c r="AZ199" s="133"/>
      <c r="BA199" s="133"/>
    </row>
    <row r="200" spans="1:53" s="124" customFormat="1" ht="16" x14ac:dyDescent="0.2">
      <c r="A200" s="124">
        <v>0</v>
      </c>
      <c r="B200" s="124">
        <v>0</v>
      </c>
      <c r="C200" s="91">
        <f t="shared" si="36"/>
        <v>0</v>
      </c>
      <c r="D200" s="91">
        <v>0</v>
      </c>
      <c r="E200" s="161">
        <f t="shared" si="37"/>
        <v>6.25E-2</v>
      </c>
      <c r="F200" s="144">
        <f t="shared" si="38"/>
        <v>0</v>
      </c>
      <c r="G200" s="91">
        <v>0</v>
      </c>
      <c r="H200" s="91">
        <v>1</v>
      </c>
      <c r="I200" s="91">
        <v>0</v>
      </c>
      <c r="J200" s="91">
        <v>1</v>
      </c>
      <c r="K200" s="169">
        <f t="shared" si="39"/>
        <v>0</v>
      </c>
      <c r="L200" s="173">
        <v>0</v>
      </c>
      <c r="M200" s="164">
        <v>0</v>
      </c>
      <c r="N200" s="3">
        <v>313</v>
      </c>
      <c r="O200" s="158" t="s">
        <v>4159</v>
      </c>
      <c r="P200" s="162">
        <f t="shared" si="40"/>
        <v>2.247191011235955E-2</v>
      </c>
      <c r="Q200" s="145" t="s">
        <v>2757</v>
      </c>
      <c r="R200" s="126">
        <v>4</v>
      </c>
      <c r="S200" s="127" t="s">
        <v>109</v>
      </c>
      <c r="T200" s="146" t="s">
        <v>3960</v>
      </c>
      <c r="U200" s="147">
        <v>2017</v>
      </c>
      <c r="V200" s="56">
        <v>3</v>
      </c>
      <c r="W200" s="56">
        <v>104</v>
      </c>
      <c r="X200" s="56">
        <v>23</v>
      </c>
      <c r="Y200" s="55" t="s">
        <v>110</v>
      </c>
      <c r="Z200" s="55">
        <v>31</v>
      </c>
      <c r="AA200" s="55">
        <f>27+8+5</f>
        <v>40</v>
      </c>
      <c r="AB200" s="55">
        <v>454</v>
      </c>
      <c r="AC200" s="55">
        <v>782</v>
      </c>
      <c r="AD200" s="55">
        <v>58.1</v>
      </c>
      <c r="AE200" s="55">
        <v>5562</v>
      </c>
      <c r="AF200" s="55"/>
      <c r="AG200" s="55">
        <v>4.0999999999999996</v>
      </c>
      <c r="AH200" s="55">
        <v>1.7</v>
      </c>
      <c r="AI200" s="55">
        <v>1</v>
      </c>
      <c r="AJ200" s="55">
        <v>3</v>
      </c>
      <c r="AK200" s="55">
        <f t="shared" si="33"/>
        <v>0.33333333333333331</v>
      </c>
      <c r="AL200" s="55">
        <f t="shared" si="34"/>
        <v>32.049999999999997</v>
      </c>
      <c r="AM200" s="55">
        <v>64.099999999999994</v>
      </c>
      <c r="AN200" s="53">
        <v>2</v>
      </c>
      <c r="AO200" s="54" t="s">
        <v>2518</v>
      </c>
      <c r="AP200" s="54">
        <v>74</v>
      </c>
      <c r="AQ200" s="54">
        <v>226</v>
      </c>
      <c r="AR200" s="54">
        <v>19</v>
      </c>
      <c r="AS200" s="54">
        <v>4.7</v>
      </c>
      <c r="AT200" s="54">
        <v>31.5</v>
      </c>
      <c r="AU200" s="54">
        <v>107</v>
      </c>
      <c r="AV200" s="54">
        <v>4.38</v>
      </c>
      <c r="AW200" s="54">
        <f t="shared" si="35"/>
        <v>29.013513513513512</v>
      </c>
      <c r="AX200" s="127"/>
    </row>
    <row r="201" spans="1:53" s="124" customFormat="1" ht="16" x14ac:dyDescent="0.2">
      <c r="A201" s="124">
        <v>0</v>
      </c>
      <c r="B201" s="124">
        <v>0</v>
      </c>
      <c r="C201" s="91">
        <f t="shared" si="36"/>
        <v>0</v>
      </c>
      <c r="D201" s="91">
        <v>0</v>
      </c>
      <c r="E201" s="161">
        <f t="shared" si="37"/>
        <v>6.25E-2</v>
      </c>
      <c r="F201" s="144">
        <f t="shared" si="38"/>
        <v>0</v>
      </c>
      <c r="G201" s="91">
        <v>0</v>
      </c>
      <c r="H201" s="91">
        <v>1</v>
      </c>
      <c r="I201" s="91">
        <v>0</v>
      </c>
      <c r="J201" s="91">
        <v>1</v>
      </c>
      <c r="K201" s="169">
        <f t="shared" si="39"/>
        <v>0</v>
      </c>
      <c r="L201" s="173">
        <v>0</v>
      </c>
      <c r="M201" s="164">
        <v>0</v>
      </c>
      <c r="N201" s="3">
        <v>275</v>
      </c>
      <c r="O201" s="158" t="s">
        <v>4160</v>
      </c>
      <c r="P201" s="162">
        <f t="shared" si="40"/>
        <v>5.6179775280898875E-3</v>
      </c>
      <c r="Q201" s="145" t="s">
        <v>2766</v>
      </c>
      <c r="R201" s="126">
        <v>1</v>
      </c>
      <c r="S201" s="127" t="s">
        <v>123</v>
      </c>
      <c r="T201" s="146" t="s">
        <v>3965</v>
      </c>
      <c r="U201" s="147">
        <v>2017</v>
      </c>
      <c r="V201" s="56">
        <v>5</v>
      </c>
      <c r="W201" s="56">
        <v>171</v>
      </c>
      <c r="X201" s="56">
        <v>23</v>
      </c>
      <c r="Y201" s="55" t="s">
        <v>124</v>
      </c>
      <c r="Z201" s="55">
        <v>20</v>
      </c>
      <c r="AA201" s="55">
        <v>35</v>
      </c>
      <c r="AB201" s="55">
        <v>398</v>
      </c>
      <c r="AC201" s="55">
        <v>662</v>
      </c>
      <c r="AD201" s="55">
        <v>60.1</v>
      </c>
      <c r="AE201" s="55">
        <v>5236</v>
      </c>
      <c r="AF201" s="55"/>
      <c r="AG201" s="55">
        <v>0</v>
      </c>
      <c r="AH201" s="55">
        <v>-45</v>
      </c>
      <c r="AI201" s="55">
        <v>0</v>
      </c>
      <c r="AJ201" s="55">
        <v>1</v>
      </c>
      <c r="AK201" s="55">
        <f t="shared" si="33"/>
        <v>0</v>
      </c>
      <c r="AL201" s="55">
        <f t="shared" si="34"/>
        <v>-200</v>
      </c>
      <c r="AM201" s="55">
        <v>-200</v>
      </c>
      <c r="AN201" s="53">
        <v>1</v>
      </c>
      <c r="AO201" s="54" t="s">
        <v>3185</v>
      </c>
      <c r="AP201" s="54">
        <v>75.400000000000006</v>
      </c>
      <c r="AQ201" s="54">
        <v>229</v>
      </c>
      <c r="AR201" s="54">
        <v>25</v>
      </c>
      <c r="AS201" s="54">
        <v>4.95</v>
      </c>
      <c r="AT201" s="54">
        <v>34</v>
      </c>
      <c r="AU201" s="54">
        <v>108</v>
      </c>
      <c r="AV201" s="54">
        <v>4.59</v>
      </c>
      <c r="AW201" s="54">
        <f t="shared" si="35"/>
        <v>28.317057039731509</v>
      </c>
      <c r="AX201" s="127"/>
    </row>
    <row r="202" spans="1:53" ht="18" x14ac:dyDescent="0.2">
      <c r="R202" s="44"/>
      <c r="V202" s="1"/>
      <c r="W202" s="1"/>
      <c r="X202" s="1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P202" s="7"/>
      <c r="AQ202" s="7"/>
      <c r="AR202" s="7"/>
      <c r="AS202" s="7"/>
      <c r="AT202" s="7"/>
      <c r="AU202" s="7"/>
      <c r="AV202" s="7"/>
    </row>
    <row r="203" spans="1:53" ht="18" x14ac:dyDescent="0.2">
      <c r="R203" s="44"/>
      <c r="V203" s="1"/>
      <c r="W203" s="1"/>
      <c r="X203" s="1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P203" s="7"/>
      <c r="AQ203" s="7"/>
      <c r="AR203" s="7"/>
      <c r="AS203" s="7"/>
      <c r="AT203" s="7"/>
      <c r="AU203" s="7"/>
      <c r="AV203" s="7"/>
    </row>
    <row r="204" spans="1:53" ht="18" x14ac:dyDescent="0.2">
      <c r="R204" s="44"/>
      <c r="V204" s="1"/>
      <c r="W204" s="1"/>
      <c r="X204" s="1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8"/>
      <c r="AP204" s="7"/>
      <c r="AQ204" s="7"/>
      <c r="AR204" s="7"/>
      <c r="AS204" s="7"/>
      <c r="AT204" s="7"/>
      <c r="AU204" s="7"/>
      <c r="AV204" s="7"/>
    </row>
    <row r="205" spans="1:53" ht="18" x14ac:dyDescent="0.2">
      <c r="J205" s="6"/>
      <c r="K205" s="171"/>
      <c r="L205" s="3"/>
      <c r="M205" s="17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7"/>
      <c r="AV205" s="7"/>
    </row>
    <row r="206" spans="1:53" ht="18" x14ac:dyDescent="0.2">
      <c r="I206"/>
      <c r="J206" s="6"/>
      <c r="K206" s="171"/>
      <c r="L206" s="3"/>
      <c r="M206" s="17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7"/>
      <c r="AV206" s="7"/>
    </row>
    <row r="207" spans="1:53" ht="18" x14ac:dyDescent="0.2">
      <c r="C207" s="151"/>
      <c r="D207" s="151"/>
      <c r="E207" s="151"/>
      <c r="F207" s="151"/>
      <c r="G207"/>
      <c r="H207"/>
      <c r="I207" s="6"/>
      <c r="J207" s="6"/>
      <c r="K207" s="171"/>
      <c r="L207" s="3"/>
      <c r="M207" s="17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7"/>
      <c r="AV207" s="7"/>
    </row>
    <row r="208" spans="1:53" ht="18" x14ac:dyDescent="0.2">
      <c r="C208" s="151"/>
      <c r="D208" s="151"/>
      <c r="E208" s="151"/>
      <c r="F208" s="151"/>
      <c r="G208" s="151"/>
      <c r="H208" s="151"/>
      <c r="I208" s="6"/>
      <c r="J208" s="6"/>
      <c r="K208" s="171"/>
      <c r="L208" s="3"/>
      <c r="M208" s="17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7"/>
      <c r="AV208" s="7"/>
    </row>
    <row r="209" spans="3:48" ht="18" x14ac:dyDescent="0.2">
      <c r="C209" s="6"/>
      <c r="D209" s="6"/>
      <c r="E209" s="3"/>
      <c r="F209" s="3"/>
      <c r="G209" s="3"/>
      <c r="H209" s="3"/>
      <c r="I209" s="6"/>
      <c r="J209" s="6"/>
      <c r="K209" s="171"/>
      <c r="L209" s="3"/>
      <c r="M209" s="17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7"/>
      <c r="AV209" s="7"/>
    </row>
    <row r="210" spans="3:48" ht="18" x14ac:dyDescent="0.2">
      <c r="C210" s="6"/>
      <c r="D210" s="6"/>
      <c r="E210" s="3"/>
      <c r="F210" s="3"/>
      <c r="G210" s="3"/>
      <c r="H210" s="3"/>
      <c r="I210" s="6"/>
      <c r="J210" s="6"/>
      <c r="K210" s="171"/>
      <c r="L210" s="3"/>
      <c r="M210" s="17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7"/>
      <c r="AV210" s="7"/>
    </row>
    <row r="211" spans="3:48" ht="18" x14ac:dyDescent="0.2">
      <c r="C211" s="6"/>
      <c r="D211" s="6"/>
      <c r="E211" s="3"/>
      <c r="F211" s="3"/>
      <c r="G211" s="3"/>
      <c r="H211" s="3"/>
      <c r="I211" s="6"/>
      <c r="J211" s="6"/>
      <c r="K211" s="171"/>
      <c r="L211" s="3"/>
      <c r="M211" s="17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7"/>
      <c r="AV211" s="7"/>
    </row>
    <row r="212" spans="3:48" ht="18" x14ac:dyDescent="0.2">
      <c r="C212" s="6"/>
      <c r="D212" s="6"/>
      <c r="E212" s="3"/>
      <c r="F212" s="3"/>
      <c r="G212" s="3"/>
      <c r="H212" s="3"/>
      <c r="I212" s="6"/>
      <c r="J212" s="6"/>
      <c r="K212" s="171"/>
      <c r="L212" s="3"/>
      <c r="M212" s="17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51"/>
      <c r="AV212" s="51"/>
    </row>
    <row r="213" spans="3:48" ht="18" x14ac:dyDescent="0.2">
      <c r="F213"/>
      <c r="G213"/>
      <c r="H213"/>
      <c r="I213" s="6"/>
      <c r="J213" s="6"/>
      <c r="K213" s="171"/>
      <c r="L213" s="3"/>
      <c r="M213" s="17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51"/>
      <c r="AV213" s="51"/>
    </row>
    <row r="214" spans="3:48" ht="18" x14ac:dyDescent="0.2">
      <c r="F214"/>
      <c r="G214"/>
      <c r="H214"/>
      <c r="I214" s="6"/>
      <c r="J214" s="6"/>
      <c r="K214" s="171"/>
      <c r="L214" s="3"/>
      <c r="M214" s="17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7"/>
      <c r="AV214" s="7"/>
    </row>
    <row r="215" spans="3:48" ht="18" x14ac:dyDescent="0.2">
      <c r="F215" s="6"/>
      <c r="G215" s="6"/>
      <c r="H215" s="3"/>
      <c r="I215" s="6"/>
      <c r="J215" s="6"/>
      <c r="K215" s="171"/>
      <c r="L215" s="3"/>
      <c r="M215" s="17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7"/>
      <c r="AV215" s="7"/>
    </row>
    <row r="216" spans="3:48" ht="18" x14ac:dyDescent="0.2">
      <c r="F216" s="6"/>
      <c r="G216" s="6"/>
      <c r="H216" s="3"/>
      <c r="I216" s="6"/>
      <c r="J216" s="6"/>
      <c r="K216" s="171"/>
      <c r="L216" s="3"/>
      <c r="M216" s="17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7"/>
      <c r="AV216" s="7"/>
    </row>
    <row r="217" spans="3:48" ht="18" x14ac:dyDescent="0.2">
      <c r="F217" s="6"/>
      <c r="G217" s="6"/>
      <c r="H217" s="3"/>
      <c r="I217" s="3"/>
      <c r="J217" s="6"/>
      <c r="K217" s="171"/>
      <c r="L217" s="3"/>
      <c r="M217" s="17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7"/>
      <c r="AV217" s="7"/>
    </row>
    <row r="218" spans="3:48" ht="18" x14ac:dyDescent="0.2">
      <c r="F218" s="6"/>
      <c r="G218" s="6"/>
      <c r="H218" s="3"/>
      <c r="I218" s="3"/>
      <c r="J218" s="6"/>
      <c r="K218" s="171"/>
      <c r="L218" s="3"/>
      <c r="M218" s="17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7"/>
      <c r="AV218" s="7"/>
    </row>
    <row r="219" spans="3:48" ht="18" x14ac:dyDescent="0.2">
      <c r="F219" s="6"/>
      <c r="G219" s="6"/>
      <c r="H219" s="3"/>
      <c r="I219" s="3"/>
      <c r="J219" s="6"/>
      <c r="K219" s="171"/>
      <c r="L219" s="3"/>
      <c r="M219" s="17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7"/>
      <c r="AV219" s="7"/>
    </row>
    <row r="220" spans="3:48" ht="18" x14ac:dyDescent="0.2">
      <c r="F220" s="6"/>
      <c r="G220" s="6"/>
      <c r="H220" s="3"/>
      <c r="I220" s="3"/>
      <c r="J220" s="6"/>
      <c r="K220" s="171"/>
      <c r="L220" s="3"/>
      <c r="M220" s="176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7"/>
      <c r="AV220" s="7"/>
    </row>
    <row r="221" spans="3:48" ht="18" x14ac:dyDescent="0.2">
      <c r="F221" s="6"/>
      <c r="G221" s="6"/>
      <c r="H221" s="3"/>
      <c r="I221" s="3"/>
      <c r="J221" s="6"/>
      <c r="K221" s="171"/>
      <c r="L221" s="3"/>
      <c r="M221" s="176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7"/>
      <c r="AV221" s="7"/>
    </row>
    <row r="222" spans="3:48" ht="18" x14ac:dyDescent="0.2">
      <c r="F222" s="6"/>
      <c r="G222" s="3"/>
      <c r="H222" s="6"/>
      <c r="I222" s="3"/>
      <c r="J222" s="6"/>
      <c r="K222" s="3"/>
      <c r="L222" s="3"/>
      <c r="M222" s="176"/>
      <c r="P222" s="3"/>
      <c r="Q222" s="3"/>
      <c r="R222" s="3"/>
      <c r="S222" s="3"/>
      <c r="T222" s="3"/>
      <c r="U222" s="3"/>
      <c r="V222" s="3"/>
      <c r="W222" s="3"/>
      <c r="X222" s="3"/>
      <c r="Y222" s="3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P222" s="7"/>
      <c r="AQ222" s="7"/>
      <c r="AR222" s="7"/>
      <c r="AS222" s="7"/>
      <c r="AT222" s="7"/>
      <c r="AU222" s="7"/>
      <c r="AV222" s="7"/>
    </row>
    <row r="223" spans="3:48" x14ac:dyDescent="0.2">
      <c r="F223" s="6"/>
      <c r="G223" s="3"/>
      <c r="H223" s="6"/>
      <c r="I223" s="3"/>
      <c r="J223" s="6"/>
      <c r="K223" s="3"/>
      <c r="L223" s="3"/>
      <c r="M223" s="176"/>
      <c r="P223" s="3"/>
      <c r="Q223" s="3"/>
      <c r="R223" s="3"/>
      <c r="S223" s="3"/>
      <c r="T223" s="3"/>
      <c r="U223" s="3"/>
      <c r="V223" s="3"/>
      <c r="W223" s="3"/>
      <c r="X223" s="3"/>
      <c r="Y223" s="3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</row>
    <row r="224" spans="3:48" ht="18" x14ac:dyDescent="0.2">
      <c r="F224" s="6"/>
      <c r="G224" s="3"/>
      <c r="H224" s="6"/>
      <c r="I224" s="3"/>
      <c r="J224" s="6"/>
      <c r="K224" s="3"/>
      <c r="L224" s="3"/>
      <c r="M224" s="176"/>
      <c r="P224" s="3"/>
      <c r="Q224" s="3"/>
      <c r="R224" s="3"/>
      <c r="S224" s="3"/>
      <c r="T224" s="3"/>
      <c r="U224" s="3"/>
      <c r="V224" s="3"/>
      <c r="W224" s="3"/>
      <c r="X224" s="3"/>
      <c r="Y224" s="3"/>
      <c r="AN224" s="39"/>
      <c r="AP224" s="7"/>
      <c r="AQ224" s="7"/>
      <c r="AR224" s="7"/>
      <c r="AS224" s="7"/>
      <c r="AT224" s="7"/>
      <c r="AU224" s="7"/>
      <c r="AV224" s="7"/>
    </row>
    <row r="225" spans="6:52" ht="18" x14ac:dyDescent="0.2">
      <c r="F225" s="6"/>
      <c r="G225" s="3"/>
      <c r="H225" s="6"/>
      <c r="I225" s="3"/>
      <c r="J225" s="6"/>
      <c r="K225" s="3"/>
      <c r="L225" s="3"/>
      <c r="M225" s="176"/>
      <c r="P225" s="3"/>
      <c r="Q225" s="91"/>
      <c r="R225" s="3"/>
      <c r="S225" s="3"/>
      <c r="T225" s="91"/>
      <c r="U225" s="3"/>
      <c r="V225" s="3"/>
      <c r="W225" s="3"/>
      <c r="X225" s="3"/>
      <c r="Y225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P225" s="7"/>
      <c r="AQ225" s="7"/>
      <c r="AR225" s="7"/>
      <c r="AS225" s="7"/>
      <c r="AT225" s="7"/>
      <c r="AU225" s="7"/>
      <c r="AV225" s="7"/>
    </row>
    <row r="226" spans="6:52" ht="18" x14ac:dyDescent="0.2">
      <c r="Q226"/>
      <c r="R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6"/>
      <c r="AI226" s="36"/>
      <c r="AJ226" s="36"/>
      <c r="AK226" s="36"/>
      <c r="AL226" s="36"/>
      <c r="AM226" s="36"/>
      <c r="AP226" s="7"/>
      <c r="AQ226" s="7"/>
      <c r="AR226" s="7"/>
      <c r="AS226" s="7"/>
      <c r="AT226" s="7"/>
      <c r="AU226" s="7"/>
      <c r="AV226" s="7"/>
    </row>
    <row r="227" spans="6:52" ht="18" x14ac:dyDescent="0.2">
      <c r="Q227" s="6"/>
      <c r="R227" s="6"/>
      <c r="S227" s="3"/>
      <c r="T227" s="3"/>
      <c r="U227" s="6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N227" s="39"/>
      <c r="AP227" s="7"/>
      <c r="AQ227" s="7"/>
      <c r="AR227" s="7"/>
      <c r="AS227" s="7"/>
      <c r="AT227" s="7"/>
      <c r="AU227" s="7"/>
      <c r="AV227" s="7"/>
    </row>
    <row r="228" spans="6:52" ht="18" x14ac:dyDescent="0.2">
      <c r="Q228" s="6"/>
      <c r="R228" s="6"/>
      <c r="S228" s="3"/>
      <c r="T228" s="3"/>
      <c r="U228" s="6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6"/>
      <c r="AI228" s="36"/>
      <c r="AJ228" s="36"/>
      <c r="AK228" s="36"/>
      <c r="AL228" s="36"/>
      <c r="AM228" s="36"/>
      <c r="AP228" s="7"/>
      <c r="AQ228" s="7"/>
      <c r="AR228" s="7"/>
      <c r="AS228" s="7"/>
      <c r="AT228" s="7"/>
      <c r="AU228" s="7"/>
      <c r="AV228" s="7"/>
    </row>
    <row r="229" spans="6:52" ht="18" x14ac:dyDescent="0.2">
      <c r="Q229" s="6"/>
      <c r="R229" s="6"/>
      <c r="S229" s="3"/>
      <c r="T229" s="3"/>
      <c r="U229" s="6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6"/>
      <c r="AI229" s="36"/>
      <c r="AJ229" s="36"/>
      <c r="AK229" s="36"/>
      <c r="AL229" s="36"/>
      <c r="AM229" s="36"/>
      <c r="AP229" s="7"/>
      <c r="AQ229" s="7"/>
      <c r="AR229" s="7"/>
      <c r="AS229" s="7"/>
      <c r="AT229" s="7"/>
      <c r="AU229" s="7"/>
      <c r="AV229" s="7"/>
    </row>
    <row r="230" spans="6:52" ht="18" x14ac:dyDescent="0.2">
      <c r="Q230" s="6"/>
      <c r="R230" s="6"/>
      <c r="S230" s="3"/>
      <c r="T230" s="3"/>
      <c r="U230" s="6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6"/>
      <c r="AI230" s="36"/>
      <c r="AJ230" s="36"/>
      <c r="AK230" s="36"/>
      <c r="AL230" s="36"/>
      <c r="AM230" s="36"/>
      <c r="AP230" s="7"/>
      <c r="AQ230" s="7"/>
      <c r="AR230" s="7"/>
      <c r="AS230" s="7"/>
      <c r="AT230" s="7"/>
      <c r="AU230" s="7"/>
      <c r="AV230" s="7"/>
    </row>
    <row r="231" spans="6:52" ht="18" x14ac:dyDescent="0.2">
      <c r="Q231" s="6"/>
      <c r="R231" s="6"/>
      <c r="S231" s="3"/>
      <c r="T231" s="3"/>
      <c r="U231" s="6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6"/>
      <c r="AI231" s="36"/>
      <c r="AJ231" s="36"/>
      <c r="AK231" s="36"/>
      <c r="AL231" s="36"/>
      <c r="AM231" s="36"/>
      <c r="AP231" s="7"/>
      <c r="AQ231" s="7"/>
      <c r="AR231" s="7"/>
      <c r="AS231" s="7"/>
      <c r="AT231" s="7"/>
      <c r="AU231" s="7"/>
      <c r="AV231" s="7"/>
    </row>
    <row r="232" spans="6:52" x14ac:dyDescent="0.2">
      <c r="K232" s="167"/>
      <c r="L232" s="167"/>
      <c r="M232" s="177"/>
      <c r="P232" s="167"/>
      <c r="Q232" s="6"/>
      <c r="R232" s="6"/>
      <c r="S232" s="3"/>
      <c r="T232" s="3"/>
      <c r="U232" s="6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/>
      <c r="AI232"/>
      <c r="AJ232"/>
      <c r="AK232"/>
      <c r="AL232"/>
      <c r="AM232"/>
      <c r="AN232"/>
    </row>
    <row r="233" spans="6:52" x14ac:dyDescent="0.2">
      <c r="K233" s="167"/>
      <c r="L233" s="167"/>
      <c r="M233" s="177"/>
      <c r="P233" s="167"/>
      <c r="Q233" s="6"/>
      <c r="R233" s="6"/>
      <c r="S233" s="3"/>
      <c r="T233" s="3"/>
      <c r="U233" s="6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1"/>
      <c r="AI233" s="151"/>
      <c r="AJ233" s="151"/>
      <c r="AK233" s="151"/>
      <c r="AL233" s="151"/>
      <c r="AM233" s="151"/>
      <c r="AN233" s="151"/>
      <c r="AO233" s="151"/>
      <c r="AP233" s="151"/>
      <c r="AQ233" s="151"/>
      <c r="AR233" s="151"/>
      <c r="AS233" s="151"/>
      <c r="AT233" s="151"/>
      <c r="AU233" s="151"/>
      <c r="AV233" s="151"/>
      <c r="AW233" s="151"/>
      <c r="AX233" s="151"/>
      <c r="AY233" s="151"/>
      <c r="AZ233" s="151"/>
    </row>
    <row r="234" spans="6:52" x14ac:dyDescent="0.2">
      <c r="K234" s="171"/>
      <c r="L234" s="152"/>
      <c r="M234" s="178"/>
      <c r="P234" s="171"/>
      <c r="Q234" s="6"/>
      <c r="R234" s="6"/>
      <c r="S234" s="3"/>
      <c r="T234" s="3"/>
      <c r="U234" s="6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6:52" x14ac:dyDescent="0.2">
      <c r="K235" s="171"/>
      <c r="L235" s="152"/>
      <c r="M235" s="178"/>
      <c r="P235" s="171"/>
      <c r="Q235" s="6"/>
      <c r="R235" s="152"/>
      <c r="S235" s="6"/>
      <c r="T235" s="6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6:52" x14ac:dyDescent="0.2">
      <c r="K236" s="171"/>
      <c r="L236" s="152"/>
      <c r="M236" s="178"/>
      <c r="P236" s="171"/>
      <c r="Q236" s="6"/>
      <c r="R236" s="152"/>
      <c r="S236" s="6"/>
      <c r="T236" s="6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6:52" x14ac:dyDescent="0.2">
      <c r="K237" s="171"/>
      <c r="L237" s="152"/>
      <c r="M237" s="178"/>
      <c r="P237" s="171"/>
      <c r="Q237" s="6"/>
      <c r="R237" s="152"/>
      <c r="S237" s="6"/>
      <c r="T237" s="6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6:52" x14ac:dyDescent="0.2">
      <c r="K238" s="171"/>
      <c r="L238" s="152"/>
      <c r="M238" s="178"/>
      <c r="P238" s="171"/>
      <c r="Q238" s="6"/>
      <c r="R238" s="152"/>
      <c r="S238" s="6"/>
      <c r="T238" s="6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6:52" x14ac:dyDescent="0.2">
      <c r="K239" s="171"/>
      <c r="L239" s="152"/>
      <c r="M239" s="178"/>
      <c r="P239" s="171"/>
      <c r="Q239" s="6"/>
      <c r="R239" s="152"/>
      <c r="S239" s="6"/>
      <c r="T239" s="6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6:52" x14ac:dyDescent="0.2">
      <c r="K240" s="171"/>
      <c r="L240" s="152"/>
      <c r="M240" s="178"/>
      <c r="P240" s="171"/>
      <c r="Q240" s="6"/>
      <c r="R240" s="152"/>
      <c r="S240" s="6"/>
      <c r="T240" s="6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3:52" x14ac:dyDescent="0.2">
      <c r="I241" s="6"/>
      <c r="J241" s="6"/>
      <c r="K241" s="171"/>
      <c r="L241" s="171"/>
      <c r="M241" s="176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3:52" x14ac:dyDescent="0.2">
      <c r="I242" s="6"/>
      <c r="J242" s="6"/>
      <c r="K242" s="171"/>
      <c r="L242" s="171"/>
      <c r="M242" s="176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3:52" x14ac:dyDescent="0.2">
      <c r="I243" s="6"/>
      <c r="J243" s="6"/>
      <c r="K243" s="171"/>
      <c r="L243" s="171"/>
      <c r="M243" s="176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3:52" x14ac:dyDescent="0.2">
      <c r="I244" s="6"/>
      <c r="J244" s="6"/>
      <c r="K244" s="171"/>
      <c r="L244" s="152"/>
      <c r="P244" s="12"/>
      <c r="Q244"/>
      <c r="R244"/>
      <c r="T244"/>
      <c r="U244"/>
      <c r="V244"/>
      <c r="W244"/>
      <c r="X244"/>
      <c r="Y244"/>
      <c r="Z244"/>
      <c r="AA244"/>
      <c r="AB244"/>
      <c r="AC244"/>
      <c r="AD244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3:52" s="10" customFormat="1" ht="18" x14ac:dyDescent="0.2">
      <c r="C245" s="96"/>
      <c r="D245" s="96"/>
      <c r="E245" s="96"/>
      <c r="F245" s="96"/>
      <c r="G245" s="96"/>
      <c r="H245" s="96"/>
      <c r="I245" s="96"/>
      <c r="J245" s="96"/>
      <c r="K245" s="172"/>
      <c r="L245" s="172"/>
      <c r="M245" s="165"/>
      <c r="N245" s="12"/>
      <c r="O245" s="12"/>
      <c r="P245" s="172"/>
      <c r="Q245" s="141"/>
      <c r="R245" s="44"/>
      <c r="T245" s="103"/>
      <c r="U245" s="44"/>
      <c r="V245" s="44"/>
      <c r="W245" s="44"/>
      <c r="X245" s="44"/>
      <c r="Y245" s="44"/>
      <c r="Z245" s="44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6"/>
      <c r="AP245" s="7"/>
      <c r="AQ245" s="7"/>
      <c r="AR245" s="7"/>
      <c r="AS245" s="7"/>
      <c r="AT245" s="7"/>
      <c r="AU245" s="7"/>
      <c r="AV245" s="7"/>
    </row>
    <row r="246" spans="3:52" s="10" customFormat="1" ht="18" x14ac:dyDescent="0.2">
      <c r="C246" s="96"/>
      <c r="D246" s="96"/>
      <c r="E246" s="96"/>
      <c r="F246" s="96"/>
      <c r="G246" s="96"/>
      <c r="H246" s="96"/>
      <c r="I246" s="96"/>
      <c r="J246" s="96"/>
      <c r="K246" s="172"/>
      <c r="L246" s="172"/>
      <c r="M246" s="165"/>
      <c r="N246" s="12"/>
      <c r="O246" s="12"/>
      <c r="P246" s="172"/>
      <c r="Q246" s="141"/>
      <c r="R246" s="44"/>
      <c r="T246" s="25"/>
      <c r="U246" s="44"/>
      <c r="V246" s="44"/>
      <c r="W246" s="44"/>
      <c r="X246" s="44"/>
      <c r="Y246" s="44"/>
      <c r="Z246" s="44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6"/>
      <c r="AP246" s="7"/>
      <c r="AQ246" s="7"/>
      <c r="AR246" s="7"/>
      <c r="AS246" s="7"/>
      <c r="AT246" s="7"/>
      <c r="AU246" s="7"/>
      <c r="AV246" s="7"/>
    </row>
    <row r="247" spans="3:52" s="10" customFormat="1" ht="18" x14ac:dyDescent="0.2">
      <c r="C247" s="96"/>
      <c r="D247" s="96"/>
      <c r="E247" s="96"/>
      <c r="F247" s="96"/>
      <c r="G247" s="96"/>
      <c r="H247" s="96"/>
      <c r="I247" s="96"/>
      <c r="J247" s="96"/>
      <c r="K247" s="172"/>
      <c r="L247" s="172"/>
      <c r="M247" s="165"/>
      <c r="N247" s="12"/>
      <c r="O247" s="12"/>
      <c r="P247" s="172"/>
      <c r="Q247" s="141"/>
      <c r="R247" s="44"/>
      <c r="T247" s="25"/>
      <c r="U247" s="44"/>
      <c r="V247" s="44"/>
      <c r="W247" s="44"/>
      <c r="X247" s="44"/>
      <c r="Y247" s="44"/>
      <c r="Z247" s="44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6"/>
      <c r="AP247" s="7"/>
      <c r="AQ247" s="7"/>
      <c r="AR247" s="7"/>
      <c r="AS247" s="7"/>
      <c r="AT247" s="7"/>
      <c r="AU247" s="7"/>
      <c r="AV247" s="7"/>
    </row>
    <row r="248" spans="3:52" s="10" customFormat="1" ht="18" x14ac:dyDescent="0.2">
      <c r="C248" s="96"/>
      <c r="D248" s="96"/>
      <c r="E248" s="96"/>
      <c r="F248" s="96"/>
      <c r="G248" s="96"/>
      <c r="H248" s="96"/>
      <c r="I248" s="96"/>
      <c r="J248" s="96"/>
      <c r="K248" s="172"/>
      <c r="L248" s="172"/>
      <c r="M248" s="165"/>
      <c r="N248" s="12"/>
      <c r="O248" s="12"/>
      <c r="P248" s="172"/>
      <c r="Q248" s="141"/>
      <c r="R248" s="44"/>
      <c r="T248" s="25"/>
      <c r="U248" s="44"/>
      <c r="V248" s="44"/>
      <c r="W248" s="44"/>
      <c r="X248" s="44"/>
      <c r="Y248" s="44"/>
      <c r="Z248" s="44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6"/>
      <c r="AP248" s="7"/>
      <c r="AQ248" s="7"/>
      <c r="AR248" s="7"/>
      <c r="AS248" s="7"/>
      <c r="AT248" s="7"/>
      <c r="AU248" s="7"/>
      <c r="AV248" s="7"/>
    </row>
    <row r="249" spans="3:52" s="10" customFormat="1" ht="18" x14ac:dyDescent="0.2">
      <c r="C249" s="96"/>
      <c r="D249" s="96"/>
      <c r="E249" s="96"/>
      <c r="F249" s="96"/>
      <c r="G249" s="96"/>
      <c r="H249" s="96"/>
      <c r="I249" s="96"/>
      <c r="J249" s="96"/>
      <c r="K249" s="172"/>
      <c r="L249" s="172"/>
      <c r="M249" s="165"/>
      <c r="N249" s="12"/>
      <c r="O249" s="12"/>
      <c r="P249" s="172"/>
      <c r="Q249" s="141"/>
      <c r="R249" s="44"/>
      <c r="T249" s="25"/>
      <c r="U249" s="44"/>
      <c r="V249" s="44"/>
      <c r="W249" s="44"/>
      <c r="X249" s="44"/>
      <c r="Y249" s="44"/>
      <c r="Z249" s="44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6"/>
      <c r="AP249" s="7"/>
      <c r="AQ249" s="7"/>
      <c r="AR249" s="7"/>
      <c r="AS249" s="7"/>
      <c r="AT249" s="7"/>
      <c r="AU249" s="7"/>
      <c r="AV249" s="7"/>
    </row>
    <row r="250" spans="3:52" s="10" customFormat="1" ht="18" x14ac:dyDescent="0.2">
      <c r="C250" s="96"/>
      <c r="D250" s="96"/>
      <c r="E250" s="96"/>
      <c r="F250" s="96"/>
      <c r="G250" s="96"/>
      <c r="H250" s="96"/>
      <c r="I250" s="96"/>
      <c r="J250" s="96"/>
      <c r="K250" s="172"/>
      <c r="L250" s="172"/>
      <c r="M250" s="165"/>
      <c r="N250" s="12"/>
      <c r="O250" s="12"/>
      <c r="P250" s="172"/>
      <c r="Q250" s="141"/>
      <c r="R250" s="44"/>
      <c r="T250" s="25"/>
      <c r="U250" s="44"/>
      <c r="V250" s="44"/>
      <c r="W250" s="44"/>
      <c r="X250" s="44"/>
      <c r="Y250" s="44"/>
      <c r="Z250" s="44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6"/>
      <c r="AP250" s="7"/>
      <c r="AQ250" s="7"/>
      <c r="AR250" s="7"/>
      <c r="AS250" s="7"/>
      <c r="AT250" s="7"/>
      <c r="AU250" s="7"/>
      <c r="AV250" s="7"/>
    </row>
    <row r="251" spans="3:52" s="10" customFormat="1" ht="18" x14ac:dyDescent="0.2">
      <c r="C251" s="96"/>
      <c r="D251" s="96"/>
      <c r="E251" s="96"/>
      <c r="F251" s="96"/>
      <c r="G251" s="96"/>
      <c r="H251" s="96"/>
      <c r="I251" s="96"/>
      <c r="J251" s="96"/>
      <c r="K251" s="172"/>
      <c r="L251" s="172"/>
      <c r="M251" s="165"/>
      <c r="N251" s="12"/>
      <c r="O251" s="12"/>
      <c r="P251" s="172"/>
      <c r="Q251" s="141"/>
      <c r="R251" s="44"/>
      <c r="T251" s="25"/>
      <c r="U251" s="44"/>
      <c r="V251" s="44"/>
      <c r="W251" s="44"/>
      <c r="X251" s="44"/>
      <c r="Y251" s="44"/>
      <c r="Z251" s="44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6"/>
      <c r="AP251" s="7"/>
      <c r="AQ251" s="7"/>
      <c r="AR251" s="7"/>
      <c r="AS251" s="7"/>
      <c r="AT251" s="7"/>
      <c r="AU251" s="7"/>
      <c r="AV251" s="7"/>
    </row>
    <row r="252" spans="3:52" s="10" customFormat="1" ht="18" x14ac:dyDescent="0.2">
      <c r="C252" s="96"/>
      <c r="D252" s="96"/>
      <c r="E252" s="96"/>
      <c r="F252" s="96"/>
      <c r="G252" s="96"/>
      <c r="H252" s="96"/>
      <c r="I252" s="96"/>
      <c r="J252" s="96"/>
      <c r="K252" s="172"/>
      <c r="L252" s="172"/>
      <c r="M252" s="165"/>
      <c r="N252" s="12"/>
      <c r="O252" s="12"/>
      <c r="P252" s="172"/>
      <c r="Q252" s="141"/>
      <c r="R252" s="44"/>
      <c r="T252" s="25"/>
      <c r="U252" s="44"/>
      <c r="V252" s="44"/>
      <c r="W252" s="44"/>
      <c r="X252" s="44"/>
      <c r="Y252" s="44"/>
      <c r="Z252" s="44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6"/>
      <c r="AP252" s="7"/>
      <c r="AQ252" s="7"/>
      <c r="AR252" s="7"/>
      <c r="AS252" s="7"/>
      <c r="AT252" s="7"/>
      <c r="AU252" s="7"/>
      <c r="AV252" s="7"/>
    </row>
    <row r="253" spans="3:52" s="10" customFormat="1" ht="18" x14ac:dyDescent="0.2">
      <c r="C253" s="96"/>
      <c r="D253" s="96"/>
      <c r="E253" s="96"/>
      <c r="F253" s="96"/>
      <c r="G253" s="96"/>
      <c r="H253" s="96"/>
      <c r="I253" s="96"/>
      <c r="J253" s="96"/>
      <c r="K253" s="172"/>
      <c r="L253" s="172"/>
      <c r="M253" s="165"/>
      <c r="N253" s="12"/>
      <c r="O253" s="12"/>
      <c r="P253" s="172"/>
      <c r="Q253" s="141"/>
      <c r="R253" s="44"/>
      <c r="T253" s="25"/>
      <c r="U253" s="44"/>
      <c r="V253" s="44"/>
      <c r="W253" s="44"/>
      <c r="X253" s="44"/>
      <c r="Y253" s="44"/>
      <c r="Z253" s="44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6"/>
      <c r="AP253" s="7"/>
      <c r="AQ253" s="7"/>
      <c r="AR253" s="7"/>
      <c r="AS253" s="7"/>
      <c r="AT253" s="7"/>
      <c r="AU253" s="7"/>
      <c r="AV253" s="7"/>
    </row>
    <row r="254" spans="3:52" s="10" customFormat="1" ht="18" x14ac:dyDescent="0.2">
      <c r="C254" s="96"/>
      <c r="D254" s="96"/>
      <c r="E254" s="96"/>
      <c r="F254" s="96"/>
      <c r="G254" s="96"/>
      <c r="H254" s="96"/>
      <c r="I254" s="96"/>
      <c r="J254" s="96"/>
      <c r="K254" s="172"/>
      <c r="L254" s="172"/>
      <c r="M254" s="165"/>
      <c r="N254" s="12"/>
      <c r="O254" s="12"/>
      <c r="P254" s="172"/>
      <c r="Q254" s="141"/>
      <c r="R254" s="44"/>
      <c r="T254" s="25"/>
      <c r="U254" s="44"/>
      <c r="V254" s="44"/>
      <c r="W254" s="44"/>
      <c r="X254" s="44"/>
      <c r="Y254" s="44"/>
      <c r="Z254" s="44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6"/>
      <c r="AP254" s="7"/>
      <c r="AQ254" s="7"/>
      <c r="AR254" s="7"/>
      <c r="AS254" s="7"/>
      <c r="AT254" s="7"/>
      <c r="AU254" s="7"/>
      <c r="AV254" s="7"/>
    </row>
    <row r="255" spans="3:52" s="10" customFormat="1" ht="18" x14ac:dyDescent="0.2">
      <c r="C255" s="96"/>
      <c r="D255" s="96"/>
      <c r="E255" s="96"/>
      <c r="F255" s="96"/>
      <c r="G255" s="96"/>
      <c r="H255" s="96"/>
      <c r="I255" s="96"/>
      <c r="J255" s="96"/>
      <c r="K255" s="172"/>
      <c r="L255" s="172"/>
      <c r="M255" s="165"/>
      <c r="N255" s="12"/>
      <c r="O255" s="12"/>
      <c r="P255" s="172"/>
      <c r="Q255" s="141"/>
      <c r="R255" s="44"/>
      <c r="T255" s="25"/>
      <c r="U255" s="44"/>
      <c r="V255" s="44"/>
      <c r="W255" s="44"/>
      <c r="X255" s="44"/>
      <c r="Y255" s="44"/>
      <c r="Z255" s="44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6"/>
      <c r="AP255" s="7"/>
      <c r="AQ255" s="7"/>
      <c r="AR255" s="7"/>
      <c r="AS255" s="7"/>
      <c r="AT255" s="7"/>
      <c r="AU255" s="7"/>
      <c r="AV255" s="7"/>
    </row>
    <row r="256" spans="3:52" s="10" customFormat="1" ht="18" x14ac:dyDescent="0.2">
      <c r="C256" s="96"/>
      <c r="D256" s="96"/>
      <c r="E256" s="96"/>
      <c r="F256" s="96"/>
      <c r="G256" s="96"/>
      <c r="H256" s="96"/>
      <c r="I256" s="96"/>
      <c r="J256" s="96"/>
      <c r="K256" s="172"/>
      <c r="L256" s="172"/>
      <c r="M256" s="165"/>
      <c r="N256" s="12"/>
      <c r="O256" s="12"/>
      <c r="P256" s="172"/>
      <c r="Q256" s="141"/>
      <c r="R256" s="44"/>
      <c r="T256" s="25"/>
      <c r="U256" s="44"/>
      <c r="V256" s="44"/>
      <c r="W256" s="44"/>
      <c r="X256" s="44"/>
      <c r="Y256" s="44"/>
      <c r="Z256" s="44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6"/>
      <c r="AP256" s="7"/>
      <c r="AQ256" s="7"/>
      <c r="AR256" s="7"/>
      <c r="AS256" s="7"/>
      <c r="AT256" s="7"/>
      <c r="AU256" s="7"/>
      <c r="AV256" s="7"/>
    </row>
    <row r="257" spans="3:48" s="10" customFormat="1" ht="18" x14ac:dyDescent="0.2">
      <c r="C257" s="96"/>
      <c r="D257" s="96"/>
      <c r="E257" s="96"/>
      <c r="F257" s="96"/>
      <c r="G257" s="96"/>
      <c r="H257" s="96"/>
      <c r="I257" s="96"/>
      <c r="J257" s="96"/>
      <c r="K257" s="172"/>
      <c r="L257" s="172"/>
      <c r="M257" s="165"/>
      <c r="N257" s="12"/>
      <c r="O257" s="12"/>
      <c r="P257" s="172"/>
      <c r="Q257" s="141"/>
      <c r="R257" s="44"/>
      <c r="T257" s="25"/>
      <c r="U257" s="44"/>
      <c r="V257" s="44"/>
      <c r="W257" s="44"/>
      <c r="X257" s="44"/>
      <c r="Y257" s="44"/>
      <c r="Z257" s="44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6"/>
      <c r="AP257" s="7"/>
      <c r="AQ257" s="7"/>
      <c r="AR257" s="7"/>
      <c r="AS257" s="7"/>
      <c r="AT257" s="7"/>
      <c r="AU257" s="7"/>
      <c r="AV257" s="7"/>
    </row>
    <row r="258" spans="3:48" s="10" customFormat="1" ht="18" x14ac:dyDescent="0.2">
      <c r="C258" s="96"/>
      <c r="D258" s="96"/>
      <c r="E258" s="96"/>
      <c r="F258" s="96"/>
      <c r="G258" s="96"/>
      <c r="H258" s="96"/>
      <c r="I258" s="96"/>
      <c r="J258" s="96"/>
      <c r="K258" s="172"/>
      <c r="L258" s="172"/>
      <c r="M258" s="165"/>
      <c r="N258" s="12"/>
      <c r="O258" s="12"/>
      <c r="P258" s="172"/>
      <c r="Q258" s="141"/>
      <c r="R258" s="44"/>
      <c r="T258" s="25"/>
      <c r="U258" s="44"/>
      <c r="V258" s="44"/>
      <c r="W258" s="44"/>
      <c r="X258" s="44"/>
      <c r="Y258" s="44"/>
      <c r="Z258" s="44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6"/>
      <c r="AP258" s="7"/>
      <c r="AQ258" s="7"/>
      <c r="AR258" s="7"/>
      <c r="AS258" s="7"/>
      <c r="AT258" s="7"/>
      <c r="AU258" s="7"/>
      <c r="AV258" s="7"/>
    </row>
    <row r="259" spans="3:48" s="10" customFormat="1" ht="18" x14ac:dyDescent="0.2">
      <c r="C259" s="96"/>
      <c r="D259" s="96"/>
      <c r="E259" s="96"/>
      <c r="F259" s="96"/>
      <c r="G259" s="96"/>
      <c r="H259" s="96"/>
      <c r="I259" s="96"/>
      <c r="J259" s="96"/>
      <c r="K259" s="172"/>
      <c r="L259" s="172"/>
      <c r="M259" s="165"/>
      <c r="N259" s="12"/>
      <c r="O259" s="12"/>
      <c r="P259" s="172"/>
      <c r="Q259" s="141"/>
      <c r="R259" s="44"/>
      <c r="T259" s="25"/>
      <c r="U259" s="44"/>
      <c r="V259" s="44"/>
      <c r="W259" s="44"/>
      <c r="X259" s="44"/>
      <c r="Y259" s="44"/>
      <c r="Z259" s="44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6"/>
      <c r="AP259" s="7"/>
      <c r="AQ259" s="7"/>
      <c r="AR259" s="7"/>
      <c r="AS259" s="7"/>
      <c r="AT259" s="7"/>
      <c r="AU259" s="7"/>
      <c r="AV259" s="7"/>
    </row>
    <row r="260" spans="3:48" s="10" customFormat="1" ht="18" x14ac:dyDescent="0.2">
      <c r="C260" s="96"/>
      <c r="D260" s="96"/>
      <c r="E260" s="96"/>
      <c r="F260" s="96"/>
      <c r="G260" s="96"/>
      <c r="H260" s="96"/>
      <c r="I260" s="96"/>
      <c r="J260" s="96"/>
      <c r="K260" s="172"/>
      <c r="L260" s="172"/>
      <c r="M260" s="165"/>
      <c r="N260" s="12"/>
      <c r="O260" s="12"/>
      <c r="P260" s="172"/>
      <c r="Q260" s="141"/>
      <c r="R260" s="44"/>
      <c r="T260" s="25"/>
      <c r="U260" s="44"/>
      <c r="V260" s="44"/>
      <c r="W260" s="44"/>
      <c r="X260" s="44"/>
      <c r="Y260" s="44"/>
      <c r="Z260" s="44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6"/>
      <c r="AP260" s="7"/>
      <c r="AQ260" s="7"/>
      <c r="AR260" s="7"/>
      <c r="AS260" s="7"/>
      <c r="AT260" s="7"/>
      <c r="AU260" s="7"/>
      <c r="AV260" s="7"/>
    </row>
    <row r="261" spans="3:48" s="10" customFormat="1" ht="18" x14ac:dyDescent="0.2">
      <c r="C261" s="96"/>
      <c r="D261" s="96"/>
      <c r="E261" s="96"/>
      <c r="F261" s="96"/>
      <c r="G261" s="96"/>
      <c r="H261" s="96"/>
      <c r="I261" s="96"/>
      <c r="J261" s="96"/>
      <c r="K261" s="172"/>
      <c r="L261" s="172"/>
      <c r="M261" s="165"/>
      <c r="N261" s="12"/>
      <c r="O261" s="12"/>
      <c r="P261" s="172"/>
      <c r="Q261" s="141"/>
      <c r="R261" s="44"/>
      <c r="T261" s="25"/>
      <c r="U261" s="44"/>
      <c r="V261" s="44"/>
      <c r="W261" s="44"/>
      <c r="X261" s="44"/>
      <c r="Y261" s="44"/>
      <c r="Z261" s="44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6"/>
      <c r="AP261" s="7"/>
      <c r="AQ261" s="7"/>
      <c r="AR261" s="7"/>
      <c r="AS261" s="7"/>
      <c r="AT261" s="7"/>
      <c r="AU261" s="7"/>
      <c r="AV261" s="7"/>
    </row>
    <row r="262" spans="3:48" s="10" customFormat="1" ht="18" x14ac:dyDescent="0.2">
      <c r="C262" s="96"/>
      <c r="D262" s="96"/>
      <c r="E262" s="96"/>
      <c r="F262" s="96"/>
      <c r="G262" s="96"/>
      <c r="H262" s="96"/>
      <c r="I262" s="96"/>
      <c r="J262" s="96"/>
      <c r="K262" s="172"/>
      <c r="L262" s="172"/>
      <c r="M262" s="165"/>
      <c r="N262" s="12"/>
      <c r="O262" s="12"/>
      <c r="P262" s="172"/>
      <c r="Q262" s="141"/>
      <c r="R262" s="44"/>
      <c r="T262" s="25"/>
      <c r="U262" s="44"/>
      <c r="V262" s="44"/>
      <c r="W262" s="44"/>
      <c r="X262" s="44"/>
      <c r="Y262" s="44"/>
      <c r="Z262" s="44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6"/>
      <c r="AP262" s="7"/>
      <c r="AQ262" s="7"/>
      <c r="AR262" s="7"/>
      <c r="AS262" s="7"/>
      <c r="AT262" s="7"/>
      <c r="AU262" s="7"/>
      <c r="AV262" s="7"/>
    </row>
    <row r="263" spans="3:48" s="10" customFormat="1" ht="18" x14ac:dyDescent="0.2">
      <c r="C263" s="96"/>
      <c r="D263" s="96"/>
      <c r="E263" s="96"/>
      <c r="F263" s="96"/>
      <c r="G263" s="96"/>
      <c r="H263" s="96"/>
      <c r="I263" s="96"/>
      <c r="J263" s="96"/>
      <c r="K263" s="172"/>
      <c r="L263" s="172"/>
      <c r="M263" s="165"/>
      <c r="N263" s="12"/>
      <c r="O263" s="12"/>
      <c r="P263" s="172"/>
      <c r="Q263" s="141"/>
      <c r="R263" s="44"/>
      <c r="T263" s="25"/>
      <c r="U263" s="44"/>
      <c r="V263" s="44"/>
      <c r="W263" s="44"/>
      <c r="X263" s="44"/>
      <c r="Y263" s="44"/>
      <c r="Z263" s="44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6"/>
      <c r="AP263" s="7"/>
      <c r="AQ263" s="7"/>
      <c r="AR263" s="7"/>
      <c r="AS263" s="7"/>
      <c r="AT263" s="7"/>
      <c r="AU263" s="7"/>
      <c r="AV263" s="7"/>
    </row>
    <row r="264" spans="3:48" s="10" customFormat="1" ht="18" x14ac:dyDescent="0.2">
      <c r="C264" s="96"/>
      <c r="D264" s="96"/>
      <c r="E264" s="96"/>
      <c r="F264" s="96"/>
      <c r="G264" s="96"/>
      <c r="H264" s="96"/>
      <c r="I264" s="96"/>
      <c r="J264" s="96"/>
      <c r="K264" s="172"/>
      <c r="L264" s="172"/>
      <c r="M264" s="165"/>
      <c r="N264" s="12"/>
      <c r="O264" s="12"/>
      <c r="P264" s="172"/>
      <c r="Q264" s="141"/>
      <c r="R264" s="44"/>
      <c r="T264" s="25"/>
      <c r="U264" s="44"/>
      <c r="V264" s="44"/>
      <c r="W264" s="44"/>
      <c r="X264" s="44"/>
      <c r="Y264" s="44"/>
      <c r="Z264" s="44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6"/>
      <c r="AP264" s="7"/>
      <c r="AQ264" s="7"/>
      <c r="AR264" s="7"/>
      <c r="AS264" s="7"/>
      <c r="AT264" s="7"/>
      <c r="AU264" s="7"/>
      <c r="AV264" s="7"/>
    </row>
    <row r="265" spans="3:48" s="10" customFormat="1" ht="18" x14ac:dyDescent="0.2">
      <c r="C265" s="96"/>
      <c r="D265" s="96"/>
      <c r="E265" s="96"/>
      <c r="F265" s="96"/>
      <c r="G265" s="96"/>
      <c r="H265" s="96"/>
      <c r="I265" s="96"/>
      <c r="J265" s="96"/>
      <c r="K265" s="172"/>
      <c r="L265" s="172"/>
      <c r="M265" s="165"/>
      <c r="N265" s="12"/>
      <c r="O265" s="12"/>
      <c r="P265" s="172"/>
      <c r="Q265" s="141"/>
      <c r="R265" s="44"/>
      <c r="T265" s="25"/>
      <c r="U265" s="44"/>
      <c r="V265" s="44"/>
      <c r="W265" s="44"/>
      <c r="X265" s="44"/>
      <c r="Y265" s="44"/>
      <c r="Z265" s="44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6"/>
      <c r="AP265" s="7"/>
      <c r="AQ265" s="7"/>
      <c r="AR265" s="7"/>
      <c r="AS265" s="7"/>
      <c r="AT265" s="7"/>
      <c r="AU265" s="7"/>
      <c r="AV265" s="7"/>
    </row>
    <row r="266" spans="3:48" s="10" customFormat="1" ht="18" x14ac:dyDescent="0.2">
      <c r="C266" s="96"/>
      <c r="D266" s="96"/>
      <c r="E266" s="96"/>
      <c r="F266" s="96"/>
      <c r="G266" s="96"/>
      <c r="H266" s="96"/>
      <c r="I266" s="96"/>
      <c r="J266" s="96"/>
      <c r="K266" s="172"/>
      <c r="L266" s="172"/>
      <c r="M266" s="165"/>
      <c r="N266" s="12"/>
      <c r="O266" s="12"/>
      <c r="P266" s="172"/>
      <c r="Q266" s="141"/>
      <c r="R266" s="44"/>
      <c r="T266" s="25"/>
      <c r="U266" s="44"/>
      <c r="V266" s="44"/>
      <c r="W266" s="44"/>
      <c r="X266" s="44"/>
      <c r="Y266" s="44"/>
      <c r="Z266" s="44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6"/>
      <c r="AP266" s="7"/>
      <c r="AQ266" s="7"/>
      <c r="AR266" s="7"/>
      <c r="AS266" s="7"/>
      <c r="AT266" s="7"/>
      <c r="AU266" s="7"/>
      <c r="AV266" s="7"/>
    </row>
    <row r="267" spans="3:48" s="10" customFormat="1" ht="18" x14ac:dyDescent="0.2">
      <c r="C267" s="96"/>
      <c r="D267" s="96"/>
      <c r="E267" s="96"/>
      <c r="F267" s="96"/>
      <c r="G267" s="96"/>
      <c r="H267" s="96"/>
      <c r="I267" s="96"/>
      <c r="J267" s="96"/>
      <c r="K267" s="172"/>
      <c r="L267" s="172"/>
      <c r="M267" s="165"/>
      <c r="N267" s="12"/>
      <c r="O267" s="12"/>
      <c r="P267" s="172"/>
      <c r="Q267" s="141"/>
      <c r="R267" s="44"/>
      <c r="T267" s="25"/>
      <c r="U267" s="44"/>
      <c r="V267" s="44"/>
      <c r="W267" s="44"/>
      <c r="X267" s="44"/>
      <c r="Y267" s="44"/>
      <c r="Z267" s="44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6"/>
      <c r="AP267" s="7"/>
      <c r="AQ267" s="7"/>
      <c r="AR267" s="7"/>
      <c r="AS267" s="7"/>
      <c r="AT267" s="7"/>
      <c r="AU267" s="7"/>
      <c r="AV267" s="7"/>
    </row>
    <row r="268" spans="3:48" s="10" customFormat="1" ht="18" x14ac:dyDescent="0.2">
      <c r="C268" s="96"/>
      <c r="D268" s="96"/>
      <c r="E268" s="96"/>
      <c r="F268" s="96"/>
      <c r="G268" s="96"/>
      <c r="H268" s="96"/>
      <c r="I268" s="96"/>
      <c r="J268" s="96"/>
      <c r="K268" s="172"/>
      <c r="L268" s="172"/>
      <c r="M268" s="165"/>
      <c r="N268" s="12"/>
      <c r="O268" s="12"/>
      <c r="P268" s="172"/>
      <c r="Q268" s="141"/>
      <c r="R268" s="44"/>
      <c r="T268" s="25"/>
      <c r="U268" s="44"/>
      <c r="V268" s="44"/>
      <c r="W268" s="44"/>
      <c r="X268" s="44"/>
      <c r="Y268" s="44"/>
      <c r="Z268" s="44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6"/>
      <c r="AP268" s="7"/>
      <c r="AQ268" s="7"/>
      <c r="AR268" s="7"/>
      <c r="AS268" s="7"/>
      <c r="AT268" s="7"/>
      <c r="AU268" s="7"/>
      <c r="AV268" s="7"/>
    </row>
    <row r="269" spans="3:48" s="10" customFormat="1" ht="18" x14ac:dyDescent="0.2">
      <c r="C269" s="96"/>
      <c r="D269" s="96"/>
      <c r="E269" s="96"/>
      <c r="F269" s="96"/>
      <c r="G269" s="96"/>
      <c r="H269" s="96"/>
      <c r="I269" s="96"/>
      <c r="J269" s="96"/>
      <c r="K269" s="172"/>
      <c r="L269" s="172"/>
      <c r="M269" s="165"/>
      <c r="N269" s="12"/>
      <c r="O269" s="12"/>
      <c r="P269" s="172"/>
      <c r="Q269" s="141"/>
      <c r="R269" s="44"/>
      <c r="T269" s="25"/>
      <c r="U269" s="44"/>
      <c r="V269" s="44"/>
      <c r="W269" s="44"/>
      <c r="X269" s="44"/>
      <c r="Y269" s="44"/>
      <c r="Z269" s="44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6"/>
      <c r="AP269" s="7"/>
      <c r="AQ269" s="7"/>
      <c r="AR269" s="7"/>
      <c r="AS269" s="7"/>
      <c r="AT269" s="7"/>
      <c r="AU269" s="7"/>
      <c r="AV269" s="7"/>
    </row>
    <row r="270" spans="3:48" s="10" customFormat="1" ht="18" x14ac:dyDescent="0.2">
      <c r="C270" s="96"/>
      <c r="D270" s="96"/>
      <c r="E270" s="96"/>
      <c r="F270" s="96"/>
      <c r="G270" s="96"/>
      <c r="H270" s="96"/>
      <c r="I270" s="96"/>
      <c r="J270" s="96"/>
      <c r="K270" s="172"/>
      <c r="L270" s="172"/>
      <c r="M270" s="165"/>
      <c r="N270" s="12"/>
      <c r="O270" s="12"/>
      <c r="P270" s="172"/>
      <c r="Q270" s="141"/>
      <c r="R270" s="44"/>
      <c r="T270" s="25"/>
      <c r="U270" s="44"/>
      <c r="V270" s="44"/>
      <c r="W270" s="44"/>
      <c r="X270" s="44"/>
      <c r="Y270" s="44"/>
      <c r="Z270" s="44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6"/>
      <c r="AP270" s="7"/>
      <c r="AQ270" s="7"/>
      <c r="AR270" s="7"/>
      <c r="AS270" s="7"/>
      <c r="AT270" s="7"/>
      <c r="AU270" s="7"/>
      <c r="AV270" s="7"/>
    </row>
    <row r="271" spans="3:48" s="10" customFormat="1" ht="18" x14ac:dyDescent="0.2">
      <c r="C271" s="96"/>
      <c r="D271" s="96"/>
      <c r="E271" s="96"/>
      <c r="F271" s="96"/>
      <c r="G271" s="96"/>
      <c r="H271" s="96"/>
      <c r="I271" s="96"/>
      <c r="J271" s="96"/>
      <c r="K271" s="172"/>
      <c r="L271" s="172"/>
      <c r="M271" s="165"/>
      <c r="N271" s="12"/>
      <c r="O271" s="12"/>
      <c r="P271" s="172"/>
      <c r="Q271" s="141"/>
      <c r="R271" s="44"/>
      <c r="T271" s="25"/>
      <c r="U271" s="44"/>
      <c r="V271" s="44"/>
      <c r="W271" s="44"/>
      <c r="X271" s="44"/>
      <c r="Y271" s="44"/>
      <c r="Z271" s="44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6"/>
      <c r="AP271" s="7"/>
      <c r="AQ271" s="7"/>
      <c r="AR271" s="7"/>
      <c r="AS271" s="7"/>
      <c r="AT271" s="7"/>
      <c r="AU271" s="7"/>
      <c r="AV271" s="7"/>
    </row>
    <row r="272" spans="3:48" s="10" customFormat="1" ht="18" x14ac:dyDescent="0.2">
      <c r="C272" s="96"/>
      <c r="D272" s="96"/>
      <c r="E272" s="96"/>
      <c r="F272" s="96"/>
      <c r="G272" s="96"/>
      <c r="H272" s="96"/>
      <c r="I272" s="96"/>
      <c r="J272" s="96"/>
      <c r="K272" s="172"/>
      <c r="L272" s="172"/>
      <c r="M272" s="165"/>
      <c r="N272" s="12"/>
      <c r="O272" s="12"/>
      <c r="P272" s="172"/>
      <c r="Q272" s="141"/>
      <c r="R272" s="44"/>
      <c r="T272" s="25"/>
      <c r="U272" s="44"/>
      <c r="V272" s="44"/>
      <c r="W272" s="44"/>
      <c r="X272" s="44"/>
      <c r="Y272" s="44"/>
      <c r="Z272" s="44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6"/>
      <c r="AP272" s="7"/>
      <c r="AQ272" s="7"/>
      <c r="AR272" s="7"/>
      <c r="AS272" s="7"/>
      <c r="AT272" s="7"/>
      <c r="AU272" s="7"/>
      <c r="AV272" s="7"/>
    </row>
    <row r="273" spans="3:48" s="10" customFormat="1" ht="18" x14ac:dyDescent="0.2">
      <c r="C273" s="96"/>
      <c r="D273" s="96"/>
      <c r="E273" s="96"/>
      <c r="F273" s="96"/>
      <c r="G273" s="96"/>
      <c r="H273" s="96"/>
      <c r="I273" s="96"/>
      <c r="J273" s="96"/>
      <c r="K273" s="172"/>
      <c r="L273" s="172"/>
      <c r="M273" s="165"/>
      <c r="N273" s="12"/>
      <c r="O273" s="12"/>
      <c r="P273" s="172"/>
      <c r="Q273" s="141"/>
      <c r="R273" s="44"/>
      <c r="T273" s="25"/>
      <c r="U273" s="44"/>
      <c r="V273" s="44"/>
      <c r="W273" s="44"/>
      <c r="X273" s="44"/>
      <c r="Y273" s="44"/>
      <c r="Z273" s="44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6"/>
      <c r="AP273" s="7"/>
      <c r="AQ273" s="7"/>
      <c r="AR273" s="7"/>
      <c r="AS273" s="7"/>
      <c r="AT273" s="7"/>
      <c r="AU273" s="7"/>
      <c r="AV273" s="7"/>
    </row>
    <row r="274" spans="3:48" s="10" customFormat="1" ht="18" x14ac:dyDescent="0.2">
      <c r="C274" s="96"/>
      <c r="D274" s="96"/>
      <c r="E274" s="96"/>
      <c r="F274" s="96"/>
      <c r="G274" s="96"/>
      <c r="H274" s="96"/>
      <c r="I274" s="96"/>
      <c r="J274" s="96"/>
      <c r="K274" s="172"/>
      <c r="L274" s="172"/>
      <c r="M274" s="165"/>
      <c r="N274" s="12"/>
      <c r="O274" s="12"/>
      <c r="P274" s="172"/>
      <c r="Q274" s="141"/>
      <c r="R274" s="44"/>
      <c r="T274" s="25"/>
      <c r="U274" s="44"/>
      <c r="V274" s="44"/>
      <c r="W274" s="44"/>
      <c r="X274" s="44"/>
      <c r="Y274" s="44"/>
      <c r="Z274" s="44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6"/>
      <c r="AP274" s="7"/>
      <c r="AQ274" s="7"/>
      <c r="AR274" s="7"/>
      <c r="AS274" s="7"/>
      <c r="AT274" s="7"/>
      <c r="AU274" s="7"/>
      <c r="AV274" s="7"/>
    </row>
    <row r="275" spans="3:48" s="10" customFormat="1" ht="18" x14ac:dyDescent="0.2">
      <c r="C275" s="96"/>
      <c r="D275" s="96"/>
      <c r="E275" s="96"/>
      <c r="F275" s="96"/>
      <c r="G275" s="96"/>
      <c r="H275" s="96"/>
      <c r="I275" s="96"/>
      <c r="J275" s="96"/>
      <c r="K275" s="172"/>
      <c r="L275" s="172"/>
      <c r="M275" s="165"/>
      <c r="N275" s="12"/>
      <c r="O275" s="12"/>
      <c r="P275" s="172"/>
      <c r="Q275" s="141"/>
      <c r="R275" s="44"/>
      <c r="T275" s="25"/>
      <c r="U275" s="44"/>
      <c r="V275" s="44"/>
      <c r="W275" s="44"/>
      <c r="X275" s="44"/>
      <c r="Y275" s="44"/>
      <c r="Z275" s="44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6"/>
      <c r="AP275" s="7"/>
      <c r="AQ275" s="7"/>
      <c r="AR275" s="7"/>
      <c r="AS275" s="7"/>
      <c r="AT275" s="7"/>
      <c r="AU275" s="7"/>
      <c r="AV275" s="7"/>
    </row>
    <row r="276" spans="3:48" s="10" customFormat="1" x14ac:dyDescent="0.2">
      <c r="C276" s="96"/>
      <c r="D276" s="96"/>
      <c r="E276" s="96"/>
      <c r="F276" s="96"/>
      <c r="G276" s="96"/>
      <c r="H276" s="96"/>
      <c r="I276" s="96"/>
      <c r="J276" s="96"/>
      <c r="K276" s="172"/>
      <c r="L276" s="172"/>
      <c r="M276" s="165"/>
      <c r="N276" s="12"/>
      <c r="O276" s="12"/>
      <c r="P276" s="172"/>
      <c r="Q276" s="141"/>
      <c r="R276" s="44"/>
      <c r="T276" s="25"/>
      <c r="U276" s="44"/>
      <c r="V276" s="44"/>
      <c r="W276" s="44"/>
      <c r="X276" s="44"/>
      <c r="Y276" s="44"/>
      <c r="Z276" s="44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6"/>
      <c r="AP276"/>
      <c r="AQ276"/>
      <c r="AR276"/>
      <c r="AS276"/>
      <c r="AT276"/>
      <c r="AU276"/>
      <c r="AV276"/>
    </row>
    <row r="277" spans="3:48" s="10" customFormat="1" x14ac:dyDescent="0.2">
      <c r="C277" s="96"/>
      <c r="D277" s="96"/>
      <c r="E277" s="96"/>
      <c r="F277" s="96"/>
      <c r="G277" s="96"/>
      <c r="H277" s="96"/>
      <c r="I277" s="96"/>
      <c r="J277" s="96"/>
      <c r="K277" s="172"/>
      <c r="L277" s="172"/>
      <c r="M277" s="165"/>
      <c r="N277" s="12"/>
      <c r="O277" s="12"/>
      <c r="P277" s="172"/>
      <c r="Q277" s="141"/>
      <c r="R277" s="44"/>
      <c r="T277" s="25"/>
      <c r="U277" s="44"/>
      <c r="V277" s="44"/>
      <c r="W277" s="44"/>
      <c r="X277" s="44"/>
      <c r="Y277" s="44"/>
      <c r="Z277" s="44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6"/>
      <c r="AP277"/>
      <c r="AQ277"/>
      <c r="AR277"/>
      <c r="AS277"/>
      <c r="AT277"/>
      <c r="AU277"/>
      <c r="AV277"/>
    </row>
    <row r="278" spans="3:48" s="10" customFormat="1" x14ac:dyDescent="0.2">
      <c r="C278" s="96"/>
      <c r="D278" s="96"/>
      <c r="E278" s="96"/>
      <c r="F278" s="96"/>
      <c r="G278" s="96"/>
      <c r="H278" s="96"/>
      <c r="I278" s="96"/>
      <c r="J278" s="96"/>
      <c r="K278" s="172"/>
      <c r="L278" s="172"/>
      <c r="M278" s="165"/>
      <c r="N278" s="12"/>
      <c r="O278" s="12"/>
      <c r="P278" s="172"/>
      <c r="Q278" s="141"/>
      <c r="R278" s="44"/>
      <c r="T278" s="25"/>
      <c r="U278" s="44"/>
      <c r="V278" s="44"/>
      <c r="W278" s="44"/>
      <c r="X278" s="44"/>
      <c r="Y278" s="44"/>
      <c r="Z278" s="44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6"/>
      <c r="AP278"/>
      <c r="AQ278"/>
      <c r="AR278"/>
      <c r="AS278"/>
      <c r="AT278"/>
      <c r="AU278"/>
      <c r="AV278"/>
    </row>
    <row r="279" spans="3:48" s="10" customFormat="1" x14ac:dyDescent="0.2">
      <c r="C279" s="96"/>
      <c r="D279" s="96"/>
      <c r="E279" s="96"/>
      <c r="F279" s="96"/>
      <c r="G279" s="96"/>
      <c r="H279" s="96"/>
      <c r="I279" s="96"/>
      <c r="J279" s="96"/>
      <c r="K279" s="172"/>
      <c r="L279" s="172"/>
      <c r="M279" s="165"/>
      <c r="N279" s="12"/>
      <c r="O279" s="12"/>
      <c r="P279" s="172"/>
      <c r="Q279" s="141"/>
      <c r="R279" s="44"/>
      <c r="T279" s="25"/>
      <c r="U279" s="44"/>
      <c r="V279" s="44"/>
      <c r="W279" s="44"/>
      <c r="X279" s="44"/>
      <c r="Y279" s="44"/>
      <c r="Z279" s="44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6"/>
      <c r="AP279"/>
      <c r="AQ279"/>
      <c r="AR279"/>
      <c r="AS279"/>
      <c r="AT279"/>
      <c r="AU279"/>
      <c r="AV279"/>
    </row>
    <row r="280" spans="3:48" s="10" customFormat="1" x14ac:dyDescent="0.2">
      <c r="C280" s="96"/>
      <c r="D280" s="96"/>
      <c r="E280" s="96"/>
      <c r="F280" s="96"/>
      <c r="G280" s="96"/>
      <c r="H280" s="96"/>
      <c r="I280" s="96"/>
      <c r="J280" s="96"/>
      <c r="K280" s="172"/>
      <c r="L280" s="172"/>
      <c r="M280" s="165"/>
      <c r="N280" s="12"/>
      <c r="O280" s="12"/>
      <c r="P280" s="172"/>
      <c r="Q280" s="141"/>
      <c r="R280" s="44"/>
      <c r="T280" s="25"/>
      <c r="U280" s="44"/>
      <c r="V280" s="44"/>
      <c r="W280" s="44"/>
      <c r="X280" s="44"/>
      <c r="Y280" s="44"/>
      <c r="Z280" s="44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6"/>
      <c r="AP280"/>
      <c r="AQ280"/>
      <c r="AR280"/>
      <c r="AS280"/>
      <c r="AT280"/>
      <c r="AU280"/>
      <c r="AV280"/>
    </row>
    <row r="281" spans="3:48" s="10" customFormat="1" x14ac:dyDescent="0.2">
      <c r="C281" s="96"/>
      <c r="D281" s="96"/>
      <c r="E281" s="96"/>
      <c r="F281" s="96"/>
      <c r="G281" s="96"/>
      <c r="H281" s="96"/>
      <c r="I281" s="96"/>
      <c r="J281" s="96"/>
      <c r="K281" s="172"/>
      <c r="L281" s="172"/>
      <c r="M281" s="165"/>
      <c r="N281" s="12"/>
      <c r="O281" s="12"/>
      <c r="P281" s="172"/>
      <c r="Q281" s="141"/>
      <c r="R281" s="44"/>
      <c r="T281" s="25"/>
      <c r="U281" s="44"/>
      <c r="V281" s="44"/>
      <c r="W281" s="44"/>
      <c r="X281" s="44"/>
      <c r="Y281" s="44"/>
      <c r="Z281" s="44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6"/>
      <c r="AP281"/>
      <c r="AQ281"/>
      <c r="AR281"/>
      <c r="AS281"/>
      <c r="AT281"/>
      <c r="AU281"/>
      <c r="AV281"/>
    </row>
    <row r="282" spans="3:48" s="10" customFormat="1" x14ac:dyDescent="0.2">
      <c r="C282" s="96"/>
      <c r="D282" s="96"/>
      <c r="E282" s="96"/>
      <c r="F282" s="96"/>
      <c r="G282" s="96"/>
      <c r="H282" s="96"/>
      <c r="I282" s="96"/>
      <c r="J282" s="96"/>
      <c r="K282" s="172"/>
      <c r="L282" s="172"/>
      <c r="M282" s="165"/>
      <c r="N282" s="12"/>
      <c r="O282" s="12"/>
      <c r="P282" s="172"/>
      <c r="Q282" s="141"/>
      <c r="R282" s="44"/>
      <c r="T282" s="25"/>
      <c r="U282" s="44"/>
      <c r="V282" s="44"/>
      <c r="W282" s="44"/>
      <c r="X282" s="44"/>
      <c r="Y282" s="44"/>
      <c r="Z282" s="44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6"/>
      <c r="AP282"/>
      <c r="AQ282"/>
      <c r="AR282"/>
      <c r="AS282"/>
      <c r="AT282"/>
      <c r="AU282"/>
      <c r="AV282"/>
    </row>
    <row r="283" spans="3:48" s="10" customFormat="1" x14ac:dyDescent="0.2">
      <c r="C283" s="96"/>
      <c r="D283" s="96"/>
      <c r="E283" s="96"/>
      <c r="F283" s="96"/>
      <c r="G283" s="96"/>
      <c r="H283" s="96"/>
      <c r="I283" s="96"/>
      <c r="J283" s="96"/>
      <c r="K283" s="172"/>
      <c r="L283" s="172"/>
      <c r="M283" s="165"/>
      <c r="N283" s="12"/>
      <c r="O283" s="12"/>
      <c r="P283" s="172"/>
      <c r="Q283" s="141"/>
      <c r="R283" s="44"/>
      <c r="T283" s="25"/>
      <c r="U283" s="44"/>
      <c r="V283" s="44"/>
      <c r="W283" s="44"/>
      <c r="X283" s="44"/>
      <c r="Y283" s="44"/>
      <c r="Z283" s="44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6"/>
      <c r="AP283"/>
      <c r="AQ283"/>
      <c r="AR283"/>
      <c r="AS283"/>
      <c r="AT283"/>
      <c r="AU283"/>
      <c r="AV283"/>
    </row>
    <row r="284" spans="3:48" s="10" customFormat="1" x14ac:dyDescent="0.2">
      <c r="C284" s="96"/>
      <c r="D284" s="96"/>
      <c r="E284" s="96"/>
      <c r="F284" s="96"/>
      <c r="G284" s="96"/>
      <c r="H284" s="96"/>
      <c r="I284" s="96"/>
      <c r="J284" s="96"/>
      <c r="K284" s="172"/>
      <c r="L284" s="172"/>
      <c r="M284" s="165"/>
      <c r="N284" s="12"/>
      <c r="O284" s="12"/>
      <c r="P284" s="172"/>
      <c r="Q284" s="141"/>
      <c r="R284" s="44"/>
      <c r="T284" s="25"/>
      <c r="U284" s="44"/>
      <c r="V284" s="44"/>
      <c r="W284" s="44"/>
      <c r="X284" s="44"/>
      <c r="Y284" s="44"/>
      <c r="Z284" s="44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6"/>
      <c r="AP284"/>
      <c r="AQ284"/>
      <c r="AR284"/>
      <c r="AS284"/>
      <c r="AT284"/>
      <c r="AU284"/>
      <c r="AV284"/>
    </row>
    <row r="285" spans="3:48" s="10" customFormat="1" x14ac:dyDescent="0.2">
      <c r="C285" s="96"/>
      <c r="D285" s="96"/>
      <c r="E285" s="96"/>
      <c r="F285" s="96"/>
      <c r="G285" s="96"/>
      <c r="H285" s="96"/>
      <c r="I285" s="96"/>
      <c r="J285" s="96"/>
      <c r="K285" s="172"/>
      <c r="L285" s="172"/>
      <c r="M285" s="165"/>
      <c r="N285" s="12"/>
      <c r="O285" s="12"/>
      <c r="P285" s="172"/>
      <c r="Q285" s="141"/>
      <c r="R285" s="44"/>
      <c r="T285" s="25"/>
      <c r="U285" s="44"/>
      <c r="V285" s="44"/>
      <c r="W285" s="44"/>
      <c r="X285" s="44"/>
      <c r="Y285" s="44"/>
      <c r="Z285" s="44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6"/>
      <c r="AP285"/>
      <c r="AQ285"/>
      <c r="AR285"/>
      <c r="AS285"/>
      <c r="AT285"/>
      <c r="AU285"/>
      <c r="AV285"/>
    </row>
    <row r="286" spans="3:48" s="10" customFormat="1" x14ac:dyDescent="0.2">
      <c r="C286" s="96"/>
      <c r="D286" s="96"/>
      <c r="E286" s="96"/>
      <c r="F286" s="96"/>
      <c r="G286" s="96"/>
      <c r="H286" s="96"/>
      <c r="I286" s="96"/>
      <c r="J286" s="96"/>
      <c r="K286" s="172"/>
      <c r="L286" s="172"/>
      <c r="M286" s="165"/>
      <c r="N286" s="12"/>
      <c r="O286" s="12"/>
      <c r="P286" s="172"/>
      <c r="Q286" s="141"/>
      <c r="R286" s="44"/>
      <c r="T286" s="25"/>
      <c r="U286" s="44"/>
      <c r="V286" s="44"/>
      <c r="W286" s="44"/>
      <c r="X286" s="44"/>
      <c r="Y286" s="44"/>
      <c r="Z286" s="44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6"/>
      <c r="AP286"/>
      <c r="AQ286"/>
      <c r="AR286"/>
      <c r="AS286"/>
      <c r="AT286"/>
      <c r="AU286"/>
      <c r="AV286"/>
    </row>
    <row r="287" spans="3:48" s="10" customFormat="1" x14ac:dyDescent="0.2">
      <c r="C287" s="96"/>
      <c r="D287" s="96"/>
      <c r="E287" s="96"/>
      <c r="F287" s="96"/>
      <c r="G287" s="96"/>
      <c r="H287" s="96"/>
      <c r="I287" s="96"/>
      <c r="J287" s="96"/>
      <c r="K287" s="172"/>
      <c r="L287" s="172"/>
      <c r="M287" s="165"/>
      <c r="N287" s="12"/>
      <c r="O287" s="12"/>
      <c r="P287" s="172"/>
      <c r="Q287" s="141"/>
      <c r="R287" s="44"/>
      <c r="T287" s="25"/>
      <c r="U287" s="44"/>
      <c r="V287" s="44"/>
      <c r="W287" s="44"/>
      <c r="X287" s="44"/>
      <c r="Y287" s="44"/>
      <c r="Z287" s="44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6"/>
      <c r="AP287"/>
      <c r="AQ287"/>
      <c r="AR287"/>
      <c r="AS287"/>
      <c r="AT287"/>
      <c r="AU287"/>
      <c r="AV287"/>
    </row>
    <row r="288" spans="3:48" s="10" customFormat="1" x14ac:dyDescent="0.2">
      <c r="C288" s="96"/>
      <c r="D288" s="96"/>
      <c r="E288" s="96"/>
      <c r="F288" s="96"/>
      <c r="G288" s="96"/>
      <c r="H288" s="96"/>
      <c r="I288" s="96"/>
      <c r="J288" s="96"/>
      <c r="K288" s="172"/>
      <c r="L288" s="172"/>
      <c r="M288" s="165"/>
      <c r="N288" s="12"/>
      <c r="O288" s="12"/>
      <c r="P288" s="172"/>
      <c r="Q288" s="141"/>
      <c r="R288" s="44"/>
      <c r="T288" s="25"/>
      <c r="U288" s="44"/>
      <c r="V288" s="44"/>
      <c r="W288" s="44"/>
      <c r="X288" s="44"/>
      <c r="Y288" s="44"/>
      <c r="Z288" s="44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6"/>
      <c r="AP288"/>
      <c r="AQ288"/>
      <c r="AR288"/>
      <c r="AS288"/>
      <c r="AT288"/>
      <c r="AU288"/>
      <c r="AV288"/>
    </row>
    <row r="289" spans="3:48" s="10" customFormat="1" x14ac:dyDescent="0.2">
      <c r="C289" s="96"/>
      <c r="D289" s="96"/>
      <c r="E289" s="96"/>
      <c r="F289" s="96"/>
      <c r="G289" s="96"/>
      <c r="H289" s="96"/>
      <c r="I289" s="96"/>
      <c r="J289" s="96"/>
      <c r="K289" s="172"/>
      <c r="L289" s="172"/>
      <c r="M289" s="165"/>
      <c r="N289" s="12"/>
      <c r="O289" s="12"/>
      <c r="P289" s="172"/>
      <c r="Q289" s="141"/>
      <c r="R289" s="44"/>
      <c r="T289" s="25"/>
      <c r="U289" s="44"/>
      <c r="V289" s="44"/>
      <c r="W289" s="44"/>
      <c r="X289" s="44"/>
      <c r="Y289" s="44"/>
      <c r="Z289" s="44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6"/>
      <c r="AP289"/>
      <c r="AQ289"/>
      <c r="AR289"/>
      <c r="AS289"/>
      <c r="AT289"/>
      <c r="AU289"/>
      <c r="AV289"/>
    </row>
    <row r="290" spans="3:48" s="10" customFormat="1" x14ac:dyDescent="0.2">
      <c r="C290" s="96"/>
      <c r="D290" s="96"/>
      <c r="E290" s="96"/>
      <c r="F290" s="96"/>
      <c r="G290" s="96"/>
      <c r="H290" s="96"/>
      <c r="I290" s="96"/>
      <c r="J290" s="96"/>
      <c r="K290" s="172"/>
      <c r="L290" s="172"/>
      <c r="M290" s="165"/>
      <c r="N290" s="12"/>
      <c r="O290" s="12"/>
      <c r="P290" s="172"/>
      <c r="Q290" s="141"/>
      <c r="R290" s="44"/>
      <c r="T290" s="25"/>
      <c r="U290" s="44"/>
      <c r="V290" s="44"/>
      <c r="W290" s="44"/>
      <c r="X290" s="44"/>
      <c r="Y290" s="44"/>
      <c r="Z290" s="44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6"/>
      <c r="AP290"/>
      <c r="AQ290"/>
      <c r="AR290"/>
      <c r="AS290"/>
      <c r="AT290"/>
      <c r="AU290"/>
      <c r="AV290"/>
    </row>
    <row r="291" spans="3:48" s="10" customFormat="1" x14ac:dyDescent="0.2">
      <c r="C291" s="96"/>
      <c r="D291" s="96"/>
      <c r="E291" s="96"/>
      <c r="F291" s="96"/>
      <c r="G291" s="96"/>
      <c r="H291" s="96"/>
      <c r="I291" s="96"/>
      <c r="J291" s="96"/>
      <c r="K291" s="172"/>
      <c r="L291" s="172"/>
      <c r="M291" s="165"/>
      <c r="N291" s="12"/>
      <c r="O291" s="12"/>
      <c r="P291" s="172"/>
      <c r="Q291" s="141"/>
      <c r="R291" s="44"/>
      <c r="T291" s="25"/>
      <c r="U291" s="44"/>
      <c r="V291" s="44"/>
      <c r="W291" s="44"/>
      <c r="X291" s="44"/>
      <c r="Y291" s="44"/>
      <c r="Z291" s="44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6"/>
      <c r="AP291"/>
      <c r="AQ291"/>
      <c r="AR291"/>
      <c r="AS291"/>
      <c r="AT291"/>
      <c r="AU291"/>
      <c r="AV291"/>
    </row>
    <row r="292" spans="3:48" s="10" customFormat="1" x14ac:dyDescent="0.2">
      <c r="C292" s="96"/>
      <c r="D292" s="96"/>
      <c r="E292" s="96"/>
      <c r="F292" s="96"/>
      <c r="G292" s="96"/>
      <c r="H292" s="96"/>
      <c r="I292" s="96"/>
      <c r="J292" s="96"/>
      <c r="K292" s="172"/>
      <c r="L292" s="172"/>
      <c r="M292" s="165"/>
      <c r="N292" s="12"/>
      <c r="O292" s="12"/>
      <c r="P292" s="172"/>
      <c r="Q292" s="141"/>
      <c r="R292" s="44"/>
      <c r="T292" s="25"/>
      <c r="U292" s="44"/>
      <c r="V292" s="44"/>
      <c r="W292" s="44"/>
      <c r="X292" s="44"/>
      <c r="Y292" s="44"/>
      <c r="Z292" s="44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6"/>
      <c r="AP292"/>
      <c r="AQ292"/>
      <c r="AR292"/>
      <c r="AS292"/>
      <c r="AT292"/>
      <c r="AU292"/>
      <c r="AV292"/>
    </row>
    <row r="293" spans="3:48" s="10" customFormat="1" x14ac:dyDescent="0.2">
      <c r="C293" s="96"/>
      <c r="D293" s="96"/>
      <c r="E293" s="96"/>
      <c r="F293" s="96"/>
      <c r="G293" s="96"/>
      <c r="H293" s="96"/>
      <c r="I293" s="96"/>
      <c r="J293" s="96"/>
      <c r="K293" s="172"/>
      <c r="L293" s="172"/>
      <c r="M293" s="165"/>
      <c r="N293" s="12"/>
      <c r="O293" s="12"/>
      <c r="P293" s="172"/>
      <c r="Q293" s="141"/>
      <c r="R293" s="44"/>
      <c r="T293" s="25"/>
      <c r="U293" s="44"/>
      <c r="V293" s="44"/>
      <c r="W293" s="44"/>
      <c r="X293" s="44"/>
      <c r="Y293" s="44"/>
      <c r="Z293" s="44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6"/>
      <c r="AP293"/>
      <c r="AQ293"/>
      <c r="AR293"/>
      <c r="AS293"/>
      <c r="AT293"/>
      <c r="AU293"/>
      <c r="AV293"/>
    </row>
    <row r="294" spans="3:48" s="10" customFormat="1" x14ac:dyDescent="0.2">
      <c r="C294" s="96"/>
      <c r="D294" s="96"/>
      <c r="E294" s="96"/>
      <c r="F294" s="96"/>
      <c r="G294" s="96"/>
      <c r="H294" s="96"/>
      <c r="I294" s="96"/>
      <c r="J294" s="96"/>
      <c r="K294" s="172"/>
      <c r="L294" s="172"/>
      <c r="M294" s="165"/>
      <c r="N294" s="12"/>
      <c r="O294" s="12"/>
      <c r="P294" s="172"/>
      <c r="Q294" s="141"/>
      <c r="R294" s="44"/>
      <c r="T294" s="25"/>
      <c r="U294" s="44"/>
      <c r="V294" s="44"/>
      <c r="W294" s="44"/>
      <c r="X294" s="44"/>
      <c r="Y294" s="44"/>
      <c r="Z294" s="44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6"/>
      <c r="AP294"/>
      <c r="AQ294"/>
      <c r="AR294"/>
      <c r="AS294"/>
      <c r="AT294"/>
      <c r="AU294"/>
      <c r="AV294"/>
    </row>
    <row r="295" spans="3:48" s="10" customFormat="1" x14ac:dyDescent="0.2">
      <c r="C295" s="96"/>
      <c r="D295" s="96"/>
      <c r="E295" s="96"/>
      <c r="F295" s="96"/>
      <c r="G295" s="96"/>
      <c r="H295" s="96"/>
      <c r="I295" s="96"/>
      <c r="J295" s="96"/>
      <c r="K295" s="172"/>
      <c r="L295" s="172"/>
      <c r="M295" s="165"/>
      <c r="N295" s="12"/>
      <c r="O295" s="12"/>
      <c r="P295" s="172"/>
      <c r="Q295" s="141"/>
      <c r="R295" s="44"/>
      <c r="T295" s="25"/>
      <c r="U295" s="44"/>
      <c r="V295" s="44"/>
      <c r="W295" s="44"/>
      <c r="X295" s="44"/>
      <c r="Y295" s="44"/>
      <c r="Z295" s="44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6"/>
      <c r="AP295"/>
      <c r="AQ295"/>
      <c r="AR295"/>
      <c r="AS295"/>
      <c r="AT295"/>
      <c r="AU295"/>
      <c r="AV295"/>
    </row>
    <row r="296" spans="3:48" s="10" customFormat="1" x14ac:dyDescent="0.2">
      <c r="C296" s="96"/>
      <c r="D296" s="96"/>
      <c r="E296" s="96"/>
      <c r="F296" s="96"/>
      <c r="G296" s="96"/>
      <c r="H296" s="96"/>
      <c r="I296" s="96"/>
      <c r="J296" s="96"/>
      <c r="K296" s="172"/>
      <c r="L296" s="172"/>
      <c r="M296" s="165"/>
      <c r="N296" s="12"/>
      <c r="O296" s="12"/>
      <c r="P296" s="172"/>
      <c r="Q296" s="141"/>
      <c r="R296" s="44"/>
      <c r="T296" s="25"/>
      <c r="U296" s="44"/>
      <c r="V296" s="44"/>
      <c r="W296" s="44"/>
      <c r="X296" s="44"/>
      <c r="Y296" s="44"/>
      <c r="Z296" s="44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6"/>
      <c r="AP296"/>
      <c r="AQ296"/>
      <c r="AR296"/>
      <c r="AS296"/>
      <c r="AT296"/>
      <c r="AU296"/>
      <c r="AV296"/>
    </row>
    <row r="297" spans="3:48" s="10" customFormat="1" x14ac:dyDescent="0.2">
      <c r="C297" s="96"/>
      <c r="D297" s="96"/>
      <c r="E297" s="96"/>
      <c r="F297" s="96"/>
      <c r="G297" s="96"/>
      <c r="H297" s="96"/>
      <c r="I297" s="96"/>
      <c r="J297" s="96"/>
      <c r="K297" s="172"/>
      <c r="L297" s="172"/>
      <c r="M297" s="165"/>
      <c r="N297" s="12"/>
      <c r="O297" s="12"/>
      <c r="P297" s="172"/>
      <c r="Q297" s="141"/>
      <c r="R297" s="44"/>
      <c r="T297" s="25"/>
      <c r="U297" s="44"/>
      <c r="V297" s="44"/>
      <c r="W297" s="44"/>
      <c r="X297" s="44"/>
      <c r="Y297" s="44"/>
      <c r="Z297" s="44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6"/>
      <c r="AP297"/>
      <c r="AQ297"/>
      <c r="AR297"/>
      <c r="AS297"/>
      <c r="AT297"/>
      <c r="AU297"/>
      <c r="AV297"/>
    </row>
    <row r="298" spans="3:48" s="10" customFormat="1" x14ac:dyDescent="0.2">
      <c r="C298" s="96"/>
      <c r="D298" s="96"/>
      <c r="E298" s="96"/>
      <c r="F298" s="96"/>
      <c r="G298" s="96"/>
      <c r="H298" s="96"/>
      <c r="I298" s="96"/>
      <c r="J298" s="96"/>
      <c r="K298" s="172"/>
      <c r="L298" s="172"/>
      <c r="M298" s="165"/>
      <c r="N298" s="12"/>
      <c r="O298" s="12"/>
      <c r="P298" s="172"/>
      <c r="Q298" s="141"/>
      <c r="R298" s="44"/>
      <c r="T298" s="25"/>
      <c r="U298" s="44"/>
      <c r="V298" s="44"/>
      <c r="W298" s="44"/>
      <c r="X298" s="44"/>
      <c r="Y298" s="44"/>
      <c r="Z298" s="44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6"/>
      <c r="AP298"/>
      <c r="AQ298"/>
      <c r="AR298"/>
      <c r="AS298"/>
      <c r="AT298"/>
      <c r="AU298"/>
      <c r="AV298"/>
    </row>
    <row r="299" spans="3:48" s="10" customFormat="1" x14ac:dyDescent="0.2">
      <c r="C299" s="96"/>
      <c r="D299" s="96"/>
      <c r="E299" s="96"/>
      <c r="F299" s="96"/>
      <c r="G299" s="96"/>
      <c r="H299" s="96"/>
      <c r="I299" s="96"/>
      <c r="J299" s="96"/>
      <c r="K299" s="172"/>
      <c r="L299" s="172"/>
      <c r="M299" s="165"/>
      <c r="N299" s="12"/>
      <c r="O299" s="12"/>
      <c r="P299" s="172"/>
      <c r="Q299" s="141"/>
      <c r="R299" s="44"/>
      <c r="T299" s="25"/>
      <c r="U299" s="44"/>
      <c r="V299" s="44"/>
      <c r="W299" s="44"/>
      <c r="X299" s="44"/>
      <c r="Y299" s="44"/>
      <c r="Z299" s="44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6"/>
      <c r="AP299"/>
      <c r="AQ299"/>
      <c r="AR299"/>
      <c r="AS299"/>
      <c r="AT299"/>
      <c r="AU299"/>
      <c r="AV299"/>
    </row>
    <row r="300" spans="3:48" s="10" customFormat="1" x14ac:dyDescent="0.2">
      <c r="C300" s="96"/>
      <c r="D300" s="96"/>
      <c r="E300" s="96"/>
      <c r="F300" s="96"/>
      <c r="G300" s="96"/>
      <c r="H300" s="96"/>
      <c r="I300" s="96"/>
      <c r="J300" s="96"/>
      <c r="K300" s="172"/>
      <c r="L300" s="172"/>
      <c r="M300" s="165"/>
      <c r="N300" s="12"/>
      <c r="O300" s="12"/>
      <c r="P300" s="172"/>
      <c r="Q300" s="141"/>
      <c r="R300" s="44"/>
      <c r="T300" s="25"/>
      <c r="U300" s="44"/>
      <c r="V300" s="44"/>
      <c r="W300" s="44"/>
      <c r="X300" s="44"/>
      <c r="Y300" s="44"/>
      <c r="Z300" s="44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6"/>
      <c r="AP300"/>
      <c r="AQ300"/>
      <c r="AR300"/>
      <c r="AS300"/>
      <c r="AT300"/>
      <c r="AU300"/>
      <c r="AV300"/>
    </row>
    <row r="301" spans="3:48" s="10" customFormat="1" x14ac:dyDescent="0.2">
      <c r="C301" s="96"/>
      <c r="D301" s="96"/>
      <c r="E301" s="96"/>
      <c r="F301" s="96"/>
      <c r="G301" s="96"/>
      <c r="H301" s="96"/>
      <c r="I301" s="96"/>
      <c r="J301" s="96"/>
      <c r="K301" s="172"/>
      <c r="L301" s="172"/>
      <c r="M301" s="165"/>
      <c r="N301" s="12"/>
      <c r="O301" s="12"/>
      <c r="P301" s="172"/>
      <c r="Q301" s="141"/>
      <c r="R301" s="44"/>
      <c r="T301" s="25"/>
      <c r="U301" s="44"/>
      <c r="V301" s="44"/>
      <c r="W301" s="44"/>
      <c r="X301" s="44"/>
      <c r="Y301" s="44"/>
      <c r="Z301" s="44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6"/>
      <c r="AP301"/>
      <c r="AQ301"/>
      <c r="AR301"/>
      <c r="AS301"/>
      <c r="AT301"/>
      <c r="AU301"/>
      <c r="AV301"/>
    </row>
    <row r="302" spans="3:48" s="10" customFormat="1" x14ac:dyDescent="0.2">
      <c r="C302" s="96"/>
      <c r="D302" s="96"/>
      <c r="E302" s="96"/>
      <c r="F302" s="96"/>
      <c r="G302" s="96"/>
      <c r="H302" s="96"/>
      <c r="I302" s="96"/>
      <c r="J302" s="96"/>
      <c r="K302" s="172"/>
      <c r="L302" s="172"/>
      <c r="M302" s="165"/>
      <c r="N302" s="12"/>
      <c r="O302" s="12"/>
      <c r="P302" s="172"/>
      <c r="Q302" s="141"/>
      <c r="R302" s="44"/>
      <c r="T302" s="25"/>
      <c r="U302" s="44"/>
      <c r="V302" s="44"/>
      <c r="W302" s="44"/>
      <c r="X302" s="44"/>
      <c r="Y302" s="44"/>
      <c r="Z302" s="44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6"/>
      <c r="AP302"/>
      <c r="AQ302"/>
      <c r="AR302"/>
      <c r="AS302"/>
      <c r="AT302"/>
      <c r="AU302"/>
      <c r="AV302"/>
    </row>
    <row r="303" spans="3:48" s="10" customFormat="1" x14ac:dyDescent="0.2">
      <c r="C303" s="96"/>
      <c r="D303" s="96"/>
      <c r="E303" s="96"/>
      <c r="F303" s="96"/>
      <c r="G303" s="96"/>
      <c r="H303" s="96"/>
      <c r="I303" s="96"/>
      <c r="J303" s="96"/>
      <c r="K303" s="172"/>
      <c r="L303" s="172"/>
      <c r="M303" s="165"/>
      <c r="N303" s="12"/>
      <c r="O303" s="12"/>
      <c r="P303" s="172"/>
      <c r="Q303" s="141"/>
      <c r="R303" s="44"/>
      <c r="T303" s="25"/>
      <c r="U303" s="44"/>
      <c r="V303" s="44"/>
      <c r="W303" s="44"/>
      <c r="X303" s="44"/>
      <c r="Y303" s="44"/>
      <c r="Z303" s="44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6"/>
      <c r="AP303"/>
      <c r="AQ303"/>
      <c r="AR303"/>
      <c r="AS303"/>
      <c r="AT303"/>
      <c r="AU303"/>
      <c r="AV303"/>
    </row>
    <row r="304" spans="3:48" s="10" customFormat="1" x14ac:dyDescent="0.2">
      <c r="C304" s="96"/>
      <c r="D304" s="96"/>
      <c r="E304" s="96"/>
      <c r="F304" s="96"/>
      <c r="G304" s="96"/>
      <c r="H304" s="96"/>
      <c r="I304" s="96"/>
      <c r="J304" s="96"/>
      <c r="K304" s="172"/>
      <c r="L304" s="172"/>
      <c r="M304" s="165"/>
      <c r="N304" s="12"/>
      <c r="O304" s="12"/>
      <c r="P304" s="172"/>
      <c r="Q304" s="141"/>
      <c r="R304" s="44"/>
      <c r="T304" s="25"/>
      <c r="U304" s="44"/>
      <c r="V304" s="44"/>
      <c r="W304" s="44"/>
      <c r="X304" s="44"/>
      <c r="Y304" s="44"/>
      <c r="Z304" s="44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6"/>
      <c r="AP304"/>
      <c r="AQ304"/>
      <c r="AR304"/>
      <c r="AS304"/>
      <c r="AT304"/>
      <c r="AU304"/>
      <c r="AV304"/>
    </row>
    <row r="305" spans="3:48" s="10" customFormat="1" x14ac:dyDescent="0.2">
      <c r="C305" s="96"/>
      <c r="D305" s="96"/>
      <c r="E305" s="96"/>
      <c r="F305" s="96"/>
      <c r="G305" s="96"/>
      <c r="H305" s="96"/>
      <c r="I305" s="96"/>
      <c r="J305" s="96"/>
      <c r="K305" s="172"/>
      <c r="L305" s="172"/>
      <c r="M305" s="165"/>
      <c r="N305" s="12"/>
      <c r="O305" s="12"/>
      <c r="P305" s="172"/>
      <c r="Q305" s="141"/>
      <c r="R305" s="44"/>
      <c r="T305" s="25"/>
      <c r="U305" s="44"/>
      <c r="V305" s="44"/>
      <c r="W305" s="44"/>
      <c r="X305" s="44"/>
      <c r="Y305" s="44"/>
      <c r="Z305" s="44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6"/>
      <c r="AP305"/>
      <c r="AQ305"/>
      <c r="AR305"/>
      <c r="AS305"/>
      <c r="AT305"/>
      <c r="AU305"/>
      <c r="AV305"/>
    </row>
    <row r="306" spans="3:48" s="10" customFormat="1" x14ac:dyDescent="0.2">
      <c r="C306" s="96"/>
      <c r="D306" s="96"/>
      <c r="E306" s="96"/>
      <c r="F306" s="96"/>
      <c r="G306" s="96"/>
      <c r="H306" s="96"/>
      <c r="I306" s="96"/>
      <c r="J306" s="96"/>
      <c r="K306" s="172"/>
      <c r="L306" s="172"/>
      <c r="M306" s="165"/>
      <c r="N306" s="12"/>
      <c r="O306" s="12"/>
      <c r="P306" s="172"/>
      <c r="Q306" s="141"/>
      <c r="R306" s="44"/>
      <c r="T306" s="25"/>
      <c r="U306" s="44"/>
      <c r="V306" s="44"/>
      <c r="W306" s="44"/>
      <c r="X306" s="44"/>
      <c r="Y306" s="44"/>
      <c r="Z306" s="44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6"/>
      <c r="AP306"/>
      <c r="AQ306"/>
      <c r="AR306"/>
      <c r="AS306"/>
      <c r="AT306"/>
      <c r="AU306"/>
      <c r="AV306"/>
    </row>
    <row r="307" spans="3:48" s="10" customFormat="1" x14ac:dyDescent="0.2">
      <c r="C307" s="96"/>
      <c r="D307" s="96"/>
      <c r="E307" s="96"/>
      <c r="F307" s="96"/>
      <c r="G307" s="96"/>
      <c r="H307" s="96"/>
      <c r="I307" s="96"/>
      <c r="J307" s="96"/>
      <c r="K307" s="172"/>
      <c r="L307" s="172"/>
      <c r="M307" s="165"/>
      <c r="N307" s="12"/>
      <c r="O307" s="12"/>
      <c r="P307" s="172"/>
      <c r="Q307" s="141"/>
      <c r="R307" s="44"/>
      <c r="T307" s="25"/>
      <c r="U307" s="44"/>
      <c r="V307" s="44"/>
      <c r="W307" s="44"/>
      <c r="X307" s="44"/>
      <c r="Y307" s="44"/>
      <c r="Z307" s="44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6"/>
      <c r="AP307"/>
      <c r="AQ307"/>
      <c r="AR307"/>
      <c r="AS307"/>
      <c r="AT307"/>
      <c r="AU307"/>
      <c r="AV307"/>
    </row>
    <row r="308" spans="3:48" s="10" customFormat="1" x14ac:dyDescent="0.2">
      <c r="C308" s="96"/>
      <c r="D308" s="96"/>
      <c r="E308" s="96"/>
      <c r="F308" s="96"/>
      <c r="G308" s="96"/>
      <c r="H308" s="96"/>
      <c r="I308" s="96"/>
      <c r="J308" s="96"/>
      <c r="K308" s="172"/>
      <c r="L308" s="172"/>
      <c r="M308" s="165"/>
      <c r="N308" s="12"/>
      <c r="O308" s="12"/>
      <c r="P308" s="172"/>
      <c r="Q308" s="141"/>
      <c r="R308" s="44"/>
      <c r="T308" s="25"/>
      <c r="U308" s="44"/>
      <c r="V308" s="44"/>
      <c r="W308" s="44"/>
      <c r="X308" s="44"/>
      <c r="Y308" s="44"/>
      <c r="Z308" s="44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6"/>
      <c r="AP308"/>
      <c r="AQ308"/>
      <c r="AR308"/>
      <c r="AS308"/>
      <c r="AT308"/>
      <c r="AU308"/>
      <c r="AV308"/>
    </row>
    <row r="309" spans="3:48" s="10" customFormat="1" x14ac:dyDescent="0.2">
      <c r="C309" s="96"/>
      <c r="D309" s="96"/>
      <c r="E309" s="96"/>
      <c r="F309" s="96"/>
      <c r="G309" s="96"/>
      <c r="H309" s="96"/>
      <c r="I309" s="96"/>
      <c r="J309" s="96"/>
      <c r="K309" s="172"/>
      <c r="L309" s="172"/>
      <c r="M309" s="165"/>
      <c r="N309" s="12"/>
      <c r="O309" s="12"/>
      <c r="P309" s="172"/>
      <c r="Q309" s="141"/>
      <c r="R309" s="44"/>
      <c r="T309" s="25"/>
      <c r="U309" s="44"/>
      <c r="V309" s="44"/>
      <c r="W309" s="44"/>
      <c r="X309" s="44"/>
      <c r="Y309" s="44"/>
      <c r="Z309" s="44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6"/>
      <c r="AP309"/>
      <c r="AQ309"/>
      <c r="AR309"/>
      <c r="AS309"/>
      <c r="AT309"/>
      <c r="AU309"/>
      <c r="AV309"/>
    </row>
    <row r="310" spans="3:48" s="10" customFormat="1" x14ac:dyDescent="0.2">
      <c r="C310" s="96"/>
      <c r="D310" s="96"/>
      <c r="E310" s="96"/>
      <c r="F310" s="96"/>
      <c r="G310" s="96"/>
      <c r="H310" s="96"/>
      <c r="I310" s="96"/>
      <c r="J310" s="96"/>
      <c r="K310" s="172"/>
      <c r="L310" s="172"/>
      <c r="M310" s="165"/>
      <c r="N310" s="12"/>
      <c r="O310" s="12"/>
      <c r="P310" s="172"/>
      <c r="Q310" s="141"/>
      <c r="R310" s="44"/>
      <c r="T310" s="25"/>
      <c r="U310" s="44"/>
      <c r="V310" s="44"/>
      <c r="W310" s="44"/>
      <c r="X310" s="44"/>
      <c r="Y310" s="44"/>
      <c r="Z310" s="44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6"/>
      <c r="AP310"/>
      <c r="AQ310"/>
      <c r="AR310"/>
      <c r="AS310"/>
      <c r="AT310"/>
      <c r="AU310"/>
      <c r="AV310"/>
    </row>
    <row r="311" spans="3:48" s="10" customFormat="1" x14ac:dyDescent="0.2">
      <c r="C311" s="96"/>
      <c r="D311" s="96"/>
      <c r="E311" s="96"/>
      <c r="F311" s="96"/>
      <c r="G311" s="96"/>
      <c r="H311" s="96"/>
      <c r="I311" s="96"/>
      <c r="J311" s="96"/>
      <c r="K311" s="172"/>
      <c r="L311" s="172"/>
      <c r="M311" s="165"/>
      <c r="N311" s="12"/>
      <c r="O311" s="12"/>
      <c r="P311" s="172"/>
      <c r="Q311" s="141"/>
      <c r="R311" s="44"/>
      <c r="T311" s="25"/>
      <c r="U311" s="44"/>
      <c r="V311" s="44"/>
      <c r="W311" s="44"/>
      <c r="X311" s="44"/>
      <c r="Y311" s="44"/>
      <c r="Z311" s="44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6"/>
      <c r="AP311"/>
      <c r="AQ311"/>
      <c r="AR311"/>
      <c r="AS311"/>
      <c r="AT311"/>
      <c r="AU311"/>
      <c r="AV311"/>
    </row>
    <row r="312" spans="3:48" s="10" customFormat="1" x14ac:dyDescent="0.2">
      <c r="C312" s="96"/>
      <c r="D312" s="96"/>
      <c r="E312" s="96"/>
      <c r="F312" s="96"/>
      <c r="G312" s="96"/>
      <c r="H312" s="96"/>
      <c r="I312" s="96"/>
      <c r="J312" s="96"/>
      <c r="K312" s="172"/>
      <c r="L312" s="172"/>
      <c r="M312" s="165"/>
      <c r="N312" s="12"/>
      <c r="O312" s="12"/>
      <c r="P312" s="172"/>
      <c r="Q312" s="141"/>
      <c r="R312" s="44"/>
      <c r="T312" s="25"/>
      <c r="U312" s="44"/>
      <c r="V312" s="44"/>
      <c r="W312" s="44"/>
      <c r="X312" s="44"/>
      <c r="Y312" s="44"/>
      <c r="Z312" s="44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6"/>
      <c r="AP312"/>
      <c r="AQ312"/>
      <c r="AR312"/>
      <c r="AS312"/>
      <c r="AT312"/>
      <c r="AU312"/>
      <c r="AV312"/>
    </row>
    <row r="313" spans="3:48" s="10" customFormat="1" x14ac:dyDescent="0.2">
      <c r="C313" s="96"/>
      <c r="D313" s="96"/>
      <c r="E313" s="96"/>
      <c r="F313" s="96"/>
      <c r="G313" s="96"/>
      <c r="H313" s="96"/>
      <c r="I313" s="96"/>
      <c r="J313" s="96"/>
      <c r="K313" s="172"/>
      <c r="L313" s="172"/>
      <c r="M313" s="165"/>
      <c r="N313" s="12"/>
      <c r="O313" s="12"/>
      <c r="P313" s="172"/>
      <c r="Q313" s="141"/>
      <c r="R313" s="44"/>
      <c r="T313" s="25"/>
      <c r="U313" s="44"/>
      <c r="V313" s="44"/>
      <c r="W313" s="44"/>
      <c r="X313" s="44"/>
      <c r="Y313" s="44"/>
      <c r="Z313" s="44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6"/>
      <c r="AP313"/>
      <c r="AQ313"/>
      <c r="AR313"/>
      <c r="AS313"/>
      <c r="AT313"/>
      <c r="AU313"/>
      <c r="AV313"/>
    </row>
    <row r="314" spans="3:48" s="10" customFormat="1" x14ac:dyDescent="0.2">
      <c r="C314" s="96"/>
      <c r="D314" s="96"/>
      <c r="E314" s="96"/>
      <c r="F314" s="96"/>
      <c r="G314" s="96"/>
      <c r="H314" s="96"/>
      <c r="I314" s="96"/>
      <c r="J314" s="96"/>
      <c r="K314" s="172"/>
      <c r="L314" s="172"/>
      <c r="M314" s="165"/>
      <c r="N314" s="12"/>
      <c r="O314" s="12"/>
      <c r="P314" s="172"/>
      <c r="Q314" s="141"/>
      <c r="R314" s="44"/>
      <c r="T314" s="25"/>
      <c r="U314" s="44"/>
      <c r="V314" s="44"/>
      <c r="W314" s="44"/>
      <c r="X314" s="44"/>
      <c r="Y314" s="44"/>
      <c r="Z314" s="44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6"/>
      <c r="AP314"/>
      <c r="AQ314"/>
      <c r="AR314"/>
      <c r="AS314"/>
      <c r="AT314"/>
      <c r="AU314"/>
      <c r="AV314"/>
    </row>
    <row r="315" spans="3:48" s="10" customFormat="1" x14ac:dyDescent="0.2">
      <c r="C315" s="96"/>
      <c r="D315" s="96"/>
      <c r="E315" s="96"/>
      <c r="F315" s="96"/>
      <c r="G315" s="96"/>
      <c r="H315" s="96"/>
      <c r="I315" s="96"/>
      <c r="J315" s="96"/>
      <c r="K315" s="172"/>
      <c r="L315" s="172"/>
      <c r="M315" s="165"/>
      <c r="N315" s="12"/>
      <c r="O315" s="12"/>
      <c r="P315" s="172"/>
      <c r="Q315" s="141"/>
      <c r="R315" s="44"/>
      <c r="T315" s="25"/>
      <c r="U315" s="44"/>
      <c r="V315" s="44"/>
      <c r="W315" s="44"/>
      <c r="X315" s="44"/>
      <c r="Y315" s="44"/>
      <c r="Z315" s="44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6"/>
      <c r="AP315"/>
      <c r="AQ315"/>
      <c r="AR315"/>
      <c r="AS315"/>
      <c r="AT315"/>
      <c r="AU315"/>
      <c r="AV315"/>
    </row>
    <row r="316" spans="3:48" s="10" customFormat="1" x14ac:dyDescent="0.2">
      <c r="C316" s="96"/>
      <c r="D316" s="96"/>
      <c r="E316" s="96"/>
      <c r="F316" s="96"/>
      <c r="G316" s="96"/>
      <c r="H316" s="96"/>
      <c r="I316" s="96"/>
      <c r="J316" s="96"/>
      <c r="K316" s="172"/>
      <c r="L316" s="172"/>
      <c r="M316" s="165"/>
      <c r="N316" s="12"/>
      <c r="O316" s="12"/>
      <c r="P316" s="172"/>
      <c r="Q316" s="141"/>
      <c r="R316" s="44"/>
      <c r="T316" s="25"/>
      <c r="U316" s="44"/>
      <c r="V316" s="44"/>
      <c r="W316" s="44"/>
      <c r="X316" s="44"/>
      <c r="Y316" s="44"/>
      <c r="Z316" s="44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6"/>
      <c r="AP316"/>
      <c r="AQ316"/>
      <c r="AR316"/>
      <c r="AS316"/>
      <c r="AT316"/>
      <c r="AU316"/>
      <c r="AV316"/>
    </row>
    <row r="317" spans="3:48" s="10" customFormat="1" x14ac:dyDescent="0.2">
      <c r="C317" s="96"/>
      <c r="D317" s="96"/>
      <c r="E317" s="96"/>
      <c r="F317" s="96"/>
      <c r="G317" s="96"/>
      <c r="H317" s="96"/>
      <c r="I317" s="96"/>
      <c r="J317" s="96"/>
      <c r="K317" s="172"/>
      <c r="L317" s="172"/>
      <c r="M317" s="165"/>
      <c r="N317" s="12"/>
      <c r="O317" s="12"/>
      <c r="P317" s="172"/>
      <c r="Q317" s="141"/>
      <c r="R317" s="44"/>
      <c r="T317" s="25"/>
      <c r="U317" s="44"/>
      <c r="V317" s="44"/>
      <c r="W317" s="44"/>
      <c r="X317" s="44"/>
      <c r="Y317" s="44"/>
      <c r="Z317" s="44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6"/>
      <c r="AP317"/>
      <c r="AQ317"/>
      <c r="AR317"/>
      <c r="AS317"/>
      <c r="AT317"/>
      <c r="AU317"/>
      <c r="AV317"/>
    </row>
    <row r="318" spans="3:48" s="10" customFormat="1" x14ac:dyDescent="0.2">
      <c r="C318" s="96"/>
      <c r="D318" s="96"/>
      <c r="E318" s="96"/>
      <c r="F318" s="96"/>
      <c r="G318" s="96"/>
      <c r="H318" s="96"/>
      <c r="I318" s="96"/>
      <c r="J318" s="96"/>
      <c r="K318" s="172"/>
      <c r="L318" s="172"/>
      <c r="M318" s="165"/>
      <c r="N318" s="12"/>
      <c r="O318" s="12"/>
      <c r="P318" s="172"/>
      <c r="Q318" s="141"/>
      <c r="R318" s="44"/>
      <c r="T318" s="25"/>
      <c r="U318" s="44"/>
      <c r="V318" s="44"/>
      <c r="W318" s="44"/>
      <c r="X318" s="44"/>
      <c r="Y318" s="44"/>
      <c r="Z318" s="44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6"/>
      <c r="AP318"/>
      <c r="AQ318"/>
      <c r="AR318"/>
      <c r="AS318"/>
      <c r="AT318"/>
      <c r="AU318"/>
      <c r="AV318"/>
    </row>
    <row r="319" spans="3:48" s="10" customFormat="1" x14ac:dyDescent="0.2">
      <c r="C319" s="96"/>
      <c r="D319" s="96"/>
      <c r="E319" s="96"/>
      <c r="F319" s="96"/>
      <c r="G319" s="96"/>
      <c r="H319" s="96"/>
      <c r="I319" s="96"/>
      <c r="J319" s="96"/>
      <c r="K319" s="172"/>
      <c r="L319" s="172"/>
      <c r="M319" s="165"/>
      <c r="N319" s="12"/>
      <c r="O319" s="12"/>
      <c r="P319" s="172"/>
      <c r="Q319" s="141"/>
      <c r="R319" s="44"/>
      <c r="T319" s="25"/>
      <c r="U319" s="44"/>
      <c r="V319" s="44"/>
      <c r="W319" s="44"/>
      <c r="X319" s="44"/>
      <c r="Y319" s="44"/>
      <c r="Z319" s="44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6"/>
      <c r="AP319"/>
      <c r="AQ319"/>
      <c r="AR319"/>
      <c r="AS319"/>
      <c r="AT319"/>
      <c r="AU319"/>
      <c r="AV319"/>
    </row>
    <row r="320" spans="3:48" s="10" customFormat="1" x14ac:dyDescent="0.2">
      <c r="C320" s="96"/>
      <c r="D320" s="96"/>
      <c r="E320" s="96"/>
      <c r="F320" s="96"/>
      <c r="G320" s="96"/>
      <c r="H320" s="96"/>
      <c r="I320" s="96"/>
      <c r="J320" s="96"/>
      <c r="K320" s="172"/>
      <c r="L320" s="172"/>
      <c r="M320" s="165"/>
      <c r="N320" s="12"/>
      <c r="O320" s="12"/>
      <c r="P320" s="172"/>
      <c r="Q320" s="141"/>
      <c r="R320" s="44"/>
      <c r="T320" s="25"/>
      <c r="U320" s="44"/>
      <c r="V320" s="44"/>
      <c r="W320" s="44"/>
      <c r="X320" s="44"/>
      <c r="Y320" s="44"/>
      <c r="Z320" s="44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6"/>
      <c r="AP320"/>
      <c r="AQ320"/>
      <c r="AR320"/>
      <c r="AS320"/>
      <c r="AT320"/>
      <c r="AU320"/>
      <c r="AV320"/>
    </row>
    <row r="321" spans="3:48" s="10" customFormat="1" x14ac:dyDescent="0.2">
      <c r="C321" s="96"/>
      <c r="D321" s="96"/>
      <c r="E321" s="96"/>
      <c r="F321" s="96"/>
      <c r="G321" s="96"/>
      <c r="H321" s="96"/>
      <c r="I321" s="96"/>
      <c r="J321" s="96"/>
      <c r="K321" s="172"/>
      <c r="L321" s="172"/>
      <c r="M321" s="165"/>
      <c r="N321" s="12"/>
      <c r="O321" s="12"/>
      <c r="P321" s="172"/>
      <c r="Q321" s="141"/>
      <c r="R321" s="44"/>
      <c r="T321" s="25"/>
      <c r="U321" s="44"/>
      <c r="V321" s="44"/>
      <c r="W321" s="44"/>
      <c r="X321" s="44"/>
      <c r="Y321" s="44"/>
      <c r="Z321" s="44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6"/>
      <c r="AP321"/>
      <c r="AQ321"/>
      <c r="AR321"/>
      <c r="AS321"/>
      <c r="AT321"/>
      <c r="AU321"/>
      <c r="AV321"/>
    </row>
    <row r="322" spans="3:48" s="10" customFormat="1" x14ac:dyDescent="0.2">
      <c r="C322" s="96"/>
      <c r="D322" s="96"/>
      <c r="E322" s="96"/>
      <c r="F322" s="96"/>
      <c r="G322" s="96"/>
      <c r="H322" s="96"/>
      <c r="I322" s="96"/>
      <c r="J322" s="96"/>
      <c r="K322" s="172"/>
      <c r="L322" s="172"/>
      <c r="M322" s="165"/>
      <c r="N322" s="12"/>
      <c r="O322" s="12"/>
      <c r="P322" s="172"/>
      <c r="Q322" s="141"/>
      <c r="R322" s="44"/>
      <c r="T322" s="25"/>
      <c r="U322" s="44"/>
      <c r="V322" s="44"/>
      <c r="W322" s="44"/>
      <c r="X322" s="44"/>
      <c r="Y322" s="44"/>
      <c r="Z322" s="44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6"/>
      <c r="AP322"/>
      <c r="AQ322"/>
      <c r="AR322"/>
      <c r="AS322"/>
      <c r="AT322"/>
      <c r="AU322"/>
      <c r="AV322"/>
    </row>
    <row r="323" spans="3:48" s="10" customFormat="1" x14ac:dyDescent="0.2">
      <c r="C323" s="96"/>
      <c r="D323" s="96"/>
      <c r="E323" s="96"/>
      <c r="F323" s="96"/>
      <c r="G323" s="96"/>
      <c r="H323" s="96"/>
      <c r="I323" s="96"/>
      <c r="J323" s="96"/>
      <c r="K323" s="172"/>
      <c r="L323" s="172"/>
      <c r="M323" s="165"/>
      <c r="N323" s="12"/>
      <c r="O323" s="12"/>
      <c r="P323" s="172"/>
      <c r="Q323" s="141"/>
      <c r="R323" s="44"/>
      <c r="T323" s="25"/>
      <c r="U323" s="44"/>
      <c r="V323" s="44"/>
      <c r="W323" s="44"/>
      <c r="X323" s="44"/>
      <c r="Y323" s="44"/>
      <c r="Z323" s="44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6"/>
      <c r="AP323"/>
      <c r="AQ323"/>
      <c r="AR323"/>
      <c r="AS323"/>
      <c r="AT323"/>
      <c r="AU323"/>
      <c r="AV323"/>
    </row>
    <row r="324" spans="3:48" s="10" customFormat="1" x14ac:dyDescent="0.2">
      <c r="C324" s="96"/>
      <c r="D324" s="96"/>
      <c r="E324" s="96"/>
      <c r="F324" s="96"/>
      <c r="G324" s="96"/>
      <c r="H324" s="96"/>
      <c r="I324" s="96"/>
      <c r="J324" s="96"/>
      <c r="K324" s="172"/>
      <c r="L324" s="172"/>
      <c r="M324" s="165"/>
      <c r="N324" s="12"/>
      <c r="O324" s="12"/>
      <c r="P324" s="172"/>
      <c r="Q324" s="141"/>
      <c r="R324" s="44"/>
      <c r="T324" s="25"/>
      <c r="U324" s="44"/>
      <c r="V324" s="44"/>
      <c r="W324" s="44"/>
      <c r="X324" s="44"/>
      <c r="Y324" s="44"/>
      <c r="Z324" s="44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6"/>
      <c r="AP324"/>
      <c r="AQ324"/>
      <c r="AR324"/>
      <c r="AS324"/>
      <c r="AT324"/>
      <c r="AU324"/>
      <c r="AV324"/>
    </row>
    <row r="325" spans="3:48" s="10" customFormat="1" x14ac:dyDescent="0.2">
      <c r="C325" s="96"/>
      <c r="D325" s="96"/>
      <c r="E325" s="96"/>
      <c r="F325" s="96"/>
      <c r="G325" s="96"/>
      <c r="H325" s="96"/>
      <c r="I325" s="96"/>
      <c r="J325" s="96"/>
      <c r="K325" s="172"/>
      <c r="L325" s="172"/>
      <c r="M325" s="165"/>
      <c r="N325" s="12"/>
      <c r="O325" s="12"/>
      <c r="P325" s="172"/>
      <c r="Q325" s="141"/>
      <c r="R325" s="44"/>
      <c r="T325" s="25"/>
      <c r="U325" s="44"/>
      <c r="V325" s="44"/>
      <c r="W325" s="44"/>
      <c r="X325" s="44"/>
      <c r="Y325" s="44"/>
      <c r="Z325" s="44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6"/>
      <c r="AP325"/>
      <c r="AQ325"/>
      <c r="AR325"/>
      <c r="AS325"/>
      <c r="AT325"/>
      <c r="AU325"/>
      <c r="AV325"/>
    </row>
    <row r="326" spans="3:48" s="10" customFormat="1" x14ac:dyDescent="0.2">
      <c r="C326" s="96"/>
      <c r="D326" s="96"/>
      <c r="E326" s="96"/>
      <c r="F326" s="96"/>
      <c r="G326" s="96"/>
      <c r="H326" s="96"/>
      <c r="I326" s="96"/>
      <c r="J326" s="96"/>
      <c r="K326" s="172"/>
      <c r="L326" s="172"/>
      <c r="M326" s="165"/>
      <c r="N326" s="12"/>
      <c r="O326" s="12"/>
      <c r="P326" s="172"/>
      <c r="Q326" s="141"/>
      <c r="R326" s="44"/>
      <c r="T326" s="25"/>
      <c r="U326" s="44"/>
      <c r="V326" s="44"/>
      <c r="W326" s="44"/>
      <c r="X326" s="44"/>
      <c r="Y326" s="44"/>
      <c r="Z326" s="44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6"/>
      <c r="AP326"/>
      <c r="AQ326"/>
      <c r="AR326"/>
      <c r="AS326"/>
      <c r="AT326"/>
      <c r="AU326"/>
      <c r="AV326"/>
    </row>
    <row r="327" spans="3:48" s="10" customFormat="1" x14ac:dyDescent="0.2">
      <c r="C327" s="96"/>
      <c r="D327" s="96"/>
      <c r="E327" s="96"/>
      <c r="F327" s="96"/>
      <c r="G327" s="96"/>
      <c r="H327" s="96"/>
      <c r="I327" s="96"/>
      <c r="J327" s="96"/>
      <c r="K327" s="172"/>
      <c r="L327" s="172"/>
      <c r="M327" s="165"/>
      <c r="N327" s="12"/>
      <c r="O327" s="12"/>
      <c r="P327" s="172"/>
      <c r="Q327" s="141"/>
      <c r="R327" s="44"/>
      <c r="T327" s="25"/>
      <c r="U327" s="44"/>
      <c r="V327" s="44"/>
      <c r="W327" s="44"/>
      <c r="X327" s="44"/>
      <c r="Y327" s="44"/>
      <c r="Z327" s="44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6"/>
      <c r="AP327"/>
      <c r="AQ327"/>
      <c r="AR327"/>
      <c r="AS327"/>
      <c r="AT327"/>
      <c r="AU327"/>
      <c r="AV327"/>
    </row>
    <row r="328" spans="3:48" s="10" customFormat="1" x14ac:dyDescent="0.2">
      <c r="C328" s="96"/>
      <c r="D328" s="96"/>
      <c r="E328" s="96"/>
      <c r="F328" s="96"/>
      <c r="G328" s="96"/>
      <c r="H328" s="96"/>
      <c r="I328" s="96"/>
      <c r="J328" s="96"/>
      <c r="K328" s="172"/>
      <c r="L328" s="172"/>
      <c r="M328" s="165"/>
      <c r="N328" s="12"/>
      <c r="O328" s="12"/>
      <c r="P328" s="172"/>
      <c r="Q328" s="141"/>
      <c r="R328" s="44"/>
      <c r="T328" s="25"/>
      <c r="U328" s="44"/>
      <c r="V328" s="44"/>
      <c r="W328" s="44"/>
      <c r="X328" s="44"/>
      <c r="Y328" s="44"/>
      <c r="Z328" s="44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6"/>
      <c r="AP328"/>
      <c r="AQ328"/>
      <c r="AR328"/>
      <c r="AS328"/>
      <c r="AT328"/>
      <c r="AU328"/>
      <c r="AV328"/>
    </row>
    <row r="329" spans="3:48" s="10" customFormat="1" x14ac:dyDescent="0.2">
      <c r="C329" s="96"/>
      <c r="D329" s="96"/>
      <c r="E329" s="96"/>
      <c r="F329" s="96"/>
      <c r="G329" s="96"/>
      <c r="H329" s="96"/>
      <c r="I329" s="96"/>
      <c r="J329" s="96"/>
      <c r="K329" s="172"/>
      <c r="L329" s="172"/>
      <c r="M329" s="165"/>
      <c r="N329" s="12"/>
      <c r="O329" s="12"/>
      <c r="P329" s="172"/>
      <c r="Q329" s="141"/>
      <c r="R329" s="44"/>
      <c r="T329" s="25"/>
      <c r="U329" s="44"/>
      <c r="V329" s="44"/>
      <c r="W329" s="44"/>
      <c r="X329" s="44"/>
      <c r="Y329" s="44"/>
      <c r="Z329" s="44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6"/>
      <c r="AP329"/>
      <c r="AQ329"/>
      <c r="AR329"/>
      <c r="AS329"/>
      <c r="AT329"/>
      <c r="AU329"/>
      <c r="AV329"/>
    </row>
    <row r="330" spans="3:48" s="10" customFormat="1" x14ac:dyDescent="0.2">
      <c r="C330" s="96"/>
      <c r="D330" s="96"/>
      <c r="E330" s="96"/>
      <c r="F330" s="96"/>
      <c r="G330" s="96"/>
      <c r="H330" s="96"/>
      <c r="I330" s="96"/>
      <c r="J330" s="96"/>
      <c r="K330" s="172"/>
      <c r="L330" s="172"/>
      <c r="M330" s="165"/>
      <c r="N330" s="12"/>
      <c r="O330" s="12"/>
      <c r="P330" s="172"/>
      <c r="Q330" s="141"/>
      <c r="R330" s="44"/>
      <c r="T330" s="25"/>
      <c r="U330" s="44"/>
      <c r="V330" s="44"/>
      <c r="W330" s="44"/>
      <c r="X330" s="44"/>
      <c r="Y330" s="44"/>
      <c r="Z330" s="44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6"/>
      <c r="AP330"/>
      <c r="AQ330"/>
      <c r="AR330"/>
      <c r="AS330"/>
      <c r="AT330"/>
      <c r="AU330"/>
      <c r="AV330"/>
    </row>
    <row r="331" spans="3:48" s="10" customFormat="1" x14ac:dyDescent="0.2">
      <c r="C331" s="96"/>
      <c r="D331" s="96"/>
      <c r="E331" s="96"/>
      <c r="F331" s="96"/>
      <c r="G331" s="96"/>
      <c r="H331" s="96"/>
      <c r="I331" s="96"/>
      <c r="J331" s="96"/>
      <c r="K331" s="172"/>
      <c r="L331" s="172"/>
      <c r="M331" s="165"/>
      <c r="N331" s="12"/>
      <c r="O331" s="12"/>
      <c r="P331" s="172"/>
      <c r="Q331" s="141"/>
      <c r="R331" s="44"/>
      <c r="T331" s="25"/>
      <c r="U331" s="44"/>
      <c r="V331" s="44"/>
      <c r="W331" s="44"/>
      <c r="X331" s="44"/>
      <c r="Y331" s="44"/>
      <c r="Z331" s="44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6"/>
      <c r="AP331"/>
      <c r="AQ331"/>
      <c r="AR331"/>
      <c r="AS331"/>
      <c r="AT331"/>
      <c r="AU331"/>
      <c r="AV331"/>
    </row>
    <row r="332" spans="3:48" s="10" customFormat="1" x14ac:dyDescent="0.2">
      <c r="C332" s="96"/>
      <c r="D332" s="96"/>
      <c r="E332" s="96"/>
      <c r="F332" s="96"/>
      <c r="G332" s="96"/>
      <c r="H332" s="96"/>
      <c r="I332" s="96"/>
      <c r="J332" s="96"/>
      <c r="K332" s="172"/>
      <c r="L332" s="172"/>
      <c r="M332" s="165"/>
      <c r="N332" s="12"/>
      <c r="O332" s="12"/>
      <c r="P332" s="172"/>
      <c r="Q332" s="141"/>
      <c r="R332" s="44"/>
      <c r="T332" s="25"/>
      <c r="U332" s="44"/>
      <c r="V332" s="44"/>
      <c r="W332" s="44"/>
      <c r="X332" s="44"/>
      <c r="Y332" s="44"/>
      <c r="Z332" s="44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6"/>
      <c r="AP332"/>
      <c r="AQ332"/>
      <c r="AR332"/>
      <c r="AS332"/>
      <c r="AT332"/>
      <c r="AU332"/>
      <c r="AV332"/>
    </row>
    <row r="333" spans="3:48" s="10" customFormat="1" x14ac:dyDescent="0.2">
      <c r="C333" s="96"/>
      <c r="D333" s="96"/>
      <c r="E333" s="96"/>
      <c r="F333" s="96"/>
      <c r="G333" s="96"/>
      <c r="H333" s="96"/>
      <c r="I333" s="96"/>
      <c r="J333" s="96"/>
      <c r="K333" s="172"/>
      <c r="L333" s="172"/>
      <c r="M333" s="165"/>
      <c r="N333" s="12"/>
      <c r="O333" s="12"/>
      <c r="P333" s="172"/>
      <c r="Q333" s="141"/>
      <c r="R333" s="44"/>
      <c r="T333" s="25"/>
      <c r="U333" s="44"/>
      <c r="V333" s="44"/>
      <c r="W333" s="44"/>
      <c r="X333" s="44"/>
      <c r="Y333" s="44"/>
      <c r="Z333" s="44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6"/>
      <c r="AP333"/>
      <c r="AQ333"/>
      <c r="AR333"/>
      <c r="AS333"/>
      <c r="AT333"/>
      <c r="AU333"/>
      <c r="AV333"/>
    </row>
    <row r="334" spans="3:48" s="10" customFormat="1" x14ac:dyDescent="0.2">
      <c r="C334" s="96"/>
      <c r="D334" s="96"/>
      <c r="E334" s="96"/>
      <c r="F334" s="96"/>
      <c r="G334" s="96"/>
      <c r="H334" s="96"/>
      <c r="I334" s="96"/>
      <c r="J334" s="96"/>
      <c r="K334" s="172"/>
      <c r="L334" s="172"/>
      <c r="M334" s="165"/>
      <c r="N334" s="12"/>
      <c r="O334" s="12"/>
      <c r="P334" s="172"/>
      <c r="Q334" s="141"/>
      <c r="R334" s="44"/>
      <c r="T334" s="25"/>
      <c r="U334" s="44"/>
      <c r="V334" s="44"/>
      <c r="W334" s="44"/>
      <c r="X334" s="44"/>
      <c r="Y334" s="44"/>
      <c r="Z334" s="44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6"/>
      <c r="AP334"/>
      <c r="AQ334"/>
      <c r="AR334"/>
      <c r="AS334"/>
      <c r="AT334"/>
      <c r="AU334"/>
      <c r="AV334"/>
    </row>
    <row r="335" spans="3:48" s="10" customFormat="1" x14ac:dyDescent="0.2">
      <c r="C335" s="96"/>
      <c r="D335" s="96"/>
      <c r="E335" s="96"/>
      <c r="F335" s="96"/>
      <c r="G335" s="96"/>
      <c r="H335" s="96"/>
      <c r="I335" s="96"/>
      <c r="J335" s="96"/>
      <c r="K335" s="172"/>
      <c r="L335" s="172"/>
      <c r="M335" s="165"/>
      <c r="N335" s="12"/>
      <c r="O335" s="12"/>
      <c r="P335" s="172"/>
      <c r="Q335" s="141"/>
      <c r="R335" s="44"/>
      <c r="T335" s="25"/>
      <c r="U335" s="44"/>
      <c r="V335" s="44"/>
      <c r="W335" s="44"/>
      <c r="X335" s="44"/>
      <c r="Y335" s="44"/>
      <c r="Z335" s="44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6"/>
      <c r="AP335"/>
      <c r="AQ335"/>
      <c r="AR335"/>
      <c r="AS335"/>
      <c r="AT335"/>
      <c r="AU335"/>
      <c r="AV335"/>
    </row>
    <row r="336" spans="3:48" s="10" customFormat="1" x14ac:dyDescent="0.2">
      <c r="C336" s="96"/>
      <c r="D336" s="96"/>
      <c r="E336" s="96"/>
      <c r="F336" s="96"/>
      <c r="G336" s="96"/>
      <c r="H336" s="96"/>
      <c r="I336" s="96"/>
      <c r="J336" s="96"/>
      <c r="K336" s="172"/>
      <c r="L336" s="172"/>
      <c r="M336" s="165"/>
      <c r="N336" s="12"/>
      <c r="O336" s="12"/>
      <c r="P336" s="172"/>
      <c r="Q336" s="141"/>
      <c r="R336" s="44"/>
      <c r="T336" s="25"/>
      <c r="U336" s="44"/>
      <c r="V336" s="44"/>
      <c r="W336" s="44"/>
      <c r="X336" s="44"/>
      <c r="Y336" s="44"/>
      <c r="Z336" s="44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6"/>
      <c r="AP336"/>
      <c r="AQ336"/>
      <c r="AR336"/>
      <c r="AS336"/>
      <c r="AT336"/>
      <c r="AU336"/>
      <c r="AV336"/>
    </row>
    <row r="337" spans="3:48" s="10" customFormat="1" x14ac:dyDescent="0.2">
      <c r="C337" s="96"/>
      <c r="D337" s="96"/>
      <c r="E337" s="96"/>
      <c r="F337" s="96"/>
      <c r="G337" s="96"/>
      <c r="H337" s="96"/>
      <c r="I337" s="96"/>
      <c r="J337" s="96"/>
      <c r="K337" s="172"/>
      <c r="L337" s="172"/>
      <c r="M337" s="165"/>
      <c r="N337" s="12"/>
      <c r="O337" s="12"/>
      <c r="P337" s="172"/>
      <c r="Q337" s="141"/>
      <c r="R337" s="44"/>
      <c r="T337" s="25"/>
      <c r="U337" s="44"/>
      <c r="V337" s="44"/>
      <c r="W337" s="44"/>
      <c r="X337" s="44"/>
      <c r="Y337" s="44"/>
      <c r="Z337" s="44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6"/>
      <c r="AP337"/>
      <c r="AQ337"/>
      <c r="AR337"/>
      <c r="AS337"/>
      <c r="AT337"/>
      <c r="AU337"/>
      <c r="AV337"/>
    </row>
    <row r="338" spans="3:48" s="10" customFormat="1" x14ac:dyDescent="0.2">
      <c r="C338" s="96"/>
      <c r="D338" s="96"/>
      <c r="E338" s="96"/>
      <c r="F338" s="96"/>
      <c r="G338" s="96"/>
      <c r="H338" s="96"/>
      <c r="I338" s="96"/>
      <c r="J338" s="96"/>
      <c r="K338" s="172"/>
      <c r="L338" s="172"/>
      <c r="M338" s="165"/>
      <c r="N338" s="12"/>
      <c r="O338" s="12"/>
      <c r="P338" s="172"/>
      <c r="Q338" s="141"/>
      <c r="R338" s="44"/>
      <c r="T338" s="25"/>
      <c r="U338" s="44"/>
      <c r="V338" s="44"/>
      <c r="W338" s="44"/>
      <c r="X338" s="44"/>
      <c r="Y338" s="44"/>
      <c r="Z338" s="44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6"/>
      <c r="AP338"/>
      <c r="AQ338"/>
      <c r="AR338"/>
      <c r="AS338"/>
      <c r="AT338"/>
      <c r="AU338"/>
      <c r="AV338"/>
    </row>
    <row r="339" spans="3:48" s="10" customFormat="1" x14ac:dyDescent="0.2">
      <c r="C339" s="96"/>
      <c r="D339" s="96"/>
      <c r="E339" s="96"/>
      <c r="F339" s="96"/>
      <c r="G339" s="96"/>
      <c r="H339" s="96"/>
      <c r="I339" s="96"/>
      <c r="J339" s="96"/>
      <c r="K339" s="172"/>
      <c r="L339" s="172"/>
      <c r="M339" s="165"/>
      <c r="N339" s="12"/>
      <c r="O339" s="12"/>
      <c r="P339" s="172"/>
      <c r="Q339" s="141"/>
      <c r="R339" s="44"/>
      <c r="T339" s="25"/>
      <c r="U339" s="44"/>
      <c r="V339" s="44"/>
      <c r="W339" s="44"/>
      <c r="X339" s="44"/>
      <c r="Y339" s="44"/>
      <c r="Z339" s="44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6"/>
      <c r="AP339"/>
      <c r="AQ339"/>
      <c r="AR339"/>
      <c r="AS339"/>
      <c r="AT339"/>
      <c r="AU339"/>
      <c r="AV339"/>
    </row>
    <row r="340" spans="3:48" s="10" customFormat="1" x14ac:dyDescent="0.2">
      <c r="C340" s="96"/>
      <c r="D340" s="96"/>
      <c r="E340" s="96"/>
      <c r="F340" s="96"/>
      <c r="G340" s="96"/>
      <c r="H340" s="96"/>
      <c r="I340" s="96"/>
      <c r="J340" s="96"/>
      <c r="K340" s="172"/>
      <c r="L340" s="172"/>
      <c r="M340" s="165"/>
      <c r="N340" s="12"/>
      <c r="O340" s="12"/>
      <c r="P340" s="172"/>
      <c r="Q340" s="141"/>
      <c r="R340" s="44"/>
      <c r="T340" s="25"/>
      <c r="U340" s="44"/>
      <c r="V340" s="44"/>
      <c r="W340" s="44"/>
      <c r="X340" s="44"/>
      <c r="Y340" s="44"/>
      <c r="Z340" s="44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6"/>
      <c r="AP340"/>
      <c r="AQ340"/>
      <c r="AR340"/>
      <c r="AS340"/>
      <c r="AT340"/>
      <c r="AU340"/>
      <c r="AV340"/>
    </row>
    <row r="341" spans="3:48" s="10" customFormat="1" x14ac:dyDescent="0.2">
      <c r="C341" s="96"/>
      <c r="D341" s="96"/>
      <c r="E341" s="96"/>
      <c r="F341" s="96"/>
      <c r="G341" s="96"/>
      <c r="H341" s="96"/>
      <c r="I341" s="96"/>
      <c r="J341" s="96"/>
      <c r="K341" s="172"/>
      <c r="L341" s="172"/>
      <c r="M341" s="165"/>
      <c r="N341" s="12"/>
      <c r="O341" s="12"/>
      <c r="P341" s="172"/>
      <c r="Q341" s="141"/>
      <c r="R341" s="44"/>
      <c r="T341" s="25"/>
      <c r="U341" s="44"/>
      <c r="V341" s="44"/>
      <c r="W341" s="44"/>
      <c r="X341" s="44"/>
      <c r="Y341" s="44"/>
      <c r="Z341" s="44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6"/>
      <c r="AP341"/>
      <c r="AQ341"/>
      <c r="AR341"/>
      <c r="AS341"/>
      <c r="AT341"/>
      <c r="AU341"/>
      <c r="AV341"/>
    </row>
    <row r="342" spans="3:48" s="10" customFormat="1" x14ac:dyDescent="0.2">
      <c r="C342" s="96"/>
      <c r="D342" s="96"/>
      <c r="E342" s="96"/>
      <c r="F342" s="96"/>
      <c r="G342" s="96"/>
      <c r="H342" s="96"/>
      <c r="I342" s="96"/>
      <c r="J342" s="96"/>
      <c r="K342" s="172"/>
      <c r="L342" s="172"/>
      <c r="M342" s="165"/>
      <c r="N342" s="12"/>
      <c r="O342" s="12"/>
      <c r="P342" s="172"/>
      <c r="Q342" s="141"/>
      <c r="R342" s="44"/>
      <c r="T342" s="25"/>
      <c r="U342" s="44"/>
      <c r="V342" s="44"/>
      <c r="W342" s="44"/>
      <c r="X342" s="44"/>
      <c r="Y342" s="44"/>
      <c r="Z342" s="44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6"/>
      <c r="AP342"/>
      <c r="AQ342"/>
      <c r="AR342"/>
      <c r="AS342"/>
      <c r="AT342"/>
      <c r="AU342"/>
      <c r="AV342"/>
    </row>
    <row r="343" spans="3:48" s="10" customFormat="1" x14ac:dyDescent="0.2">
      <c r="C343" s="96"/>
      <c r="D343" s="96"/>
      <c r="E343" s="96"/>
      <c r="F343" s="96"/>
      <c r="G343" s="96"/>
      <c r="H343" s="96"/>
      <c r="I343" s="96"/>
      <c r="J343" s="96"/>
      <c r="K343" s="172"/>
      <c r="L343" s="172"/>
      <c r="M343" s="165"/>
      <c r="N343" s="12"/>
      <c r="O343" s="12"/>
      <c r="P343" s="172"/>
      <c r="Q343" s="141"/>
      <c r="R343" s="44"/>
      <c r="T343" s="25"/>
      <c r="U343" s="44"/>
      <c r="V343" s="44"/>
      <c r="W343" s="44"/>
      <c r="X343" s="44"/>
      <c r="Y343" s="44"/>
      <c r="Z343" s="44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6"/>
      <c r="AP343"/>
      <c r="AQ343"/>
      <c r="AR343"/>
      <c r="AS343"/>
      <c r="AT343"/>
      <c r="AU343"/>
      <c r="AV343"/>
    </row>
    <row r="344" spans="3:48" s="10" customFormat="1" x14ac:dyDescent="0.2">
      <c r="C344" s="96"/>
      <c r="D344" s="96"/>
      <c r="E344" s="96"/>
      <c r="F344" s="96"/>
      <c r="G344" s="96"/>
      <c r="H344" s="96"/>
      <c r="I344" s="96"/>
      <c r="J344" s="96"/>
      <c r="K344" s="172"/>
      <c r="L344" s="172"/>
      <c r="M344" s="165"/>
      <c r="N344" s="12"/>
      <c r="O344" s="12"/>
      <c r="P344" s="172"/>
      <c r="Q344" s="141"/>
      <c r="R344" s="44"/>
      <c r="T344" s="25"/>
      <c r="U344" s="44"/>
      <c r="V344" s="44"/>
      <c r="W344" s="44"/>
      <c r="X344" s="44"/>
      <c r="Y344" s="44"/>
      <c r="Z344" s="44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6"/>
      <c r="AP344"/>
      <c r="AQ344"/>
      <c r="AR344"/>
      <c r="AS344"/>
      <c r="AT344"/>
      <c r="AU344"/>
      <c r="AV344"/>
    </row>
    <row r="345" spans="3:48" s="10" customFormat="1" x14ac:dyDescent="0.2">
      <c r="C345" s="96"/>
      <c r="D345" s="96"/>
      <c r="E345" s="96"/>
      <c r="F345" s="96"/>
      <c r="G345" s="96"/>
      <c r="H345" s="96"/>
      <c r="I345" s="96"/>
      <c r="J345" s="96"/>
      <c r="K345" s="172"/>
      <c r="L345" s="172"/>
      <c r="M345" s="165"/>
      <c r="N345" s="12"/>
      <c r="O345" s="12"/>
      <c r="P345" s="172"/>
      <c r="Q345" s="141"/>
      <c r="R345" s="44"/>
      <c r="T345" s="25"/>
      <c r="U345" s="44"/>
      <c r="V345" s="44"/>
      <c r="W345" s="44"/>
      <c r="X345" s="44"/>
      <c r="Y345" s="44"/>
      <c r="Z345" s="44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6"/>
      <c r="AP345"/>
      <c r="AQ345"/>
      <c r="AR345"/>
      <c r="AS345"/>
      <c r="AT345"/>
      <c r="AU345"/>
      <c r="AV345"/>
    </row>
    <row r="346" spans="3:48" s="10" customFormat="1" x14ac:dyDescent="0.2">
      <c r="C346" s="96"/>
      <c r="D346" s="96"/>
      <c r="E346" s="96"/>
      <c r="F346" s="96"/>
      <c r="G346" s="96"/>
      <c r="H346" s="96"/>
      <c r="I346" s="96"/>
      <c r="J346" s="96"/>
      <c r="K346" s="172"/>
      <c r="L346" s="172"/>
      <c r="M346" s="165"/>
      <c r="N346" s="12"/>
      <c r="O346" s="12"/>
      <c r="P346" s="172"/>
      <c r="Q346" s="141"/>
      <c r="R346" s="44"/>
      <c r="T346" s="25"/>
      <c r="U346" s="44"/>
      <c r="V346" s="44"/>
      <c r="W346" s="44"/>
      <c r="X346" s="44"/>
      <c r="Y346" s="44"/>
      <c r="Z346" s="44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6"/>
      <c r="AP346"/>
      <c r="AQ346"/>
      <c r="AR346"/>
      <c r="AS346"/>
      <c r="AT346"/>
      <c r="AU346"/>
      <c r="AV346"/>
    </row>
    <row r="347" spans="3:48" s="10" customFormat="1" x14ac:dyDescent="0.2">
      <c r="C347" s="96"/>
      <c r="D347" s="96"/>
      <c r="E347" s="96"/>
      <c r="F347" s="96"/>
      <c r="G347" s="96"/>
      <c r="H347" s="96"/>
      <c r="I347" s="96"/>
      <c r="J347" s="96"/>
      <c r="K347" s="172"/>
      <c r="L347" s="172"/>
      <c r="M347" s="165"/>
      <c r="N347" s="12"/>
      <c r="O347" s="12"/>
      <c r="P347" s="172"/>
      <c r="Q347" s="141"/>
      <c r="R347" s="44"/>
      <c r="T347" s="25"/>
      <c r="U347" s="44"/>
      <c r="V347" s="44"/>
      <c r="W347" s="44"/>
      <c r="X347" s="44"/>
      <c r="Y347" s="44"/>
      <c r="Z347" s="44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6"/>
      <c r="AP347"/>
      <c r="AQ347"/>
      <c r="AR347"/>
      <c r="AS347"/>
      <c r="AT347"/>
      <c r="AU347"/>
      <c r="AV347"/>
    </row>
    <row r="348" spans="3:48" s="10" customFormat="1" x14ac:dyDescent="0.2">
      <c r="C348" s="96"/>
      <c r="D348" s="96"/>
      <c r="E348" s="96"/>
      <c r="F348" s="96"/>
      <c r="G348" s="96"/>
      <c r="H348" s="96"/>
      <c r="I348" s="96"/>
      <c r="J348" s="96"/>
      <c r="K348" s="172"/>
      <c r="L348" s="172"/>
      <c r="M348" s="165"/>
      <c r="N348" s="12"/>
      <c r="O348" s="12"/>
      <c r="P348" s="172"/>
      <c r="Q348" s="141"/>
      <c r="R348" s="44"/>
      <c r="T348" s="25"/>
      <c r="U348" s="44"/>
      <c r="V348" s="44"/>
      <c r="W348" s="44"/>
      <c r="X348" s="44"/>
      <c r="Y348" s="44"/>
      <c r="Z348" s="44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6"/>
      <c r="AP348"/>
      <c r="AQ348"/>
      <c r="AR348"/>
      <c r="AS348"/>
      <c r="AT348"/>
      <c r="AU348"/>
      <c r="AV348"/>
    </row>
    <row r="349" spans="3:48" s="10" customFormat="1" x14ac:dyDescent="0.2">
      <c r="C349" s="96"/>
      <c r="D349" s="96"/>
      <c r="E349" s="96"/>
      <c r="F349" s="96"/>
      <c r="G349" s="96"/>
      <c r="H349" s="96"/>
      <c r="I349" s="96"/>
      <c r="J349" s="96"/>
      <c r="K349" s="172"/>
      <c r="L349" s="172"/>
      <c r="M349" s="165"/>
      <c r="N349" s="12"/>
      <c r="O349" s="12"/>
      <c r="P349" s="172"/>
      <c r="Q349" s="141"/>
      <c r="R349" s="44"/>
      <c r="T349" s="25"/>
      <c r="U349" s="44"/>
      <c r="V349" s="44"/>
      <c r="W349" s="44"/>
      <c r="X349" s="44"/>
      <c r="Y349" s="44"/>
      <c r="Z349" s="44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6"/>
      <c r="AP349"/>
      <c r="AQ349"/>
      <c r="AR349"/>
      <c r="AS349"/>
      <c r="AT349"/>
      <c r="AU349"/>
      <c r="AV349"/>
    </row>
    <row r="350" spans="3:48" s="10" customFormat="1" x14ac:dyDescent="0.2">
      <c r="C350" s="96"/>
      <c r="D350" s="96"/>
      <c r="E350" s="96"/>
      <c r="F350" s="96"/>
      <c r="G350" s="96"/>
      <c r="H350" s="96"/>
      <c r="I350" s="96"/>
      <c r="J350" s="96"/>
      <c r="K350" s="172"/>
      <c r="L350" s="172"/>
      <c r="M350" s="165"/>
      <c r="N350" s="12"/>
      <c r="O350" s="12"/>
      <c r="P350" s="172"/>
      <c r="Q350" s="141"/>
      <c r="R350" s="44"/>
      <c r="T350" s="25"/>
      <c r="U350" s="44"/>
      <c r="V350" s="44"/>
      <c r="W350" s="44"/>
      <c r="X350" s="44"/>
      <c r="Y350" s="44"/>
      <c r="Z350" s="44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6"/>
      <c r="AP350"/>
      <c r="AQ350"/>
      <c r="AR350"/>
      <c r="AS350"/>
      <c r="AT350"/>
      <c r="AU350"/>
      <c r="AV350"/>
    </row>
    <row r="351" spans="3:48" s="10" customFormat="1" x14ac:dyDescent="0.2">
      <c r="C351" s="96"/>
      <c r="D351" s="96"/>
      <c r="E351" s="96"/>
      <c r="F351" s="96"/>
      <c r="G351" s="96"/>
      <c r="H351" s="96"/>
      <c r="I351" s="96"/>
      <c r="J351" s="96"/>
      <c r="K351" s="172"/>
      <c r="L351" s="172"/>
      <c r="M351" s="165"/>
      <c r="N351" s="12"/>
      <c r="O351" s="12"/>
      <c r="P351" s="172"/>
      <c r="Q351" s="141"/>
      <c r="R351" s="44"/>
      <c r="T351" s="25"/>
      <c r="U351" s="44"/>
      <c r="V351" s="44"/>
      <c r="W351" s="44"/>
      <c r="X351" s="44"/>
      <c r="Y351" s="44"/>
      <c r="Z351" s="44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6"/>
      <c r="AP351"/>
      <c r="AQ351"/>
      <c r="AR351"/>
      <c r="AS351"/>
      <c r="AT351"/>
      <c r="AU351"/>
      <c r="AV351"/>
    </row>
    <row r="352" spans="3:48" s="10" customFormat="1" x14ac:dyDescent="0.2">
      <c r="C352" s="96"/>
      <c r="D352" s="96"/>
      <c r="E352" s="96"/>
      <c r="F352" s="96"/>
      <c r="G352" s="96"/>
      <c r="H352" s="96"/>
      <c r="I352" s="96"/>
      <c r="J352" s="96"/>
      <c r="K352" s="172"/>
      <c r="L352" s="172"/>
      <c r="M352" s="165"/>
      <c r="N352" s="12"/>
      <c r="O352" s="12"/>
      <c r="P352" s="172"/>
      <c r="Q352" s="141"/>
      <c r="R352" s="44"/>
      <c r="T352" s="25"/>
      <c r="U352" s="44"/>
      <c r="V352" s="44"/>
      <c r="W352" s="44"/>
      <c r="X352" s="44"/>
      <c r="Y352" s="44"/>
      <c r="Z352" s="44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6"/>
      <c r="AP352"/>
      <c r="AQ352"/>
      <c r="AR352"/>
      <c r="AS352"/>
      <c r="AT352"/>
      <c r="AU352"/>
      <c r="AV352"/>
    </row>
    <row r="353" spans="3:48" s="10" customFormat="1" x14ac:dyDescent="0.2">
      <c r="C353" s="96"/>
      <c r="D353" s="96"/>
      <c r="E353" s="96"/>
      <c r="F353" s="96"/>
      <c r="G353" s="96"/>
      <c r="H353" s="96"/>
      <c r="I353" s="96"/>
      <c r="J353" s="96"/>
      <c r="K353" s="172"/>
      <c r="L353" s="172"/>
      <c r="M353" s="165"/>
      <c r="N353" s="12"/>
      <c r="O353" s="12"/>
      <c r="P353" s="172"/>
      <c r="Q353" s="141"/>
      <c r="R353" s="44"/>
      <c r="T353" s="25"/>
      <c r="U353" s="44"/>
      <c r="V353" s="44"/>
      <c r="W353" s="44"/>
      <c r="X353" s="44"/>
      <c r="Y353" s="44"/>
      <c r="Z353" s="44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6"/>
      <c r="AP353"/>
      <c r="AQ353"/>
      <c r="AR353"/>
      <c r="AS353"/>
      <c r="AT353"/>
      <c r="AU353"/>
      <c r="AV353"/>
    </row>
    <row r="354" spans="3:48" s="10" customFormat="1" x14ac:dyDescent="0.2">
      <c r="C354" s="96"/>
      <c r="D354" s="96"/>
      <c r="E354" s="96"/>
      <c r="F354" s="96"/>
      <c r="G354" s="96"/>
      <c r="H354" s="96"/>
      <c r="I354" s="96"/>
      <c r="J354" s="96"/>
      <c r="K354" s="172"/>
      <c r="L354" s="172"/>
      <c r="M354" s="165"/>
      <c r="N354" s="12"/>
      <c r="O354" s="12"/>
      <c r="P354" s="172"/>
      <c r="Q354" s="141"/>
      <c r="R354" s="44"/>
      <c r="T354" s="25"/>
      <c r="U354" s="44"/>
      <c r="V354" s="44"/>
      <c r="W354" s="44"/>
      <c r="X354" s="44"/>
      <c r="Y354" s="44"/>
      <c r="Z354" s="44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6"/>
      <c r="AP354"/>
      <c r="AQ354"/>
      <c r="AR354"/>
      <c r="AS354"/>
      <c r="AT354"/>
      <c r="AU354"/>
      <c r="AV354"/>
    </row>
    <row r="355" spans="3:48" s="10" customFormat="1" x14ac:dyDescent="0.2">
      <c r="C355" s="96"/>
      <c r="D355" s="96"/>
      <c r="E355" s="96"/>
      <c r="F355" s="96"/>
      <c r="G355" s="96"/>
      <c r="H355" s="96"/>
      <c r="I355" s="96"/>
      <c r="J355" s="96"/>
      <c r="K355" s="172"/>
      <c r="L355" s="172"/>
      <c r="M355" s="165"/>
      <c r="N355" s="12"/>
      <c r="O355" s="12"/>
      <c r="P355" s="172"/>
      <c r="Q355" s="141"/>
      <c r="R355" s="44"/>
      <c r="T355" s="25"/>
      <c r="U355" s="44"/>
      <c r="V355" s="44"/>
      <c r="W355" s="44"/>
      <c r="X355" s="44"/>
      <c r="Y355" s="44"/>
      <c r="Z355" s="44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6"/>
      <c r="AP355"/>
      <c r="AQ355"/>
      <c r="AR355"/>
      <c r="AS355"/>
      <c r="AT355"/>
      <c r="AU355"/>
      <c r="AV355"/>
    </row>
    <row r="356" spans="3:48" s="10" customFormat="1" x14ac:dyDescent="0.2">
      <c r="C356" s="96"/>
      <c r="D356" s="96"/>
      <c r="E356" s="96"/>
      <c r="F356" s="96"/>
      <c r="G356" s="96"/>
      <c r="H356" s="96"/>
      <c r="I356" s="96"/>
      <c r="J356" s="96"/>
      <c r="K356" s="172"/>
      <c r="L356" s="172"/>
      <c r="M356" s="165"/>
      <c r="N356" s="12"/>
      <c r="O356" s="12"/>
      <c r="P356" s="172"/>
      <c r="Q356" s="141"/>
      <c r="R356" s="44"/>
      <c r="T356" s="25"/>
      <c r="U356" s="44"/>
      <c r="V356" s="44"/>
      <c r="W356" s="44"/>
      <c r="X356" s="44"/>
      <c r="Y356" s="44"/>
      <c r="Z356" s="44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6"/>
      <c r="AP356"/>
      <c r="AQ356"/>
      <c r="AR356"/>
      <c r="AS356"/>
      <c r="AT356"/>
      <c r="AU356"/>
      <c r="AV356"/>
    </row>
    <row r="357" spans="3:48" s="10" customFormat="1" x14ac:dyDescent="0.2">
      <c r="C357" s="96"/>
      <c r="D357" s="96"/>
      <c r="E357" s="96"/>
      <c r="F357" s="96"/>
      <c r="G357" s="96"/>
      <c r="H357" s="96"/>
      <c r="I357" s="96"/>
      <c r="J357" s="96"/>
      <c r="K357" s="172"/>
      <c r="L357" s="172"/>
      <c r="M357" s="165"/>
      <c r="N357" s="12"/>
      <c r="O357" s="12"/>
      <c r="P357" s="172"/>
      <c r="Q357" s="141"/>
      <c r="R357" s="44"/>
      <c r="T357" s="25"/>
      <c r="U357" s="44"/>
      <c r="V357" s="44"/>
      <c r="W357" s="44"/>
      <c r="X357" s="44"/>
      <c r="Y357" s="44"/>
      <c r="Z357" s="44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6"/>
      <c r="AP357"/>
      <c r="AQ357"/>
      <c r="AR357"/>
      <c r="AS357"/>
      <c r="AT357"/>
      <c r="AU357"/>
      <c r="AV357"/>
    </row>
    <row r="358" spans="3:48" s="10" customFormat="1" x14ac:dyDescent="0.2">
      <c r="C358" s="96"/>
      <c r="D358" s="96"/>
      <c r="E358" s="96"/>
      <c r="F358" s="96"/>
      <c r="G358" s="96"/>
      <c r="H358" s="96"/>
      <c r="I358" s="96"/>
      <c r="J358" s="96"/>
      <c r="K358" s="172"/>
      <c r="L358" s="172"/>
      <c r="M358" s="165"/>
      <c r="N358" s="12"/>
      <c r="O358" s="12"/>
      <c r="P358" s="172"/>
      <c r="Q358" s="141"/>
      <c r="R358" s="44"/>
      <c r="T358" s="25"/>
      <c r="U358" s="44"/>
      <c r="V358" s="44"/>
      <c r="W358" s="44"/>
      <c r="X358" s="44"/>
      <c r="Y358" s="44"/>
      <c r="Z358" s="44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6"/>
      <c r="AP358"/>
      <c r="AQ358"/>
      <c r="AR358"/>
      <c r="AS358"/>
      <c r="AT358"/>
      <c r="AU358"/>
      <c r="AV358"/>
    </row>
    <row r="359" spans="3:48" s="10" customFormat="1" x14ac:dyDescent="0.2">
      <c r="C359" s="96"/>
      <c r="D359" s="96"/>
      <c r="E359" s="96"/>
      <c r="F359" s="96"/>
      <c r="G359" s="96"/>
      <c r="H359" s="96"/>
      <c r="I359" s="96"/>
      <c r="J359" s="96"/>
      <c r="K359" s="172"/>
      <c r="L359" s="172"/>
      <c r="M359" s="165"/>
      <c r="N359" s="12"/>
      <c r="O359" s="12"/>
      <c r="P359" s="172"/>
      <c r="Q359" s="141"/>
      <c r="R359" s="44"/>
      <c r="T359" s="25"/>
      <c r="U359" s="44"/>
      <c r="V359" s="44"/>
      <c r="W359" s="44"/>
      <c r="X359" s="44"/>
      <c r="Y359" s="44"/>
      <c r="Z359" s="44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6"/>
      <c r="AP359"/>
      <c r="AQ359"/>
      <c r="AR359"/>
      <c r="AS359"/>
      <c r="AT359"/>
      <c r="AU359"/>
      <c r="AV359"/>
    </row>
    <row r="360" spans="3:48" s="10" customFormat="1" x14ac:dyDescent="0.2">
      <c r="C360" s="96"/>
      <c r="D360" s="96"/>
      <c r="E360" s="96"/>
      <c r="F360" s="96"/>
      <c r="G360" s="96"/>
      <c r="H360" s="96"/>
      <c r="I360" s="96"/>
      <c r="J360" s="96"/>
      <c r="K360" s="172"/>
      <c r="L360" s="172"/>
      <c r="M360" s="165"/>
      <c r="N360" s="12"/>
      <c r="O360" s="12"/>
      <c r="P360" s="172"/>
      <c r="Q360" s="141"/>
      <c r="R360" s="44"/>
      <c r="T360" s="25"/>
      <c r="U360" s="44"/>
      <c r="V360" s="44"/>
      <c r="W360" s="44"/>
      <c r="X360" s="44"/>
      <c r="Y360" s="44"/>
      <c r="Z360" s="44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6"/>
      <c r="AP360"/>
      <c r="AQ360"/>
      <c r="AR360"/>
      <c r="AS360"/>
      <c r="AT360"/>
      <c r="AU360"/>
      <c r="AV360"/>
    </row>
    <row r="361" spans="3:48" s="10" customFormat="1" x14ac:dyDescent="0.2">
      <c r="C361" s="96"/>
      <c r="D361" s="96"/>
      <c r="E361" s="96"/>
      <c r="F361" s="96"/>
      <c r="G361" s="96"/>
      <c r="H361" s="96"/>
      <c r="I361" s="96"/>
      <c r="J361" s="96"/>
      <c r="K361" s="172"/>
      <c r="L361" s="172"/>
      <c r="M361" s="165"/>
      <c r="N361" s="12"/>
      <c r="O361" s="12"/>
      <c r="P361" s="172"/>
      <c r="Q361" s="141"/>
      <c r="R361" s="44"/>
      <c r="T361" s="25"/>
      <c r="U361" s="44"/>
      <c r="V361" s="44"/>
      <c r="W361" s="44"/>
      <c r="X361" s="44"/>
      <c r="Y361" s="44"/>
      <c r="Z361" s="44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6"/>
      <c r="AP361"/>
      <c r="AQ361"/>
      <c r="AR361"/>
      <c r="AS361"/>
      <c r="AT361"/>
      <c r="AU361"/>
      <c r="AV361"/>
    </row>
    <row r="362" spans="3:48" s="10" customFormat="1" x14ac:dyDescent="0.2">
      <c r="C362" s="96"/>
      <c r="D362" s="96"/>
      <c r="E362" s="96"/>
      <c r="F362" s="96"/>
      <c r="G362" s="96"/>
      <c r="H362" s="96"/>
      <c r="I362" s="96"/>
      <c r="J362" s="96"/>
      <c r="K362" s="172"/>
      <c r="L362" s="172"/>
      <c r="M362" s="165"/>
      <c r="N362" s="12"/>
      <c r="O362" s="12"/>
      <c r="P362" s="172"/>
      <c r="Q362" s="141"/>
      <c r="R362" s="44"/>
      <c r="T362" s="25"/>
      <c r="U362" s="44"/>
      <c r="V362" s="44"/>
      <c r="W362" s="44"/>
      <c r="X362" s="44"/>
      <c r="Y362" s="44"/>
      <c r="Z362" s="44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6"/>
      <c r="AP362"/>
      <c r="AQ362"/>
      <c r="AR362"/>
      <c r="AS362"/>
      <c r="AT362"/>
      <c r="AU362"/>
      <c r="AV362"/>
    </row>
    <row r="363" spans="3:48" s="10" customFormat="1" x14ac:dyDescent="0.2">
      <c r="C363" s="96"/>
      <c r="D363" s="96"/>
      <c r="E363" s="96"/>
      <c r="F363" s="96"/>
      <c r="G363" s="96"/>
      <c r="H363" s="96"/>
      <c r="I363" s="96"/>
      <c r="J363" s="96"/>
      <c r="K363" s="172"/>
      <c r="L363" s="172"/>
      <c r="M363" s="165"/>
      <c r="N363" s="12"/>
      <c r="O363" s="12"/>
      <c r="P363" s="172"/>
      <c r="Q363" s="141"/>
      <c r="R363" s="44"/>
      <c r="T363" s="25"/>
      <c r="U363" s="44"/>
      <c r="V363" s="44"/>
      <c r="W363" s="44"/>
      <c r="X363" s="44"/>
      <c r="Y363" s="44"/>
      <c r="Z363" s="44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6"/>
      <c r="AP363"/>
      <c r="AQ363"/>
      <c r="AR363"/>
      <c r="AS363"/>
      <c r="AT363"/>
      <c r="AU363"/>
      <c r="AV363"/>
    </row>
    <row r="364" spans="3:48" s="10" customFormat="1" x14ac:dyDescent="0.2">
      <c r="C364" s="96"/>
      <c r="D364" s="96"/>
      <c r="E364" s="96"/>
      <c r="F364" s="96"/>
      <c r="G364" s="96"/>
      <c r="H364" s="96"/>
      <c r="I364" s="96"/>
      <c r="J364" s="96"/>
      <c r="K364" s="172"/>
      <c r="L364" s="172"/>
      <c r="M364" s="165"/>
      <c r="N364" s="12"/>
      <c r="O364" s="12"/>
      <c r="P364" s="172"/>
      <c r="Q364" s="141"/>
      <c r="R364" s="44"/>
      <c r="T364" s="25"/>
      <c r="U364" s="44"/>
      <c r="V364" s="44"/>
      <c r="W364" s="44"/>
      <c r="X364" s="44"/>
      <c r="Y364" s="44"/>
      <c r="Z364" s="44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6"/>
      <c r="AP364"/>
      <c r="AQ364"/>
      <c r="AR364"/>
      <c r="AS364"/>
      <c r="AT364"/>
      <c r="AU364"/>
      <c r="AV364"/>
    </row>
    <row r="365" spans="3:48" s="10" customFormat="1" x14ac:dyDescent="0.2">
      <c r="C365" s="96"/>
      <c r="D365" s="96"/>
      <c r="E365" s="96"/>
      <c r="F365" s="96"/>
      <c r="G365" s="96"/>
      <c r="H365" s="96"/>
      <c r="I365" s="96"/>
      <c r="J365" s="96"/>
      <c r="K365" s="172"/>
      <c r="L365" s="172"/>
      <c r="M365" s="165"/>
      <c r="N365" s="12"/>
      <c r="O365" s="12"/>
      <c r="P365" s="172"/>
      <c r="Q365" s="141"/>
      <c r="R365" s="44"/>
      <c r="T365" s="25"/>
      <c r="U365" s="44"/>
      <c r="V365" s="44"/>
      <c r="W365" s="44"/>
      <c r="X365" s="44"/>
      <c r="Y365" s="44"/>
      <c r="Z365" s="44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6"/>
      <c r="AP365"/>
      <c r="AQ365"/>
      <c r="AR365"/>
      <c r="AS365"/>
      <c r="AT365"/>
      <c r="AU365"/>
      <c r="AV365"/>
    </row>
    <row r="366" spans="3:48" s="10" customFormat="1" x14ac:dyDescent="0.2">
      <c r="C366" s="96"/>
      <c r="D366" s="96"/>
      <c r="E366" s="96"/>
      <c r="F366" s="96"/>
      <c r="G366" s="96"/>
      <c r="H366" s="96"/>
      <c r="I366" s="96"/>
      <c r="J366" s="96"/>
      <c r="K366" s="172"/>
      <c r="L366" s="172"/>
      <c r="M366" s="165"/>
      <c r="N366" s="12"/>
      <c r="O366" s="12"/>
      <c r="P366" s="172"/>
      <c r="Q366" s="141"/>
      <c r="R366" s="44"/>
      <c r="T366" s="25"/>
      <c r="U366" s="44"/>
      <c r="V366" s="44"/>
      <c r="W366" s="44"/>
      <c r="X366" s="44"/>
      <c r="Y366" s="44"/>
      <c r="Z366" s="44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6"/>
      <c r="AP366"/>
      <c r="AQ366"/>
      <c r="AR366"/>
      <c r="AS366"/>
      <c r="AT366"/>
      <c r="AU366"/>
      <c r="AV366"/>
    </row>
    <row r="367" spans="3:48" s="10" customFormat="1" x14ac:dyDescent="0.2">
      <c r="C367" s="96"/>
      <c r="D367" s="96"/>
      <c r="E367" s="96"/>
      <c r="F367" s="96"/>
      <c r="G367" s="96"/>
      <c r="H367" s="96"/>
      <c r="I367" s="96"/>
      <c r="J367" s="96"/>
      <c r="K367" s="172"/>
      <c r="L367" s="172"/>
      <c r="M367" s="165"/>
      <c r="N367" s="12"/>
      <c r="O367" s="12"/>
      <c r="P367" s="172"/>
      <c r="Q367" s="141"/>
      <c r="R367" s="44"/>
      <c r="T367" s="25"/>
      <c r="U367" s="44"/>
      <c r="V367" s="44"/>
      <c r="W367" s="44"/>
      <c r="X367" s="44"/>
      <c r="Y367" s="44"/>
      <c r="Z367" s="44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6"/>
      <c r="AP367"/>
      <c r="AQ367"/>
      <c r="AR367"/>
      <c r="AS367"/>
      <c r="AT367"/>
      <c r="AU367"/>
      <c r="AV367"/>
    </row>
    <row r="368" spans="3:48" s="10" customFormat="1" x14ac:dyDescent="0.2">
      <c r="C368" s="96"/>
      <c r="D368" s="96"/>
      <c r="E368" s="96"/>
      <c r="F368" s="96"/>
      <c r="G368" s="96"/>
      <c r="H368" s="96"/>
      <c r="I368" s="96"/>
      <c r="J368" s="96"/>
      <c r="K368" s="172"/>
      <c r="L368" s="172"/>
      <c r="M368" s="165"/>
      <c r="N368" s="12"/>
      <c r="O368" s="12"/>
      <c r="P368" s="172"/>
      <c r="Q368" s="141"/>
      <c r="R368" s="44"/>
      <c r="T368" s="25"/>
      <c r="U368" s="44"/>
      <c r="V368" s="44"/>
      <c r="W368" s="44"/>
      <c r="X368" s="44"/>
      <c r="Y368" s="44"/>
      <c r="Z368" s="44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6"/>
      <c r="AP368"/>
      <c r="AQ368"/>
      <c r="AR368"/>
      <c r="AS368"/>
      <c r="AT368"/>
      <c r="AU368"/>
      <c r="AV368"/>
    </row>
    <row r="369" spans="3:48" s="10" customFormat="1" x14ac:dyDescent="0.2">
      <c r="C369" s="96"/>
      <c r="D369" s="96"/>
      <c r="E369" s="96"/>
      <c r="F369" s="96"/>
      <c r="G369" s="96"/>
      <c r="H369" s="96"/>
      <c r="I369" s="96"/>
      <c r="J369" s="96"/>
      <c r="K369" s="172"/>
      <c r="L369" s="172"/>
      <c r="M369" s="165"/>
      <c r="N369" s="12"/>
      <c r="O369" s="12"/>
      <c r="P369" s="172"/>
      <c r="Q369" s="141"/>
      <c r="R369" s="44"/>
      <c r="T369" s="25"/>
      <c r="U369" s="44"/>
      <c r="V369" s="44"/>
      <c r="W369" s="44"/>
      <c r="X369" s="44"/>
      <c r="Y369" s="44"/>
      <c r="Z369" s="44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6"/>
      <c r="AP369"/>
      <c r="AQ369"/>
      <c r="AR369"/>
      <c r="AS369"/>
      <c r="AT369"/>
      <c r="AU369"/>
      <c r="AV369"/>
    </row>
    <row r="370" spans="3:48" s="10" customFormat="1" x14ac:dyDescent="0.2">
      <c r="C370" s="96"/>
      <c r="D370" s="96"/>
      <c r="E370" s="96"/>
      <c r="F370" s="96"/>
      <c r="G370" s="96"/>
      <c r="H370" s="96"/>
      <c r="I370" s="96"/>
      <c r="J370" s="96"/>
      <c r="K370" s="172"/>
      <c r="L370" s="172"/>
      <c r="M370" s="165"/>
      <c r="N370" s="12"/>
      <c r="O370" s="12"/>
      <c r="P370" s="172"/>
      <c r="Q370" s="141"/>
      <c r="R370" s="44"/>
      <c r="T370" s="25"/>
      <c r="U370" s="44"/>
      <c r="V370" s="44"/>
      <c r="W370" s="44"/>
      <c r="X370" s="44"/>
      <c r="Y370" s="44"/>
      <c r="Z370" s="44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6"/>
      <c r="AP370"/>
      <c r="AQ370"/>
      <c r="AR370"/>
      <c r="AS370"/>
      <c r="AT370"/>
      <c r="AU370"/>
      <c r="AV370"/>
    </row>
    <row r="371" spans="3:48" s="10" customFormat="1" x14ac:dyDescent="0.2">
      <c r="C371" s="96"/>
      <c r="D371" s="96"/>
      <c r="E371" s="96"/>
      <c r="F371" s="96"/>
      <c r="G371" s="96"/>
      <c r="H371" s="96"/>
      <c r="I371" s="96"/>
      <c r="J371" s="96"/>
      <c r="K371" s="172"/>
      <c r="L371" s="172"/>
      <c r="M371" s="165"/>
      <c r="N371" s="12"/>
      <c r="O371" s="12"/>
      <c r="P371" s="172"/>
      <c r="Q371" s="141"/>
      <c r="R371" s="44"/>
      <c r="T371" s="25"/>
      <c r="U371" s="44"/>
      <c r="V371" s="44"/>
      <c r="W371" s="44"/>
      <c r="X371" s="44"/>
      <c r="Y371" s="44"/>
      <c r="Z371" s="44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6"/>
      <c r="AP371"/>
      <c r="AQ371"/>
      <c r="AR371"/>
      <c r="AS371"/>
      <c r="AT371"/>
      <c r="AU371"/>
      <c r="AV371"/>
    </row>
    <row r="372" spans="3:48" s="10" customFormat="1" x14ac:dyDescent="0.2">
      <c r="C372" s="96"/>
      <c r="D372" s="96"/>
      <c r="E372" s="96"/>
      <c r="F372" s="96"/>
      <c r="G372" s="96"/>
      <c r="H372" s="96"/>
      <c r="I372" s="96"/>
      <c r="J372" s="96"/>
      <c r="K372" s="172"/>
      <c r="L372" s="172"/>
      <c r="M372" s="165"/>
      <c r="N372" s="12"/>
      <c r="O372" s="12"/>
      <c r="P372" s="172"/>
      <c r="Q372" s="141"/>
      <c r="R372" s="44"/>
      <c r="T372" s="25"/>
      <c r="U372" s="44"/>
      <c r="V372" s="44"/>
      <c r="W372" s="44"/>
      <c r="X372" s="44"/>
      <c r="Y372" s="44"/>
      <c r="Z372" s="44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6"/>
      <c r="AP372"/>
      <c r="AQ372"/>
      <c r="AR372"/>
      <c r="AS372"/>
      <c r="AT372"/>
      <c r="AU372"/>
      <c r="AV372"/>
    </row>
    <row r="373" spans="3:48" s="10" customFormat="1" x14ac:dyDescent="0.2">
      <c r="C373" s="96"/>
      <c r="D373" s="96"/>
      <c r="E373" s="96"/>
      <c r="F373" s="96"/>
      <c r="G373" s="96"/>
      <c r="H373" s="96"/>
      <c r="I373" s="96"/>
      <c r="J373" s="96"/>
      <c r="K373" s="172"/>
      <c r="L373" s="172"/>
      <c r="M373" s="165"/>
      <c r="N373" s="12"/>
      <c r="O373" s="12"/>
      <c r="P373" s="172"/>
      <c r="Q373" s="141"/>
      <c r="R373" s="44"/>
      <c r="T373" s="25"/>
      <c r="U373" s="44"/>
      <c r="V373" s="44"/>
      <c r="W373" s="44"/>
      <c r="X373" s="44"/>
      <c r="Y373" s="44"/>
      <c r="Z373" s="44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6"/>
      <c r="AP373"/>
      <c r="AQ373"/>
      <c r="AR373"/>
      <c r="AS373"/>
      <c r="AT373"/>
      <c r="AU373"/>
      <c r="AV373"/>
    </row>
    <row r="374" spans="3:48" s="10" customFormat="1" x14ac:dyDescent="0.2">
      <c r="C374" s="96"/>
      <c r="D374" s="96"/>
      <c r="E374" s="96"/>
      <c r="F374" s="96"/>
      <c r="G374" s="96"/>
      <c r="H374" s="96"/>
      <c r="I374" s="96"/>
      <c r="J374" s="96"/>
      <c r="K374" s="172"/>
      <c r="L374" s="172"/>
      <c r="M374" s="165"/>
      <c r="N374" s="12"/>
      <c r="O374" s="12"/>
      <c r="P374" s="172"/>
      <c r="Q374" s="141"/>
      <c r="R374" s="44"/>
      <c r="T374" s="25"/>
      <c r="U374" s="44"/>
      <c r="V374" s="44"/>
      <c r="W374" s="44"/>
      <c r="X374" s="44"/>
      <c r="Y374" s="44"/>
      <c r="Z374" s="44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6"/>
      <c r="AP374"/>
      <c r="AQ374"/>
      <c r="AR374"/>
      <c r="AS374"/>
      <c r="AT374"/>
      <c r="AU374"/>
      <c r="AV374"/>
    </row>
    <row r="375" spans="3:48" s="10" customFormat="1" x14ac:dyDescent="0.2">
      <c r="C375" s="96"/>
      <c r="D375" s="96"/>
      <c r="E375" s="96"/>
      <c r="F375" s="96"/>
      <c r="G375" s="96"/>
      <c r="H375" s="96"/>
      <c r="I375" s="96"/>
      <c r="J375" s="96"/>
      <c r="K375" s="172"/>
      <c r="L375" s="172"/>
      <c r="M375" s="165"/>
      <c r="N375" s="12"/>
      <c r="O375" s="12"/>
      <c r="P375" s="172"/>
      <c r="Q375" s="141"/>
      <c r="R375" s="44"/>
      <c r="T375" s="25"/>
      <c r="U375" s="44"/>
      <c r="V375" s="44"/>
      <c r="W375" s="44"/>
      <c r="X375" s="44"/>
      <c r="Y375" s="44"/>
      <c r="Z375" s="44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6"/>
      <c r="AP375"/>
      <c r="AQ375"/>
      <c r="AR375"/>
      <c r="AS375"/>
      <c r="AT375"/>
      <c r="AU375"/>
      <c r="AV375"/>
    </row>
    <row r="376" spans="3:48" s="10" customFormat="1" x14ac:dyDescent="0.2">
      <c r="C376" s="96"/>
      <c r="D376" s="96"/>
      <c r="E376" s="96"/>
      <c r="F376" s="96"/>
      <c r="G376" s="96"/>
      <c r="H376" s="96"/>
      <c r="I376" s="96"/>
      <c r="J376" s="96"/>
      <c r="K376" s="172"/>
      <c r="L376" s="172"/>
      <c r="M376" s="165"/>
      <c r="N376" s="12"/>
      <c r="O376" s="12"/>
      <c r="P376" s="172"/>
      <c r="Q376" s="141"/>
      <c r="R376" s="44"/>
      <c r="T376" s="25"/>
      <c r="U376" s="44"/>
      <c r="V376" s="44"/>
      <c r="W376" s="44"/>
      <c r="X376" s="44"/>
      <c r="Y376" s="44"/>
      <c r="Z376" s="44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6"/>
      <c r="AP376"/>
      <c r="AQ376"/>
      <c r="AR376"/>
      <c r="AS376"/>
      <c r="AT376"/>
      <c r="AU376"/>
      <c r="AV376"/>
    </row>
    <row r="377" spans="3:48" s="10" customFormat="1" x14ac:dyDescent="0.2">
      <c r="C377" s="96"/>
      <c r="D377" s="96"/>
      <c r="E377" s="96"/>
      <c r="F377" s="96"/>
      <c r="G377" s="96"/>
      <c r="H377" s="96"/>
      <c r="I377" s="96"/>
      <c r="J377" s="96"/>
      <c r="K377" s="172"/>
      <c r="L377" s="172"/>
      <c r="M377" s="165"/>
      <c r="N377" s="12"/>
      <c r="O377" s="12"/>
      <c r="P377" s="172"/>
      <c r="Q377" s="141"/>
      <c r="R377" s="44"/>
      <c r="T377" s="25"/>
      <c r="U377" s="44"/>
      <c r="V377" s="44"/>
      <c r="W377" s="44"/>
      <c r="X377" s="44"/>
      <c r="Y377" s="44"/>
      <c r="Z377" s="44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6"/>
      <c r="AP377"/>
      <c r="AQ377"/>
      <c r="AR377"/>
      <c r="AS377"/>
      <c r="AT377"/>
      <c r="AU377"/>
      <c r="AV377"/>
    </row>
    <row r="378" spans="3:48" s="10" customFormat="1" x14ac:dyDescent="0.2">
      <c r="C378" s="96"/>
      <c r="D378" s="96"/>
      <c r="E378" s="96"/>
      <c r="F378" s="96"/>
      <c r="G378" s="96"/>
      <c r="H378" s="96"/>
      <c r="I378" s="96"/>
      <c r="J378" s="96"/>
      <c r="K378" s="172"/>
      <c r="L378" s="172"/>
      <c r="M378" s="165"/>
      <c r="N378" s="12"/>
      <c r="O378" s="12"/>
      <c r="P378" s="172"/>
      <c r="Q378" s="141"/>
      <c r="R378" s="44"/>
      <c r="T378" s="25"/>
      <c r="U378" s="44"/>
      <c r="V378" s="44"/>
      <c r="W378" s="44"/>
      <c r="X378" s="44"/>
      <c r="Y378" s="44"/>
      <c r="Z378" s="44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6"/>
      <c r="AP378"/>
      <c r="AQ378"/>
      <c r="AR378"/>
      <c r="AS378"/>
      <c r="AT378"/>
      <c r="AU378"/>
      <c r="AV378"/>
    </row>
    <row r="379" spans="3:48" s="10" customFormat="1" x14ac:dyDescent="0.2">
      <c r="C379" s="96"/>
      <c r="D379" s="96"/>
      <c r="E379" s="96"/>
      <c r="F379" s="96"/>
      <c r="G379" s="96"/>
      <c r="H379" s="96"/>
      <c r="I379" s="96"/>
      <c r="J379" s="96"/>
      <c r="K379" s="172"/>
      <c r="L379" s="172"/>
      <c r="M379" s="165"/>
      <c r="N379" s="12"/>
      <c r="O379" s="12"/>
      <c r="P379" s="172"/>
      <c r="Q379" s="141"/>
      <c r="R379" s="44"/>
      <c r="T379" s="25"/>
      <c r="U379" s="44"/>
      <c r="V379" s="44"/>
      <c r="W379" s="44"/>
      <c r="X379" s="44"/>
      <c r="Y379" s="44"/>
      <c r="Z379" s="44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6"/>
      <c r="AP379"/>
      <c r="AQ379"/>
      <c r="AR379"/>
      <c r="AS379"/>
      <c r="AT379"/>
      <c r="AU379"/>
      <c r="AV379"/>
    </row>
    <row r="380" spans="3:48" s="10" customFormat="1" x14ac:dyDescent="0.2">
      <c r="C380" s="96"/>
      <c r="D380" s="96"/>
      <c r="E380" s="96"/>
      <c r="F380" s="96"/>
      <c r="G380" s="96"/>
      <c r="H380" s="96"/>
      <c r="I380" s="96"/>
      <c r="J380" s="96"/>
      <c r="K380" s="172"/>
      <c r="L380" s="172"/>
      <c r="M380" s="165"/>
      <c r="N380" s="12"/>
      <c r="O380" s="12"/>
      <c r="P380" s="172"/>
      <c r="Q380" s="141"/>
      <c r="R380" s="44"/>
      <c r="T380" s="25"/>
      <c r="U380" s="44"/>
      <c r="V380" s="44"/>
      <c r="W380" s="44"/>
      <c r="X380" s="44"/>
      <c r="Y380" s="44"/>
      <c r="Z380" s="44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6"/>
      <c r="AP380"/>
      <c r="AQ380"/>
      <c r="AR380"/>
      <c r="AS380"/>
      <c r="AT380"/>
      <c r="AU380"/>
      <c r="AV380"/>
    </row>
    <row r="381" spans="3:48" s="10" customFormat="1" x14ac:dyDescent="0.2">
      <c r="C381" s="96"/>
      <c r="D381" s="96"/>
      <c r="E381" s="96"/>
      <c r="F381" s="96"/>
      <c r="G381" s="96"/>
      <c r="H381" s="96"/>
      <c r="I381" s="96"/>
      <c r="J381" s="96"/>
      <c r="K381" s="172"/>
      <c r="L381" s="172"/>
      <c r="M381" s="165"/>
      <c r="N381" s="12"/>
      <c r="O381" s="12"/>
      <c r="P381" s="172"/>
      <c r="Q381" s="141"/>
      <c r="R381" s="44"/>
      <c r="T381" s="25"/>
      <c r="U381" s="44"/>
      <c r="V381" s="44"/>
      <c r="W381" s="44"/>
      <c r="X381" s="44"/>
      <c r="Y381" s="44"/>
      <c r="Z381" s="44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6"/>
      <c r="AP381"/>
      <c r="AQ381"/>
      <c r="AR381"/>
      <c r="AS381"/>
      <c r="AT381"/>
      <c r="AU381"/>
      <c r="AV381"/>
    </row>
    <row r="382" spans="3:48" s="10" customFormat="1" x14ac:dyDescent="0.2">
      <c r="C382" s="96"/>
      <c r="D382" s="96"/>
      <c r="E382" s="96"/>
      <c r="F382" s="96"/>
      <c r="G382" s="96"/>
      <c r="H382" s="96"/>
      <c r="I382" s="96"/>
      <c r="J382" s="96"/>
      <c r="K382" s="172"/>
      <c r="L382" s="172"/>
      <c r="M382" s="165"/>
      <c r="N382" s="12"/>
      <c r="O382" s="12"/>
      <c r="P382" s="172"/>
      <c r="Q382" s="141"/>
      <c r="R382" s="44"/>
      <c r="T382" s="25"/>
      <c r="U382" s="44"/>
      <c r="V382" s="44"/>
      <c r="W382" s="44"/>
      <c r="X382" s="44"/>
      <c r="Y382" s="44"/>
      <c r="Z382" s="44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6"/>
      <c r="AP382"/>
      <c r="AQ382"/>
      <c r="AR382"/>
      <c r="AS382"/>
      <c r="AT382"/>
      <c r="AU382"/>
      <c r="AV382"/>
    </row>
    <row r="383" spans="3:48" s="10" customFormat="1" x14ac:dyDescent="0.2">
      <c r="C383" s="96"/>
      <c r="D383" s="96"/>
      <c r="E383" s="96"/>
      <c r="F383" s="96"/>
      <c r="G383" s="96"/>
      <c r="H383" s="96"/>
      <c r="I383" s="96"/>
      <c r="J383" s="96"/>
      <c r="K383" s="172"/>
      <c r="L383" s="172"/>
      <c r="M383" s="165"/>
      <c r="N383" s="12"/>
      <c r="O383" s="12"/>
      <c r="P383" s="172"/>
      <c r="Q383" s="141"/>
      <c r="R383" s="44"/>
      <c r="T383" s="25"/>
      <c r="U383" s="44"/>
      <c r="V383" s="44"/>
      <c r="W383" s="44"/>
      <c r="X383" s="44"/>
      <c r="Y383" s="44"/>
      <c r="Z383" s="44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6"/>
      <c r="AP383"/>
      <c r="AQ383"/>
      <c r="AR383"/>
      <c r="AS383"/>
      <c r="AT383"/>
      <c r="AU383"/>
      <c r="AV383"/>
    </row>
    <row r="384" spans="3:48" s="10" customFormat="1" x14ac:dyDescent="0.2">
      <c r="C384" s="96"/>
      <c r="D384" s="96"/>
      <c r="E384" s="96"/>
      <c r="F384" s="96"/>
      <c r="G384" s="96"/>
      <c r="H384" s="96"/>
      <c r="I384" s="96"/>
      <c r="J384" s="96"/>
      <c r="K384" s="172"/>
      <c r="L384" s="172"/>
      <c r="M384" s="165"/>
      <c r="N384" s="12"/>
      <c r="O384" s="12"/>
      <c r="P384" s="172"/>
      <c r="Q384" s="141"/>
      <c r="R384" s="44"/>
      <c r="T384" s="25"/>
      <c r="U384" s="44"/>
      <c r="V384" s="44"/>
      <c r="W384" s="44"/>
      <c r="X384" s="44"/>
      <c r="Y384" s="44"/>
      <c r="Z384" s="44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6"/>
      <c r="AP384"/>
      <c r="AQ384"/>
      <c r="AR384"/>
      <c r="AS384"/>
      <c r="AT384"/>
      <c r="AU384"/>
      <c r="AV384"/>
    </row>
    <row r="385" spans="3:48" s="10" customFormat="1" x14ac:dyDescent="0.2">
      <c r="C385" s="96"/>
      <c r="D385" s="96"/>
      <c r="E385" s="96"/>
      <c r="F385" s="96"/>
      <c r="G385" s="96"/>
      <c r="H385" s="96"/>
      <c r="I385" s="96"/>
      <c r="J385" s="96"/>
      <c r="K385" s="172"/>
      <c r="L385" s="172"/>
      <c r="M385" s="165"/>
      <c r="N385" s="12"/>
      <c r="O385" s="12"/>
      <c r="P385" s="172"/>
      <c r="Q385" s="141"/>
      <c r="R385" s="44"/>
      <c r="T385" s="25"/>
      <c r="U385" s="44"/>
      <c r="V385" s="44"/>
      <c r="W385" s="44"/>
      <c r="X385" s="44"/>
      <c r="Y385" s="44"/>
      <c r="Z385" s="44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6"/>
      <c r="AP385"/>
      <c r="AQ385"/>
      <c r="AR385"/>
      <c r="AS385"/>
      <c r="AT385"/>
      <c r="AU385"/>
      <c r="AV385"/>
    </row>
    <row r="386" spans="3:48" s="10" customFormat="1" x14ac:dyDescent="0.2">
      <c r="C386" s="96"/>
      <c r="D386" s="96"/>
      <c r="E386" s="96"/>
      <c r="F386" s="96"/>
      <c r="G386" s="96"/>
      <c r="H386" s="96"/>
      <c r="I386" s="96"/>
      <c r="J386" s="96"/>
      <c r="K386" s="172"/>
      <c r="L386" s="172"/>
      <c r="M386" s="165"/>
      <c r="N386" s="12"/>
      <c r="O386" s="12"/>
      <c r="P386" s="172"/>
      <c r="Q386" s="141"/>
      <c r="R386" s="44"/>
      <c r="T386" s="25"/>
      <c r="U386" s="44"/>
      <c r="V386" s="44"/>
      <c r="W386" s="44"/>
      <c r="X386" s="44"/>
      <c r="Y386" s="44"/>
      <c r="Z386" s="44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6"/>
      <c r="AP386"/>
      <c r="AQ386"/>
      <c r="AR386"/>
      <c r="AS386"/>
      <c r="AT386"/>
      <c r="AU386"/>
      <c r="AV386"/>
    </row>
    <row r="387" spans="3:48" s="10" customFormat="1" x14ac:dyDescent="0.2">
      <c r="C387" s="96"/>
      <c r="D387" s="96"/>
      <c r="E387" s="96"/>
      <c r="F387" s="96"/>
      <c r="G387" s="96"/>
      <c r="H387" s="96"/>
      <c r="I387" s="96"/>
      <c r="J387" s="96"/>
      <c r="K387" s="172"/>
      <c r="L387" s="172"/>
      <c r="M387" s="165"/>
      <c r="N387" s="12"/>
      <c r="O387" s="12"/>
      <c r="P387" s="172"/>
      <c r="Q387" s="141"/>
      <c r="R387" s="44"/>
      <c r="T387" s="25"/>
      <c r="U387" s="44"/>
      <c r="V387" s="44"/>
      <c r="W387" s="44"/>
      <c r="X387" s="44"/>
      <c r="Y387" s="44"/>
      <c r="Z387" s="44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6"/>
      <c r="AP387"/>
      <c r="AQ387"/>
      <c r="AR387"/>
      <c r="AS387"/>
      <c r="AT387"/>
      <c r="AU387"/>
      <c r="AV387"/>
    </row>
    <row r="388" spans="3:48" s="10" customFormat="1" x14ac:dyDescent="0.2">
      <c r="C388" s="96"/>
      <c r="D388" s="96"/>
      <c r="E388" s="96"/>
      <c r="F388" s="96"/>
      <c r="G388" s="96"/>
      <c r="H388" s="96"/>
      <c r="I388" s="96"/>
      <c r="J388" s="96"/>
      <c r="K388" s="172"/>
      <c r="L388" s="172"/>
      <c r="M388" s="165"/>
      <c r="N388" s="12"/>
      <c r="O388" s="12"/>
      <c r="P388" s="172"/>
      <c r="Q388" s="141"/>
      <c r="R388" s="44"/>
      <c r="T388" s="25"/>
      <c r="U388" s="44"/>
      <c r="V388" s="44"/>
      <c r="W388" s="44"/>
      <c r="X388" s="44"/>
      <c r="Y388" s="44"/>
      <c r="Z388" s="44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6"/>
      <c r="AP388"/>
      <c r="AQ388"/>
      <c r="AR388"/>
      <c r="AS388"/>
      <c r="AT388"/>
      <c r="AU388"/>
      <c r="AV388"/>
    </row>
    <row r="389" spans="3:48" s="10" customFormat="1" x14ac:dyDescent="0.2">
      <c r="C389" s="96"/>
      <c r="D389" s="96"/>
      <c r="E389" s="96"/>
      <c r="F389" s="96"/>
      <c r="G389" s="96"/>
      <c r="H389" s="96"/>
      <c r="I389" s="96"/>
      <c r="J389" s="96"/>
      <c r="K389" s="172"/>
      <c r="L389" s="172"/>
      <c r="M389" s="165"/>
      <c r="N389" s="12"/>
      <c r="O389" s="12"/>
      <c r="P389" s="172"/>
      <c r="Q389" s="141"/>
      <c r="R389" s="44"/>
      <c r="T389" s="25"/>
      <c r="U389" s="44"/>
      <c r="V389" s="44"/>
      <c r="W389" s="44"/>
      <c r="X389" s="44"/>
      <c r="Y389" s="44"/>
      <c r="Z389" s="44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6"/>
      <c r="AP389"/>
      <c r="AQ389"/>
      <c r="AR389"/>
      <c r="AS389"/>
      <c r="AT389"/>
      <c r="AU389"/>
      <c r="AV389"/>
    </row>
    <row r="390" spans="3:48" s="10" customFormat="1" x14ac:dyDescent="0.2">
      <c r="C390" s="96"/>
      <c r="D390" s="96"/>
      <c r="E390" s="96"/>
      <c r="F390" s="96"/>
      <c r="G390" s="96"/>
      <c r="H390" s="96"/>
      <c r="I390" s="96"/>
      <c r="J390" s="96"/>
      <c r="K390" s="172"/>
      <c r="L390" s="172"/>
      <c r="M390" s="165"/>
      <c r="N390" s="12"/>
      <c r="O390" s="12"/>
      <c r="P390" s="172"/>
      <c r="Q390" s="141"/>
      <c r="R390" s="44"/>
      <c r="T390" s="25"/>
      <c r="U390" s="44"/>
      <c r="V390" s="44"/>
      <c r="W390" s="44"/>
      <c r="X390" s="44"/>
      <c r="Y390" s="44"/>
      <c r="Z390" s="44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6"/>
      <c r="AP390"/>
      <c r="AQ390"/>
      <c r="AR390"/>
      <c r="AS390"/>
      <c r="AT390"/>
      <c r="AU390"/>
      <c r="AV390"/>
    </row>
    <row r="391" spans="3:48" s="10" customFormat="1" x14ac:dyDescent="0.2">
      <c r="C391" s="96"/>
      <c r="D391" s="96"/>
      <c r="E391" s="96"/>
      <c r="F391" s="96"/>
      <c r="G391" s="96"/>
      <c r="H391" s="96"/>
      <c r="I391" s="96"/>
      <c r="J391" s="96"/>
      <c r="K391" s="172"/>
      <c r="L391" s="172"/>
      <c r="M391" s="165"/>
      <c r="N391" s="12"/>
      <c r="O391" s="12"/>
      <c r="P391" s="172"/>
      <c r="Q391" s="141"/>
      <c r="R391" s="44"/>
      <c r="T391" s="25"/>
      <c r="U391" s="44"/>
      <c r="V391" s="44"/>
      <c r="W391" s="44"/>
      <c r="X391" s="44"/>
      <c r="Y391" s="44"/>
      <c r="Z391" s="44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6"/>
      <c r="AP391"/>
      <c r="AQ391"/>
      <c r="AR391"/>
      <c r="AS391"/>
      <c r="AT391"/>
      <c r="AU391"/>
      <c r="AV391"/>
    </row>
    <row r="392" spans="3:48" s="10" customFormat="1" x14ac:dyDescent="0.2">
      <c r="C392" s="96"/>
      <c r="D392" s="96"/>
      <c r="E392" s="96"/>
      <c r="F392" s="96"/>
      <c r="G392" s="96"/>
      <c r="H392" s="96"/>
      <c r="I392" s="96"/>
      <c r="J392" s="96"/>
      <c r="K392" s="172"/>
      <c r="L392" s="172"/>
      <c r="M392" s="165"/>
      <c r="N392" s="12"/>
      <c r="O392" s="12"/>
      <c r="P392" s="172"/>
      <c r="Q392" s="141"/>
      <c r="R392" s="44"/>
      <c r="T392" s="25"/>
      <c r="U392" s="44"/>
      <c r="V392" s="44"/>
      <c r="W392" s="44"/>
      <c r="X392" s="44"/>
      <c r="Y392" s="44"/>
      <c r="Z392" s="44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6"/>
      <c r="AP392"/>
      <c r="AQ392"/>
      <c r="AR392"/>
      <c r="AS392"/>
      <c r="AT392"/>
      <c r="AU392"/>
      <c r="AV392"/>
    </row>
    <row r="393" spans="3:48" s="10" customFormat="1" x14ac:dyDescent="0.2">
      <c r="C393" s="96"/>
      <c r="D393" s="96"/>
      <c r="E393" s="96"/>
      <c r="F393" s="96"/>
      <c r="G393" s="96"/>
      <c r="H393" s="96"/>
      <c r="I393" s="96"/>
      <c r="J393" s="96"/>
      <c r="K393" s="172"/>
      <c r="L393" s="172"/>
      <c r="M393" s="165"/>
      <c r="N393" s="12"/>
      <c r="O393" s="12"/>
      <c r="P393" s="172"/>
      <c r="Q393" s="141"/>
      <c r="R393" s="44"/>
      <c r="T393" s="25"/>
      <c r="U393" s="44"/>
      <c r="V393" s="44"/>
      <c r="W393" s="44"/>
      <c r="X393" s="44"/>
      <c r="Y393" s="44"/>
      <c r="Z393" s="44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6"/>
      <c r="AP393"/>
      <c r="AQ393"/>
      <c r="AR393"/>
      <c r="AS393"/>
      <c r="AT393"/>
      <c r="AU393"/>
      <c r="AV393"/>
    </row>
    <row r="394" spans="3:48" s="10" customFormat="1" x14ac:dyDescent="0.2">
      <c r="C394" s="96"/>
      <c r="D394" s="96"/>
      <c r="E394" s="96"/>
      <c r="F394" s="96"/>
      <c r="G394" s="96"/>
      <c r="H394" s="96"/>
      <c r="I394" s="96"/>
      <c r="J394" s="96"/>
      <c r="K394" s="172"/>
      <c r="L394" s="172"/>
      <c r="M394" s="165"/>
      <c r="N394" s="12"/>
      <c r="O394" s="12"/>
      <c r="P394" s="172"/>
      <c r="Q394" s="141"/>
      <c r="R394" s="44"/>
      <c r="T394" s="25"/>
      <c r="U394" s="44"/>
      <c r="V394" s="44"/>
      <c r="W394" s="44"/>
      <c r="X394" s="44"/>
      <c r="Y394" s="44"/>
      <c r="Z394" s="44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6"/>
      <c r="AP394"/>
      <c r="AQ394"/>
      <c r="AR394"/>
      <c r="AS394"/>
      <c r="AT394"/>
      <c r="AU394"/>
      <c r="AV394"/>
    </row>
    <row r="395" spans="3:48" s="10" customFormat="1" x14ac:dyDescent="0.2">
      <c r="C395" s="96"/>
      <c r="D395" s="96"/>
      <c r="E395" s="96"/>
      <c r="F395" s="96"/>
      <c r="G395" s="96"/>
      <c r="H395" s="96"/>
      <c r="I395" s="96"/>
      <c r="J395" s="96"/>
      <c r="K395" s="172"/>
      <c r="L395" s="172"/>
      <c r="M395" s="165"/>
      <c r="N395" s="12"/>
      <c r="O395" s="12"/>
      <c r="P395" s="172"/>
      <c r="Q395" s="141"/>
      <c r="R395" s="44"/>
      <c r="T395" s="25"/>
      <c r="U395" s="44"/>
      <c r="V395" s="44"/>
      <c r="W395" s="44"/>
      <c r="X395" s="44"/>
      <c r="Y395" s="44"/>
      <c r="Z395" s="44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6"/>
      <c r="AP395"/>
      <c r="AQ395"/>
      <c r="AR395"/>
      <c r="AS395"/>
      <c r="AT395"/>
      <c r="AU395"/>
      <c r="AV395"/>
    </row>
    <row r="396" spans="3:48" s="10" customFormat="1" x14ac:dyDescent="0.2">
      <c r="C396" s="96"/>
      <c r="D396" s="96"/>
      <c r="E396" s="96"/>
      <c r="F396" s="96"/>
      <c r="G396" s="96"/>
      <c r="H396" s="96"/>
      <c r="I396" s="96"/>
      <c r="J396" s="96"/>
      <c r="K396" s="172"/>
      <c r="L396" s="172"/>
      <c r="M396" s="165"/>
      <c r="N396" s="12"/>
      <c r="O396" s="12"/>
      <c r="P396" s="172"/>
      <c r="Q396" s="141"/>
      <c r="R396" s="44"/>
      <c r="T396" s="25"/>
      <c r="U396" s="44"/>
      <c r="V396" s="44"/>
      <c r="W396" s="44"/>
      <c r="X396" s="44"/>
      <c r="Y396" s="44"/>
      <c r="Z396" s="44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6"/>
      <c r="AP396"/>
      <c r="AQ396"/>
      <c r="AR396"/>
      <c r="AS396"/>
      <c r="AT396"/>
      <c r="AU396"/>
      <c r="AV396"/>
    </row>
    <row r="397" spans="3:48" s="10" customFormat="1" x14ac:dyDescent="0.2">
      <c r="C397" s="96"/>
      <c r="D397" s="96"/>
      <c r="E397" s="96"/>
      <c r="F397" s="96"/>
      <c r="G397" s="96"/>
      <c r="H397" s="96"/>
      <c r="I397" s="96"/>
      <c r="J397" s="96"/>
      <c r="K397" s="172"/>
      <c r="L397" s="172"/>
      <c r="M397" s="165"/>
      <c r="N397" s="12"/>
      <c r="O397" s="12"/>
      <c r="P397" s="172"/>
      <c r="Q397" s="141"/>
      <c r="R397" s="44"/>
      <c r="T397" s="25"/>
      <c r="U397" s="44"/>
      <c r="V397" s="44"/>
      <c r="W397" s="44"/>
      <c r="X397" s="44"/>
      <c r="Y397" s="44"/>
      <c r="Z397" s="44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6"/>
      <c r="AP397"/>
      <c r="AQ397"/>
      <c r="AR397"/>
      <c r="AS397"/>
      <c r="AT397"/>
      <c r="AU397"/>
      <c r="AV397"/>
    </row>
    <row r="398" spans="3:48" s="10" customFormat="1" x14ac:dyDescent="0.2">
      <c r="C398" s="96"/>
      <c r="D398" s="96"/>
      <c r="E398" s="96"/>
      <c r="F398" s="96"/>
      <c r="G398" s="96"/>
      <c r="H398" s="96"/>
      <c r="I398" s="96"/>
      <c r="J398" s="96"/>
      <c r="K398" s="172"/>
      <c r="L398" s="172"/>
      <c r="M398" s="165"/>
      <c r="N398" s="12"/>
      <c r="O398" s="12"/>
      <c r="P398" s="172"/>
      <c r="Q398" s="141"/>
      <c r="R398" s="44"/>
      <c r="T398" s="25"/>
      <c r="U398" s="44"/>
      <c r="V398" s="44"/>
      <c r="W398" s="44"/>
      <c r="X398" s="44"/>
      <c r="Y398" s="44"/>
      <c r="Z398" s="44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6"/>
      <c r="AP398"/>
      <c r="AQ398"/>
      <c r="AR398"/>
      <c r="AS398"/>
      <c r="AT398"/>
      <c r="AU398"/>
      <c r="AV398"/>
    </row>
    <row r="399" spans="3:48" s="10" customFormat="1" x14ac:dyDescent="0.2">
      <c r="C399" s="96"/>
      <c r="D399" s="96"/>
      <c r="E399" s="96"/>
      <c r="F399" s="96"/>
      <c r="G399" s="96"/>
      <c r="H399" s="96"/>
      <c r="I399" s="96"/>
      <c r="J399" s="96"/>
      <c r="K399" s="172"/>
      <c r="L399" s="172"/>
      <c r="M399" s="165"/>
      <c r="N399" s="12"/>
      <c r="O399" s="12"/>
      <c r="P399" s="172"/>
      <c r="Q399" s="141"/>
      <c r="R399" s="44"/>
      <c r="T399" s="25"/>
      <c r="U399" s="44"/>
      <c r="V399" s="44"/>
      <c r="W399" s="44"/>
      <c r="X399" s="44"/>
      <c r="Y399" s="44"/>
      <c r="Z399" s="44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6"/>
      <c r="AP399"/>
      <c r="AQ399"/>
      <c r="AR399"/>
      <c r="AS399"/>
      <c r="AT399"/>
      <c r="AU399"/>
      <c r="AV399"/>
    </row>
    <row r="400" spans="3:48" s="10" customFormat="1" x14ac:dyDescent="0.2">
      <c r="C400" s="96"/>
      <c r="D400" s="96"/>
      <c r="E400" s="96"/>
      <c r="F400" s="96"/>
      <c r="G400" s="96"/>
      <c r="H400" s="96"/>
      <c r="I400" s="96"/>
      <c r="J400" s="96"/>
      <c r="K400" s="172"/>
      <c r="L400" s="172"/>
      <c r="M400" s="165"/>
      <c r="N400" s="12"/>
      <c r="O400" s="12"/>
      <c r="P400" s="172"/>
      <c r="Q400" s="141"/>
      <c r="R400" s="44"/>
      <c r="T400" s="25"/>
      <c r="U400" s="44"/>
      <c r="V400" s="44"/>
      <c r="W400" s="44"/>
      <c r="X400" s="44"/>
      <c r="Y400" s="44"/>
      <c r="Z400" s="44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6"/>
      <c r="AP400"/>
      <c r="AQ400"/>
      <c r="AR400"/>
      <c r="AS400"/>
      <c r="AT400"/>
      <c r="AU400"/>
      <c r="AV400"/>
    </row>
    <row r="401" spans="3:48" s="10" customFormat="1" x14ac:dyDescent="0.2">
      <c r="C401" s="96"/>
      <c r="D401" s="96"/>
      <c r="E401" s="96"/>
      <c r="F401" s="96"/>
      <c r="G401" s="96"/>
      <c r="H401" s="96"/>
      <c r="I401" s="96"/>
      <c r="J401" s="96"/>
      <c r="K401" s="172"/>
      <c r="L401" s="172"/>
      <c r="M401" s="165"/>
      <c r="N401" s="12"/>
      <c r="O401" s="12"/>
      <c r="P401" s="172"/>
      <c r="Q401" s="141"/>
      <c r="R401" s="44"/>
      <c r="T401" s="25"/>
      <c r="U401" s="44"/>
      <c r="V401" s="44"/>
      <c r="W401" s="44"/>
      <c r="X401" s="44"/>
      <c r="Y401" s="44"/>
      <c r="Z401" s="44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6"/>
      <c r="AP401"/>
      <c r="AQ401"/>
      <c r="AR401"/>
      <c r="AS401"/>
      <c r="AT401"/>
      <c r="AU401"/>
      <c r="AV401"/>
    </row>
    <row r="402" spans="3:48" s="10" customFormat="1" x14ac:dyDescent="0.2">
      <c r="C402" s="96"/>
      <c r="D402" s="96"/>
      <c r="E402" s="96"/>
      <c r="F402" s="96"/>
      <c r="G402" s="96"/>
      <c r="H402" s="96"/>
      <c r="I402" s="96"/>
      <c r="J402" s="96"/>
      <c r="K402" s="172"/>
      <c r="L402" s="172"/>
      <c r="M402" s="165"/>
      <c r="N402" s="12"/>
      <c r="O402" s="12"/>
      <c r="P402" s="172"/>
      <c r="Q402" s="141"/>
      <c r="R402" s="44"/>
      <c r="T402" s="25"/>
      <c r="U402" s="44"/>
      <c r="V402" s="44"/>
      <c r="W402" s="44"/>
      <c r="X402" s="44"/>
      <c r="Y402" s="44"/>
      <c r="Z402" s="44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6"/>
      <c r="AP402"/>
      <c r="AQ402"/>
      <c r="AR402"/>
      <c r="AS402"/>
      <c r="AT402"/>
      <c r="AU402"/>
      <c r="AV402"/>
    </row>
    <row r="403" spans="3:48" s="10" customFormat="1" x14ac:dyDescent="0.2">
      <c r="C403" s="96"/>
      <c r="D403" s="96"/>
      <c r="E403" s="96"/>
      <c r="F403" s="96"/>
      <c r="G403" s="96"/>
      <c r="H403" s="96"/>
      <c r="I403" s="96"/>
      <c r="J403" s="96"/>
      <c r="K403" s="172"/>
      <c r="L403" s="172"/>
      <c r="M403" s="165"/>
      <c r="N403" s="12"/>
      <c r="O403" s="12"/>
      <c r="P403" s="172"/>
      <c r="Q403" s="141"/>
      <c r="R403" s="44"/>
      <c r="T403" s="25"/>
      <c r="U403" s="44"/>
      <c r="V403" s="44"/>
      <c r="W403" s="44"/>
      <c r="X403" s="44"/>
      <c r="Y403" s="44"/>
      <c r="Z403" s="44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6"/>
      <c r="AP403"/>
      <c r="AQ403"/>
      <c r="AR403"/>
      <c r="AS403"/>
      <c r="AT403"/>
      <c r="AU403"/>
      <c r="AV403"/>
    </row>
    <row r="404" spans="3:48" s="10" customFormat="1" x14ac:dyDescent="0.2">
      <c r="C404" s="96"/>
      <c r="D404" s="96"/>
      <c r="E404" s="96"/>
      <c r="F404" s="96"/>
      <c r="G404" s="96"/>
      <c r="H404" s="96"/>
      <c r="I404" s="96"/>
      <c r="J404" s="96"/>
      <c r="K404" s="172"/>
      <c r="L404" s="172"/>
      <c r="M404" s="165"/>
      <c r="N404" s="12"/>
      <c r="O404" s="12"/>
      <c r="P404" s="172"/>
      <c r="Q404" s="141"/>
      <c r="R404" s="44"/>
      <c r="T404" s="25"/>
      <c r="U404" s="44"/>
      <c r="V404" s="44"/>
      <c r="W404" s="44"/>
      <c r="X404" s="44"/>
      <c r="Y404" s="44"/>
      <c r="Z404" s="44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6"/>
      <c r="AP404"/>
      <c r="AQ404"/>
      <c r="AR404"/>
      <c r="AS404"/>
      <c r="AT404"/>
      <c r="AU404"/>
      <c r="AV404"/>
    </row>
    <row r="405" spans="3:48" s="10" customFormat="1" x14ac:dyDescent="0.2">
      <c r="C405" s="96"/>
      <c r="D405" s="96"/>
      <c r="E405" s="96"/>
      <c r="F405" s="96"/>
      <c r="G405" s="96"/>
      <c r="H405" s="96"/>
      <c r="I405" s="96"/>
      <c r="J405" s="96"/>
      <c r="K405" s="172"/>
      <c r="L405" s="172"/>
      <c r="M405" s="165"/>
      <c r="N405" s="12"/>
      <c r="O405" s="12"/>
      <c r="P405" s="172"/>
      <c r="Q405" s="141"/>
      <c r="R405" s="44"/>
      <c r="T405" s="25"/>
      <c r="U405" s="44"/>
      <c r="V405" s="44"/>
      <c r="W405" s="44"/>
      <c r="X405" s="44"/>
      <c r="Y405" s="44"/>
      <c r="Z405" s="44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6"/>
      <c r="AP405"/>
      <c r="AQ405"/>
      <c r="AR405"/>
      <c r="AS405"/>
      <c r="AT405"/>
      <c r="AU405"/>
      <c r="AV405"/>
    </row>
    <row r="406" spans="3:48" s="10" customFormat="1" x14ac:dyDescent="0.2">
      <c r="C406" s="96"/>
      <c r="D406" s="96"/>
      <c r="E406" s="96"/>
      <c r="F406" s="96"/>
      <c r="G406" s="96"/>
      <c r="H406" s="96"/>
      <c r="I406" s="96"/>
      <c r="J406" s="96"/>
      <c r="K406" s="172"/>
      <c r="L406" s="172"/>
      <c r="M406" s="165"/>
      <c r="N406" s="12"/>
      <c r="O406" s="12"/>
      <c r="P406" s="172"/>
      <c r="Q406" s="141"/>
      <c r="R406" s="44"/>
      <c r="T406" s="25"/>
      <c r="U406" s="44"/>
      <c r="V406" s="44"/>
      <c r="W406" s="44"/>
      <c r="X406" s="44"/>
      <c r="Y406" s="44"/>
      <c r="Z406" s="44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6"/>
      <c r="AP406"/>
      <c r="AQ406"/>
      <c r="AR406"/>
      <c r="AS406"/>
      <c r="AT406"/>
      <c r="AU406"/>
      <c r="AV406"/>
    </row>
    <row r="407" spans="3:48" s="10" customFormat="1" x14ac:dyDescent="0.2">
      <c r="C407" s="96"/>
      <c r="D407" s="96"/>
      <c r="E407" s="96"/>
      <c r="F407" s="96"/>
      <c r="G407" s="96"/>
      <c r="H407" s="96"/>
      <c r="I407" s="96"/>
      <c r="J407" s="96"/>
      <c r="K407" s="172"/>
      <c r="L407" s="172"/>
      <c r="M407" s="165"/>
      <c r="N407" s="12"/>
      <c r="O407" s="12"/>
      <c r="P407" s="172"/>
      <c r="Q407" s="141"/>
      <c r="R407" s="44"/>
      <c r="T407" s="25"/>
      <c r="U407" s="44"/>
      <c r="V407" s="44"/>
      <c r="W407" s="44"/>
      <c r="X407" s="44"/>
      <c r="Y407" s="44"/>
      <c r="Z407" s="44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6"/>
      <c r="AP407"/>
      <c r="AQ407"/>
      <c r="AR407"/>
      <c r="AS407"/>
      <c r="AT407"/>
      <c r="AU407"/>
      <c r="AV407"/>
    </row>
    <row r="408" spans="3:48" s="10" customFormat="1" x14ac:dyDescent="0.2">
      <c r="C408" s="96"/>
      <c r="D408" s="96"/>
      <c r="E408" s="96"/>
      <c r="F408" s="96"/>
      <c r="G408" s="96"/>
      <c r="H408" s="96"/>
      <c r="I408" s="96"/>
      <c r="J408" s="96"/>
      <c r="K408" s="172"/>
      <c r="L408" s="172"/>
      <c r="M408" s="165"/>
      <c r="N408" s="12"/>
      <c r="O408" s="12"/>
      <c r="P408" s="172"/>
      <c r="Q408" s="141"/>
      <c r="R408" s="44"/>
      <c r="T408" s="25"/>
      <c r="U408" s="44"/>
      <c r="V408" s="44"/>
      <c r="W408" s="44"/>
      <c r="X408" s="44"/>
      <c r="Y408" s="44"/>
      <c r="Z408" s="44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6"/>
      <c r="AP408"/>
      <c r="AQ408"/>
      <c r="AR408"/>
      <c r="AS408"/>
      <c r="AT408"/>
      <c r="AU408"/>
      <c r="AV408"/>
    </row>
    <row r="409" spans="3:48" s="10" customFormat="1" x14ac:dyDescent="0.2">
      <c r="C409" s="96"/>
      <c r="D409" s="96"/>
      <c r="E409" s="96"/>
      <c r="F409" s="96"/>
      <c r="G409" s="96"/>
      <c r="H409" s="96"/>
      <c r="I409" s="96"/>
      <c r="J409" s="96"/>
      <c r="K409" s="172"/>
      <c r="L409" s="172"/>
      <c r="M409" s="165"/>
      <c r="N409" s="12"/>
      <c r="O409" s="12"/>
      <c r="P409" s="172"/>
      <c r="Q409" s="141"/>
      <c r="R409" s="44"/>
      <c r="T409" s="25"/>
      <c r="U409" s="44"/>
      <c r="V409" s="44"/>
      <c r="W409" s="44"/>
      <c r="X409" s="44"/>
      <c r="Y409" s="44"/>
      <c r="Z409" s="44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6"/>
      <c r="AP409"/>
      <c r="AQ409"/>
      <c r="AR409"/>
      <c r="AS409"/>
      <c r="AT409"/>
      <c r="AU409"/>
      <c r="AV409"/>
    </row>
    <row r="410" spans="3:48" s="10" customFormat="1" x14ac:dyDescent="0.2">
      <c r="C410" s="96"/>
      <c r="D410" s="96"/>
      <c r="E410" s="96"/>
      <c r="F410" s="96"/>
      <c r="G410" s="96"/>
      <c r="H410" s="96"/>
      <c r="I410" s="96"/>
      <c r="J410" s="96"/>
      <c r="K410" s="172"/>
      <c r="L410" s="172"/>
      <c r="M410" s="165"/>
      <c r="N410" s="12"/>
      <c r="O410" s="12"/>
      <c r="P410" s="172"/>
      <c r="Q410" s="141"/>
      <c r="R410" s="44"/>
      <c r="T410" s="25"/>
      <c r="U410" s="44"/>
      <c r="V410" s="44"/>
      <c r="W410" s="44"/>
      <c r="X410" s="44"/>
      <c r="Y410" s="44"/>
      <c r="Z410" s="44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6"/>
      <c r="AP410"/>
      <c r="AQ410"/>
      <c r="AR410"/>
      <c r="AS410"/>
      <c r="AT410"/>
      <c r="AU410"/>
      <c r="AV410"/>
    </row>
    <row r="411" spans="3:48" s="10" customFormat="1" x14ac:dyDescent="0.2">
      <c r="C411" s="96"/>
      <c r="D411" s="96"/>
      <c r="E411" s="96"/>
      <c r="F411" s="96"/>
      <c r="G411" s="96"/>
      <c r="H411" s="96"/>
      <c r="I411" s="96"/>
      <c r="J411" s="96"/>
      <c r="K411" s="172"/>
      <c r="L411" s="172"/>
      <c r="M411" s="165"/>
      <c r="N411" s="12"/>
      <c r="O411" s="12"/>
      <c r="P411" s="172"/>
      <c r="Q411" s="141"/>
      <c r="R411" s="44"/>
      <c r="T411" s="25"/>
      <c r="U411" s="44"/>
      <c r="V411" s="44"/>
      <c r="W411" s="44"/>
      <c r="X411" s="44"/>
      <c r="Y411" s="44"/>
      <c r="Z411" s="44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6"/>
      <c r="AP411"/>
      <c r="AQ411"/>
      <c r="AR411"/>
      <c r="AS411"/>
      <c r="AT411"/>
      <c r="AU411"/>
      <c r="AV411"/>
    </row>
    <row r="412" spans="3:48" s="10" customFormat="1" x14ac:dyDescent="0.2">
      <c r="C412" s="96"/>
      <c r="D412" s="96"/>
      <c r="E412" s="96"/>
      <c r="F412" s="96"/>
      <c r="G412" s="96"/>
      <c r="H412" s="96"/>
      <c r="I412" s="96"/>
      <c r="J412" s="96"/>
      <c r="K412" s="172"/>
      <c r="L412" s="172"/>
      <c r="M412" s="165"/>
      <c r="N412" s="12"/>
      <c r="O412" s="12"/>
      <c r="P412" s="172"/>
      <c r="Q412" s="141"/>
      <c r="R412" s="44"/>
      <c r="T412" s="25"/>
      <c r="U412" s="44"/>
      <c r="V412" s="44"/>
      <c r="W412" s="44"/>
      <c r="X412" s="44"/>
      <c r="Y412" s="44"/>
      <c r="Z412" s="44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6"/>
      <c r="AP412"/>
      <c r="AQ412"/>
      <c r="AR412"/>
      <c r="AS412"/>
      <c r="AT412"/>
      <c r="AU412"/>
      <c r="AV412"/>
    </row>
    <row r="413" spans="3:48" s="10" customFormat="1" x14ac:dyDescent="0.2">
      <c r="C413" s="96"/>
      <c r="D413" s="96"/>
      <c r="E413" s="96"/>
      <c r="F413" s="96"/>
      <c r="G413" s="96"/>
      <c r="H413" s="96"/>
      <c r="I413" s="96"/>
      <c r="J413" s="96"/>
      <c r="K413" s="172"/>
      <c r="L413" s="172"/>
      <c r="M413" s="165"/>
      <c r="N413" s="12"/>
      <c r="O413" s="12"/>
      <c r="P413" s="172"/>
      <c r="Q413" s="141"/>
      <c r="R413" s="44"/>
      <c r="T413" s="25"/>
      <c r="U413" s="44"/>
      <c r="V413" s="44"/>
      <c r="W413" s="44"/>
      <c r="X413" s="44"/>
      <c r="Y413" s="44"/>
      <c r="Z413" s="44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6"/>
      <c r="AP413"/>
      <c r="AQ413"/>
      <c r="AR413"/>
      <c r="AS413"/>
      <c r="AT413"/>
      <c r="AU413"/>
      <c r="AV413"/>
    </row>
    <row r="414" spans="3:48" s="10" customFormat="1" x14ac:dyDescent="0.2">
      <c r="C414" s="96"/>
      <c r="D414" s="96"/>
      <c r="E414" s="96"/>
      <c r="F414" s="96"/>
      <c r="G414" s="96"/>
      <c r="H414" s="96"/>
      <c r="I414" s="96"/>
      <c r="J414" s="96"/>
      <c r="K414" s="172"/>
      <c r="L414" s="172"/>
      <c r="M414" s="165"/>
      <c r="N414" s="12"/>
      <c r="O414" s="12"/>
      <c r="P414" s="172"/>
      <c r="Q414" s="141"/>
      <c r="R414" s="44"/>
      <c r="T414" s="25"/>
      <c r="U414" s="44"/>
      <c r="V414" s="44"/>
      <c r="W414" s="44"/>
      <c r="X414" s="44"/>
      <c r="Y414" s="44"/>
      <c r="Z414" s="44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6"/>
      <c r="AP414"/>
      <c r="AQ414"/>
      <c r="AR414"/>
      <c r="AS414"/>
      <c r="AT414"/>
      <c r="AU414"/>
      <c r="AV414"/>
    </row>
    <row r="415" spans="3:48" s="10" customFormat="1" x14ac:dyDescent="0.2">
      <c r="C415" s="96"/>
      <c r="D415" s="96"/>
      <c r="E415" s="96"/>
      <c r="F415" s="96"/>
      <c r="G415" s="96"/>
      <c r="H415" s="96"/>
      <c r="I415" s="96"/>
      <c r="J415" s="96"/>
      <c r="K415" s="172"/>
      <c r="L415" s="172"/>
      <c r="M415" s="165"/>
      <c r="N415" s="12"/>
      <c r="O415" s="12"/>
      <c r="P415" s="172"/>
      <c r="Q415" s="141"/>
      <c r="R415" s="44"/>
      <c r="T415" s="25"/>
      <c r="U415" s="44"/>
      <c r="V415" s="44"/>
      <c r="W415" s="44"/>
      <c r="X415" s="44"/>
      <c r="Y415" s="44"/>
      <c r="Z415" s="44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6"/>
      <c r="AP415"/>
      <c r="AQ415"/>
      <c r="AR415"/>
      <c r="AS415"/>
      <c r="AT415"/>
      <c r="AU415"/>
      <c r="AV415"/>
    </row>
    <row r="416" spans="3:48" s="10" customFormat="1" x14ac:dyDescent="0.2">
      <c r="C416" s="96"/>
      <c r="D416" s="96"/>
      <c r="E416" s="96"/>
      <c r="F416" s="96"/>
      <c r="G416" s="96"/>
      <c r="H416" s="96"/>
      <c r="I416" s="96"/>
      <c r="J416" s="96"/>
      <c r="K416" s="172"/>
      <c r="L416" s="172"/>
      <c r="M416" s="165"/>
      <c r="N416" s="12"/>
      <c r="O416" s="12"/>
      <c r="P416" s="172"/>
      <c r="Q416" s="141"/>
      <c r="R416" s="44"/>
      <c r="T416" s="25"/>
      <c r="U416" s="44"/>
      <c r="V416" s="44"/>
      <c r="W416" s="44"/>
      <c r="X416" s="44"/>
      <c r="Y416" s="44"/>
      <c r="Z416" s="44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6"/>
      <c r="AP416"/>
      <c r="AQ416"/>
      <c r="AR416"/>
      <c r="AS416"/>
      <c r="AT416"/>
      <c r="AU416"/>
      <c r="AV416"/>
    </row>
    <row r="417" spans="3:48" s="10" customFormat="1" x14ac:dyDescent="0.2">
      <c r="C417" s="96"/>
      <c r="D417" s="96"/>
      <c r="E417" s="96"/>
      <c r="F417" s="96"/>
      <c r="G417" s="96"/>
      <c r="H417" s="96"/>
      <c r="I417" s="96"/>
      <c r="J417" s="96"/>
      <c r="K417" s="172"/>
      <c r="L417" s="172"/>
      <c r="M417" s="165"/>
      <c r="N417" s="12"/>
      <c r="O417" s="12"/>
      <c r="P417" s="172"/>
      <c r="Q417" s="141"/>
      <c r="R417" s="44"/>
      <c r="T417" s="25"/>
      <c r="U417" s="44"/>
      <c r="V417" s="44"/>
      <c r="W417" s="44"/>
      <c r="X417" s="44"/>
      <c r="Y417" s="44"/>
      <c r="Z417" s="44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6"/>
      <c r="AP417"/>
      <c r="AQ417"/>
      <c r="AR417"/>
      <c r="AS417"/>
      <c r="AT417"/>
      <c r="AU417"/>
      <c r="AV417"/>
    </row>
    <row r="418" spans="3:48" s="10" customFormat="1" x14ac:dyDescent="0.2">
      <c r="C418" s="96"/>
      <c r="D418" s="96"/>
      <c r="E418" s="96"/>
      <c r="F418" s="96"/>
      <c r="G418" s="96"/>
      <c r="H418" s="96"/>
      <c r="I418" s="96"/>
      <c r="J418" s="96"/>
      <c r="K418" s="172"/>
      <c r="L418" s="172"/>
      <c r="M418" s="165"/>
      <c r="N418" s="12"/>
      <c r="O418" s="12"/>
      <c r="P418" s="172"/>
      <c r="Q418" s="141"/>
      <c r="R418" s="44"/>
      <c r="T418" s="25"/>
      <c r="U418" s="44"/>
      <c r="V418" s="44"/>
      <c r="W418" s="44"/>
      <c r="X418" s="44"/>
      <c r="Y418" s="44"/>
      <c r="Z418" s="44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6"/>
      <c r="AP418"/>
      <c r="AQ418"/>
      <c r="AR418"/>
      <c r="AS418"/>
      <c r="AT418"/>
      <c r="AU418"/>
      <c r="AV418"/>
    </row>
    <row r="419" spans="3:48" s="10" customFormat="1" x14ac:dyDescent="0.2">
      <c r="C419" s="96"/>
      <c r="D419" s="96"/>
      <c r="E419" s="96"/>
      <c r="F419" s="96"/>
      <c r="G419" s="96"/>
      <c r="H419" s="96"/>
      <c r="I419" s="96"/>
      <c r="J419" s="96"/>
      <c r="K419" s="172"/>
      <c r="L419" s="172"/>
      <c r="M419" s="165"/>
      <c r="N419" s="12"/>
      <c r="O419" s="12"/>
      <c r="P419" s="172"/>
      <c r="Q419" s="141"/>
      <c r="R419" s="44"/>
      <c r="T419" s="25"/>
      <c r="U419" s="44"/>
      <c r="V419" s="44"/>
      <c r="W419" s="44"/>
      <c r="X419" s="44"/>
      <c r="Y419" s="44"/>
      <c r="Z419" s="44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6"/>
      <c r="AP419"/>
      <c r="AQ419"/>
      <c r="AR419"/>
      <c r="AS419"/>
      <c r="AT419"/>
      <c r="AU419"/>
      <c r="AV419"/>
    </row>
    <row r="420" spans="3:48" s="10" customFormat="1" x14ac:dyDescent="0.2">
      <c r="C420" s="96"/>
      <c r="D420" s="96"/>
      <c r="E420" s="96"/>
      <c r="F420" s="96"/>
      <c r="G420" s="96"/>
      <c r="H420" s="96"/>
      <c r="I420" s="96"/>
      <c r="J420" s="96"/>
      <c r="K420" s="172"/>
      <c r="L420" s="172"/>
      <c r="M420" s="165"/>
      <c r="N420" s="12"/>
      <c r="O420" s="12"/>
      <c r="P420" s="172"/>
      <c r="Q420" s="141"/>
      <c r="R420" s="44"/>
      <c r="T420" s="25"/>
      <c r="U420" s="44"/>
      <c r="V420" s="44"/>
      <c r="W420" s="44"/>
      <c r="X420" s="44"/>
      <c r="Y420" s="44"/>
      <c r="Z420" s="44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6"/>
      <c r="AP420"/>
      <c r="AQ420"/>
      <c r="AR420"/>
      <c r="AS420"/>
      <c r="AT420"/>
      <c r="AU420"/>
      <c r="AV420"/>
    </row>
    <row r="421" spans="3:48" s="10" customFormat="1" x14ac:dyDescent="0.2">
      <c r="C421" s="96"/>
      <c r="D421" s="96"/>
      <c r="E421" s="96"/>
      <c r="F421" s="96"/>
      <c r="G421" s="96"/>
      <c r="H421" s="96"/>
      <c r="I421" s="96"/>
      <c r="J421" s="96"/>
      <c r="K421" s="172"/>
      <c r="L421" s="172"/>
      <c r="M421" s="165"/>
      <c r="N421" s="12"/>
      <c r="O421" s="12"/>
      <c r="P421" s="172"/>
      <c r="Q421" s="141"/>
      <c r="R421" s="44"/>
      <c r="T421" s="25"/>
      <c r="U421" s="44"/>
      <c r="V421" s="44"/>
      <c r="W421" s="44"/>
      <c r="X421" s="44"/>
      <c r="Y421" s="44"/>
      <c r="Z421" s="44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6"/>
      <c r="AP421"/>
      <c r="AQ421"/>
      <c r="AR421"/>
      <c r="AS421"/>
      <c r="AT421"/>
      <c r="AU421"/>
      <c r="AV421"/>
    </row>
    <row r="422" spans="3:48" s="10" customFormat="1" x14ac:dyDescent="0.2">
      <c r="C422" s="96"/>
      <c r="D422" s="96"/>
      <c r="E422" s="96"/>
      <c r="F422" s="96"/>
      <c r="G422" s="96"/>
      <c r="H422" s="96"/>
      <c r="I422" s="96"/>
      <c r="J422" s="96"/>
      <c r="K422" s="172"/>
      <c r="L422" s="172"/>
      <c r="M422" s="165"/>
      <c r="N422" s="12"/>
      <c r="O422" s="12"/>
      <c r="P422" s="172"/>
      <c r="Q422" s="141"/>
      <c r="R422" s="44"/>
      <c r="T422" s="25"/>
      <c r="U422" s="44"/>
      <c r="V422" s="44"/>
      <c r="W422" s="44"/>
      <c r="X422" s="44"/>
      <c r="Y422" s="44"/>
      <c r="Z422" s="44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6"/>
      <c r="AP422"/>
      <c r="AQ422"/>
      <c r="AR422"/>
      <c r="AS422"/>
      <c r="AT422"/>
      <c r="AU422"/>
      <c r="AV422"/>
    </row>
    <row r="423" spans="3:48" s="10" customFormat="1" x14ac:dyDescent="0.2">
      <c r="C423" s="96"/>
      <c r="D423" s="96"/>
      <c r="E423" s="96"/>
      <c r="F423" s="96"/>
      <c r="G423" s="96"/>
      <c r="H423" s="96"/>
      <c r="I423" s="96"/>
      <c r="J423" s="96"/>
      <c r="K423" s="172"/>
      <c r="L423" s="172"/>
      <c r="M423" s="165"/>
      <c r="N423" s="12"/>
      <c r="O423" s="12"/>
      <c r="P423" s="172"/>
      <c r="Q423" s="141"/>
      <c r="R423" s="44"/>
      <c r="T423" s="25"/>
      <c r="U423" s="44"/>
      <c r="V423" s="44"/>
      <c r="W423" s="44"/>
      <c r="X423" s="44"/>
      <c r="Y423" s="44"/>
      <c r="Z423" s="44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6"/>
      <c r="AP423"/>
      <c r="AQ423"/>
      <c r="AR423"/>
      <c r="AS423"/>
      <c r="AT423"/>
      <c r="AU423"/>
      <c r="AV423"/>
    </row>
    <row r="424" spans="3:48" s="10" customFormat="1" x14ac:dyDescent="0.2">
      <c r="C424" s="96"/>
      <c r="D424" s="96"/>
      <c r="E424" s="96"/>
      <c r="F424" s="96"/>
      <c r="G424" s="96"/>
      <c r="H424" s="96"/>
      <c r="I424" s="96"/>
      <c r="J424" s="96"/>
      <c r="K424" s="172"/>
      <c r="L424" s="172"/>
      <c r="M424" s="165"/>
      <c r="N424" s="12"/>
      <c r="O424" s="12"/>
      <c r="P424" s="172"/>
      <c r="Q424" s="141"/>
      <c r="R424" s="44"/>
      <c r="T424" s="25"/>
      <c r="U424" s="44"/>
      <c r="V424" s="44"/>
      <c r="W424" s="44"/>
      <c r="X424" s="44"/>
      <c r="Y424" s="44"/>
      <c r="Z424" s="44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6"/>
      <c r="AP424"/>
      <c r="AQ424"/>
      <c r="AR424"/>
      <c r="AS424"/>
      <c r="AT424"/>
      <c r="AU424"/>
      <c r="AV424"/>
    </row>
    <row r="425" spans="3:48" s="10" customFormat="1" x14ac:dyDescent="0.2">
      <c r="C425" s="96"/>
      <c r="D425" s="96"/>
      <c r="E425" s="96"/>
      <c r="F425" s="96"/>
      <c r="G425" s="96"/>
      <c r="H425" s="96"/>
      <c r="I425" s="96"/>
      <c r="J425" s="96"/>
      <c r="K425" s="172"/>
      <c r="L425" s="172"/>
      <c r="M425" s="165"/>
      <c r="N425" s="12"/>
      <c r="O425" s="12"/>
      <c r="P425" s="172"/>
      <c r="Q425" s="141"/>
      <c r="R425" s="44"/>
      <c r="T425" s="25"/>
      <c r="U425" s="44"/>
      <c r="V425" s="44"/>
      <c r="W425" s="44"/>
      <c r="X425" s="44"/>
      <c r="Y425" s="44"/>
      <c r="Z425" s="44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6"/>
      <c r="AP425"/>
      <c r="AQ425"/>
      <c r="AR425"/>
      <c r="AS425"/>
      <c r="AT425"/>
      <c r="AU425"/>
      <c r="AV425"/>
    </row>
    <row r="426" spans="3:48" s="10" customFormat="1" x14ac:dyDescent="0.2">
      <c r="C426" s="96"/>
      <c r="D426" s="96"/>
      <c r="E426" s="96"/>
      <c r="F426" s="96"/>
      <c r="G426" s="96"/>
      <c r="H426" s="96"/>
      <c r="I426" s="96"/>
      <c r="J426" s="96"/>
      <c r="K426" s="172"/>
      <c r="L426" s="172"/>
      <c r="M426" s="165"/>
      <c r="N426" s="12"/>
      <c r="O426" s="12"/>
      <c r="P426" s="172"/>
      <c r="Q426" s="141"/>
      <c r="R426" s="44"/>
      <c r="T426" s="25"/>
      <c r="U426" s="44"/>
      <c r="V426" s="44"/>
      <c r="W426" s="44"/>
      <c r="X426" s="44"/>
      <c r="Y426" s="44"/>
      <c r="Z426" s="44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6"/>
      <c r="AP426"/>
      <c r="AQ426"/>
      <c r="AR426"/>
      <c r="AS426"/>
      <c r="AT426"/>
      <c r="AU426"/>
      <c r="AV426"/>
    </row>
    <row r="427" spans="3:48" s="10" customFormat="1" x14ac:dyDescent="0.2">
      <c r="C427" s="96"/>
      <c r="D427" s="96"/>
      <c r="E427" s="96"/>
      <c r="F427" s="96"/>
      <c r="G427" s="96"/>
      <c r="H427" s="96"/>
      <c r="I427" s="96"/>
      <c r="J427" s="96"/>
      <c r="K427" s="172"/>
      <c r="L427" s="172"/>
      <c r="M427" s="165"/>
      <c r="N427" s="12"/>
      <c r="O427" s="12"/>
      <c r="P427" s="172"/>
      <c r="Q427" s="141"/>
      <c r="R427" s="44"/>
      <c r="T427" s="25"/>
      <c r="U427" s="44"/>
      <c r="V427" s="44"/>
      <c r="W427" s="44"/>
      <c r="X427" s="44"/>
      <c r="Y427" s="44"/>
      <c r="Z427" s="44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6"/>
      <c r="AP427"/>
      <c r="AQ427"/>
      <c r="AR427"/>
      <c r="AS427"/>
      <c r="AT427"/>
      <c r="AU427"/>
      <c r="AV427"/>
    </row>
    <row r="428" spans="3:48" s="10" customFormat="1" x14ac:dyDescent="0.2">
      <c r="C428" s="96"/>
      <c r="D428" s="96"/>
      <c r="E428" s="96"/>
      <c r="F428" s="96"/>
      <c r="G428" s="96"/>
      <c r="H428" s="96"/>
      <c r="I428" s="96"/>
      <c r="J428" s="96"/>
      <c r="K428" s="172"/>
      <c r="L428" s="172"/>
      <c r="M428" s="165"/>
      <c r="N428" s="12"/>
      <c r="O428" s="12"/>
      <c r="P428" s="172"/>
      <c r="Q428" s="141"/>
      <c r="R428" s="44"/>
      <c r="T428" s="25"/>
      <c r="U428" s="44"/>
      <c r="V428" s="44"/>
      <c r="W428" s="44"/>
      <c r="X428" s="44"/>
      <c r="Y428" s="44"/>
      <c r="Z428" s="44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6"/>
      <c r="AP428"/>
      <c r="AQ428"/>
      <c r="AR428"/>
      <c r="AS428"/>
      <c r="AT428"/>
      <c r="AU428"/>
      <c r="AV428"/>
    </row>
    <row r="429" spans="3:48" s="10" customFormat="1" x14ac:dyDescent="0.2">
      <c r="C429" s="96"/>
      <c r="D429" s="96"/>
      <c r="E429" s="96"/>
      <c r="F429" s="96"/>
      <c r="G429" s="96"/>
      <c r="H429" s="96"/>
      <c r="I429" s="96"/>
      <c r="J429" s="96"/>
      <c r="K429" s="172"/>
      <c r="L429" s="172"/>
      <c r="M429" s="165"/>
      <c r="N429" s="12"/>
      <c r="O429" s="12"/>
      <c r="P429" s="172"/>
      <c r="Q429" s="141"/>
      <c r="R429" s="44"/>
      <c r="T429" s="25"/>
      <c r="U429" s="44"/>
      <c r="V429" s="44"/>
      <c r="W429" s="44"/>
      <c r="X429" s="44"/>
      <c r="Y429" s="44"/>
      <c r="Z429" s="44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6"/>
      <c r="AP429"/>
      <c r="AQ429"/>
      <c r="AR429"/>
      <c r="AS429"/>
      <c r="AT429"/>
      <c r="AU429"/>
      <c r="AV429"/>
    </row>
    <row r="430" spans="3:48" s="10" customFormat="1" x14ac:dyDescent="0.2">
      <c r="C430" s="96"/>
      <c r="D430" s="96"/>
      <c r="E430" s="96"/>
      <c r="F430" s="96"/>
      <c r="G430" s="96"/>
      <c r="H430" s="96"/>
      <c r="I430" s="96"/>
      <c r="J430" s="96"/>
      <c r="K430" s="172"/>
      <c r="L430" s="172"/>
      <c r="M430" s="165"/>
      <c r="N430" s="12"/>
      <c r="O430" s="12"/>
      <c r="P430" s="172"/>
      <c r="Q430" s="141"/>
      <c r="R430" s="44"/>
      <c r="T430" s="25"/>
      <c r="U430" s="44"/>
      <c r="V430" s="44"/>
      <c r="W430" s="44"/>
      <c r="X430" s="44"/>
      <c r="Y430" s="44"/>
      <c r="Z430" s="44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6"/>
      <c r="AP430"/>
      <c r="AQ430"/>
      <c r="AR430"/>
      <c r="AS430"/>
      <c r="AT430"/>
      <c r="AU430"/>
      <c r="AV430"/>
    </row>
    <row r="431" spans="3:48" s="10" customFormat="1" x14ac:dyDescent="0.2">
      <c r="C431" s="96"/>
      <c r="D431" s="96"/>
      <c r="E431" s="96"/>
      <c r="F431" s="96"/>
      <c r="G431" s="96"/>
      <c r="H431" s="96"/>
      <c r="I431" s="96"/>
      <c r="J431" s="96"/>
      <c r="K431" s="172"/>
      <c r="L431" s="172"/>
      <c r="M431" s="165"/>
      <c r="N431" s="12"/>
      <c r="O431" s="12"/>
      <c r="P431" s="172"/>
      <c r="Q431" s="141"/>
      <c r="R431" s="44"/>
      <c r="T431" s="25"/>
      <c r="U431" s="44"/>
      <c r="V431" s="44"/>
      <c r="W431" s="44"/>
      <c r="X431" s="44"/>
      <c r="Y431" s="44"/>
      <c r="Z431" s="44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6"/>
      <c r="AP431"/>
      <c r="AQ431"/>
      <c r="AR431"/>
      <c r="AS431"/>
      <c r="AT431"/>
      <c r="AU431"/>
      <c r="AV431"/>
    </row>
    <row r="432" spans="3:48" s="10" customFormat="1" x14ac:dyDescent="0.2">
      <c r="C432" s="96"/>
      <c r="D432" s="96"/>
      <c r="E432" s="96"/>
      <c r="F432" s="96"/>
      <c r="G432" s="96"/>
      <c r="H432" s="96"/>
      <c r="I432" s="96"/>
      <c r="J432" s="96"/>
      <c r="K432" s="172"/>
      <c r="L432" s="172"/>
      <c r="M432" s="165"/>
      <c r="N432" s="12"/>
      <c r="O432" s="12"/>
      <c r="P432" s="172"/>
      <c r="Q432" s="141"/>
      <c r="R432" s="44"/>
      <c r="T432" s="25"/>
      <c r="U432" s="44"/>
      <c r="V432" s="44"/>
      <c r="W432" s="44"/>
      <c r="X432" s="44"/>
      <c r="Y432" s="44"/>
      <c r="Z432" s="44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6"/>
      <c r="AP432"/>
      <c r="AQ432"/>
      <c r="AR432"/>
      <c r="AS432"/>
      <c r="AT432"/>
      <c r="AU432"/>
      <c r="AV432"/>
    </row>
    <row r="433" spans="3:48" s="10" customFormat="1" x14ac:dyDescent="0.2">
      <c r="C433" s="96"/>
      <c r="D433" s="96"/>
      <c r="E433" s="96"/>
      <c r="F433" s="96"/>
      <c r="G433" s="96"/>
      <c r="H433" s="96"/>
      <c r="I433" s="96"/>
      <c r="J433" s="96"/>
      <c r="K433" s="172"/>
      <c r="L433" s="172"/>
      <c r="M433" s="165"/>
      <c r="N433" s="12"/>
      <c r="O433" s="12"/>
      <c r="P433" s="172"/>
      <c r="Q433" s="141"/>
      <c r="R433" s="44"/>
      <c r="T433" s="25"/>
      <c r="U433" s="44"/>
      <c r="V433" s="44"/>
      <c r="W433" s="44"/>
      <c r="X433" s="44"/>
      <c r="Y433" s="44"/>
      <c r="Z433" s="44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6"/>
      <c r="AP433"/>
      <c r="AQ433"/>
      <c r="AR433"/>
      <c r="AS433"/>
      <c r="AT433"/>
      <c r="AU433"/>
      <c r="AV433"/>
    </row>
    <row r="434" spans="3:48" s="10" customFormat="1" x14ac:dyDescent="0.2">
      <c r="C434" s="96"/>
      <c r="D434" s="96"/>
      <c r="E434" s="96"/>
      <c r="F434" s="96"/>
      <c r="G434" s="96"/>
      <c r="H434" s="96"/>
      <c r="I434" s="96"/>
      <c r="J434" s="96"/>
      <c r="K434" s="172"/>
      <c r="L434" s="172"/>
      <c r="M434" s="165"/>
      <c r="N434" s="12"/>
      <c r="O434" s="12"/>
      <c r="P434" s="172"/>
      <c r="Q434" s="141"/>
      <c r="R434" s="44"/>
      <c r="T434" s="25"/>
      <c r="U434" s="44"/>
      <c r="V434" s="44"/>
      <c r="W434" s="44"/>
      <c r="X434" s="44"/>
      <c r="Y434" s="44"/>
      <c r="Z434" s="44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6"/>
      <c r="AP434"/>
      <c r="AQ434"/>
      <c r="AR434"/>
      <c r="AS434"/>
      <c r="AT434"/>
      <c r="AU434"/>
      <c r="AV434"/>
    </row>
    <row r="435" spans="3:48" s="10" customFormat="1" x14ac:dyDescent="0.2">
      <c r="C435" s="96"/>
      <c r="D435" s="96"/>
      <c r="E435" s="96"/>
      <c r="F435" s="96"/>
      <c r="G435" s="96"/>
      <c r="H435" s="96"/>
      <c r="I435" s="96"/>
      <c r="J435" s="96"/>
      <c r="K435" s="172"/>
      <c r="L435" s="172"/>
      <c r="M435" s="165"/>
      <c r="N435" s="12"/>
      <c r="O435" s="12"/>
      <c r="P435" s="172"/>
      <c r="Q435" s="141"/>
      <c r="R435" s="44"/>
      <c r="T435" s="25"/>
      <c r="U435" s="44"/>
      <c r="V435" s="44"/>
      <c r="W435" s="44"/>
      <c r="X435" s="44"/>
      <c r="Y435" s="44"/>
      <c r="Z435" s="44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6"/>
      <c r="AP435"/>
      <c r="AQ435"/>
      <c r="AR435"/>
      <c r="AS435"/>
      <c r="AT435"/>
      <c r="AU435"/>
      <c r="AV435"/>
    </row>
    <row r="436" spans="3:48" s="10" customFormat="1" x14ac:dyDescent="0.2">
      <c r="C436" s="96"/>
      <c r="D436" s="96"/>
      <c r="E436" s="96"/>
      <c r="F436" s="96"/>
      <c r="G436" s="96"/>
      <c r="H436" s="96"/>
      <c r="I436" s="96"/>
      <c r="J436" s="96"/>
      <c r="K436" s="172"/>
      <c r="L436" s="172"/>
      <c r="M436" s="165"/>
      <c r="N436" s="12"/>
      <c r="O436" s="12"/>
      <c r="P436" s="172"/>
      <c r="Q436" s="141"/>
      <c r="R436" s="44"/>
      <c r="T436" s="25"/>
      <c r="U436" s="44"/>
      <c r="V436" s="44"/>
      <c r="W436" s="44"/>
      <c r="X436" s="44"/>
      <c r="Y436" s="44"/>
      <c r="Z436" s="44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6"/>
      <c r="AP436"/>
      <c r="AQ436"/>
      <c r="AR436"/>
      <c r="AS436"/>
      <c r="AT436"/>
      <c r="AU436"/>
      <c r="AV436"/>
    </row>
    <row r="437" spans="3:48" s="10" customFormat="1" x14ac:dyDescent="0.2">
      <c r="C437" s="96"/>
      <c r="D437" s="96"/>
      <c r="E437" s="96"/>
      <c r="F437" s="96"/>
      <c r="G437" s="96"/>
      <c r="H437" s="96"/>
      <c r="I437" s="96"/>
      <c r="J437" s="96"/>
      <c r="K437" s="172"/>
      <c r="L437" s="172"/>
      <c r="M437" s="165"/>
      <c r="N437" s="12"/>
      <c r="O437" s="12"/>
      <c r="P437" s="172"/>
      <c r="Q437" s="141"/>
      <c r="R437" s="44"/>
      <c r="T437" s="25"/>
      <c r="U437" s="44"/>
      <c r="V437" s="44"/>
      <c r="W437" s="44"/>
      <c r="X437" s="44"/>
      <c r="Y437" s="44"/>
      <c r="Z437" s="44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6"/>
      <c r="AP437"/>
      <c r="AQ437"/>
      <c r="AR437"/>
      <c r="AS437"/>
      <c r="AT437"/>
      <c r="AU437"/>
      <c r="AV437"/>
    </row>
    <row r="438" spans="3:48" s="10" customFormat="1" x14ac:dyDescent="0.2">
      <c r="C438" s="96"/>
      <c r="D438" s="96"/>
      <c r="E438" s="96"/>
      <c r="F438" s="96"/>
      <c r="G438" s="96"/>
      <c r="H438" s="96"/>
      <c r="I438" s="96"/>
      <c r="J438" s="96"/>
      <c r="K438" s="172"/>
      <c r="L438" s="172"/>
      <c r="M438" s="165"/>
      <c r="N438" s="12"/>
      <c r="O438" s="12"/>
      <c r="P438" s="172"/>
      <c r="Q438" s="141"/>
      <c r="R438" s="44"/>
      <c r="T438" s="25"/>
      <c r="U438" s="44"/>
      <c r="V438" s="44"/>
      <c r="W438" s="44"/>
      <c r="X438" s="44"/>
      <c r="Y438" s="44"/>
      <c r="Z438" s="44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6"/>
      <c r="AP438"/>
      <c r="AQ438"/>
      <c r="AR438"/>
      <c r="AS438"/>
      <c r="AT438"/>
      <c r="AU438"/>
      <c r="AV438"/>
    </row>
    <row r="439" spans="3:48" s="10" customFormat="1" x14ac:dyDescent="0.2">
      <c r="C439" s="96"/>
      <c r="D439" s="96"/>
      <c r="E439" s="96"/>
      <c r="F439" s="96"/>
      <c r="G439" s="96"/>
      <c r="H439" s="96"/>
      <c r="I439" s="96"/>
      <c r="J439" s="96"/>
      <c r="K439" s="172"/>
      <c r="L439" s="172"/>
      <c r="M439" s="165"/>
      <c r="N439" s="12"/>
      <c r="O439" s="12"/>
      <c r="P439" s="172"/>
      <c r="Q439" s="141"/>
      <c r="R439" s="44"/>
      <c r="T439" s="25"/>
      <c r="U439" s="44"/>
      <c r="V439" s="44"/>
      <c r="W439" s="44"/>
      <c r="X439" s="44"/>
      <c r="Y439" s="44"/>
      <c r="Z439" s="44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6"/>
      <c r="AP439"/>
      <c r="AQ439"/>
      <c r="AR439"/>
      <c r="AS439"/>
      <c r="AT439"/>
      <c r="AU439"/>
      <c r="AV439"/>
    </row>
    <row r="440" spans="3:48" s="10" customFormat="1" x14ac:dyDescent="0.2">
      <c r="C440" s="96"/>
      <c r="D440" s="96"/>
      <c r="E440" s="96"/>
      <c r="F440" s="96"/>
      <c r="G440" s="96"/>
      <c r="H440" s="96"/>
      <c r="I440" s="96"/>
      <c r="J440" s="96"/>
      <c r="K440" s="172"/>
      <c r="L440" s="172"/>
      <c r="M440" s="165"/>
      <c r="N440" s="12"/>
      <c r="O440" s="12"/>
      <c r="P440" s="172"/>
      <c r="Q440" s="141"/>
      <c r="R440" s="44"/>
      <c r="T440" s="25"/>
      <c r="U440" s="44"/>
      <c r="V440" s="44"/>
      <c r="W440" s="44"/>
      <c r="X440" s="44"/>
      <c r="Y440" s="44"/>
      <c r="Z440" s="44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6"/>
      <c r="AP440"/>
      <c r="AQ440"/>
      <c r="AR440"/>
      <c r="AS440"/>
      <c r="AT440"/>
      <c r="AU440"/>
      <c r="AV440"/>
    </row>
    <row r="441" spans="3:48" s="10" customFormat="1" x14ac:dyDescent="0.2">
      <c r="C441" s="96"/>
      <c r="D441" s="96"/>
      <c r="E441" s="96"/>
      <c r="F441" s="96"/>
      <c r="G441" s="96"/>
      <c r="H441" s="96"/>
      <c r="I441" s="96"/>
      <c r="J441" s="96"/>
      <c r="K441" s="172"/>
      <c r="L441" s="172"/>
      <c r="M441" s="165"/>
      <c r="N441" s="12"/>
      <c r="O441" s="12"/>
      <c r="P441" s="172"/>
      <c r="Q441" s="141"/>
      <c r="R441" s="44"/>
      <c r="T441" s="25"/>
      <c r="U441" s="44"/>
      <c r="V441" s="44"/>
      <c r="W441" s="44"/>
      <c r="X441" s="44"/>
      <c r="Y441" s="44"/>
      <c r="Z441" s="44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6"/>
      <c r="AP441"/>
      <c r="AQ441"/>
      <c r="AR441"/>
      <c r="AS441"/>
      <c r="AT441"/>
      <c r="AU441"/>
      <c r="AV441"/>
    </row>
    <row r="442" spans="3:48" s="10" customFormat="1" x14ac:dyDescent="0.2">
      <c r="C442" s="96"/>
      <c r="D442" s="96"/>
      <c r="E442" s="96"/>
      <c r="F442" s="96"/>
      <c r="G442" s="96"/>
      <c r="H442" s="96"/>
      <c r="I442" s="96"/>
      <c r="J442" s="96"/>
      <c r="K442" s="172"/>
      <c r="L442" s="172"/>
      <c r="M442" s="165"/>
      <c r="N442" s="12"/>
      <c r="O442" s="12"/>
      <c r="P442" s="172"/>
      <c r="Q442" s="141"/>
      <c r="R442" s="44"/>
      <c r="T442" s="25"/>
      <c r="U442" s="44"/>
      <c r="V442" s="44"/>
      <c r="W442" s="44"/>
      <c r="X442" s="44"/>
      <c r="Y442" s="44"/>
      <c r="Z442" s="44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6"/>
      <c r="AP442"/>
      <c r="AQ442"/>
      <c r="AR442"/>
      <c r="AS442"/>
      <c r="AT442"/>
      <c r="AU442"/>
      <c r="AV442"/>
    </row>
    <row r="443" spans="3:48" s="10" customFormat="1" x14ac:dyDescent="0.2">
      <c r="C443" s="96"/>
      <c r="D443" s="96"/>
      <c r="E443" s="96"/>
      <c r="F443" s="96"/>
      <c r="G443" s="96"/>
      <c r="H443" s="96"/>
      <c r="I443" s="96"/>
      <c r="J443" s="96"/>
      <c r="K443" s="172"/>
      <c r="L443" s="172"/>
      <c r="M443" s="165"/>
      <c r="N443" s="12"/>
      <c r="O443" s="12"/>
      <c r="P443" s="172"/>
      <c r="Q443" s="141"/>
      <c r="R443" s="44"/>
      <c r="T443" s="25"/>
      <c r="U443" s="44"/>
      <c r="V443" s="44"/>
      <c r="W443" s="44"/>
      <c r="X443" s="44"/>
      <c r="Y443" s="44"/>
      <c r="Z443" s="44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6"/>
      <c r="AP443"/>
      <c r="AQ443"/>
      <c r="AR443"/>
      <c r="AS443"/>
      <c r="AT443"/>
      <c r="AU443"/>
      <c r="AV443"/>
    </row>
    <row r="444" spans="3:48" s="10" customFormat="1" x14ac:dyDescent="0.2">
      <c r="C444" s="96"/>
      <c r="D444" s="96"/>
      <c r="E444" s="96"/>
      <c r="F444" s="96"/>
      <c r="G444" s="96"/>
      <c r="H444" s="96"/>
      <c r="I444" s="96"/>
      <c r="J444" s="96"/>
      <c r="K444" s="172"/>
      <c r="L444" s="172"/>
      <c r="M444" s="165"/>
      <c r="N444" s="12"/>
      <c r="O444" s="12"/>
      <c r="P444" s="172"/>
      <c r="Q444" s="141"/>
      <c r="R444" s="44"/>
      <c r="T444" s="25"/>
      <c r="U444" s="44"/>
      <c r="V444" s="44"/>
      <c r="W444" s="44"/>
      <c r="X444" s="44"/>
      <c r="Y444" s="44"/>
      <c r="Z444" s="44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6"/>
      <c r="AP444"/>
      <c r="AQ444"/>
      <c r="AR444"/>
      <c r="AS444"/>
      <c r="AT444"/>
      <c r="AU444"/>
      <c r="AV444"/>
    </row>
    <row r="445" spans="3:48" s="10" customFormat="1" x14ac:dyDescent="0.2">
      <c r="C445" s="96"/>
      <c r="D445" s="96"/>
      <c r="E445" s="96"/>
      <c r="F445" s="96"/>
      <c r="G445" s="96"/>
      <c r="H445" s="96"/>
      <c r="I445" s="96"/>
      <c r="J445" s="96"/>
      <c r="K445" s="172"/>
      <c r="L445" s="172"/>
      <c r="M445" s="165"/>
      <c r="N445" s="12"/>
      <c r="O445" s="12"/>
      <c r="P445" s="172"/>
      <c r="Q445" s="141"/>
      <c r="R445" s="44"/>
      <c r="T445" s="25"/>
      <c r="U445" s="44"/>
      <c r="V445" s="44"/>
      <c r="W445" s="44"/>
      <c r="X445" s="44"/>
      <c r="Y445" s="44"/>
      <c r="Z445" s="44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6"/>
      <c r="AP445"/>
      <c r="AQ445"/>
      <c r="AR445"/>
      <c r="AS445"/>
      <c r="AT445"/>
      <c r="AU445"/>
      <c r="AV445"/>
    </row>
    <row r="446" spans="3:48" s="10" customFormat="1" x14ac:dyDescent="0.2">
      <c r="C446" s="96"/>
      <c r="D446" s="96"/>
      <c r="E446" s="96"/>
      <c r="F446" s="96"/>
      <c r="G446" s="96"/>
      <c r="H446" s="96"/>
      <c r="I446" s="96"/>
      <c r="J446" s="96"/>
      <c r="K446" s="172"/>
      <c r="L446" s="172"/>
      <c r="M446" s="165"/>
      <c r="N446" s="12"/>
      <c r="O446" s="12"/>
      <c r="P446" s="172"/>
      <c r="Q446" s="141"/>
      <c r="R446" s="44"/>
      <c r="T446" s="25"/>
      <c r="U446" s="44"/>
      <c r="V446" s="44"/>
      <c r="W446" s="44"/>
      <c r="X446" s="44"/>
      <c r="Y446" s="44"/>
      <c r="Z446" s="44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6"/>
      <c r="AP446"/>
      <c r="AQ446"/>
      <c r="AR446"/>
      <c r="AS446"/>
      <c r="AT446"/>
      <c r="AU446"/>
      <c r="AV446"/>
    </row>
    <row r="447" spans="3:48" s="10" customFormat="1" x14ac:dyDescent="0.2">
      <c r="C447" s="96"/>
      <c r="D447" s="96"/>
      <c r="E447" s="96"/>
      <c r="F447" s="96"/>
      <c r="G447" s="96"/>
      <c r="H447" s="96"/>
      <c r="I447" s="96"/>
      <c r="J447" s="96"/>
      <c r="K447" s="172"/>
      <c r="L447" s="172"/>
      <c r="M447" s="165"/>
      <c r="N447" s="12"/>
      <c r="O447" s="12"/>
      <c r="P447" s="172"/>
      <c r="Q447" s="141"/>
      <c r="R447" s="44"/>
      <c r="T447" s="25"/>
      <c r="U447" s="44"/>
      <c r="V447" s="44"/>
      <c r="W447" s="44"/>
      <c r="X447" s="44"/>
      <c r="Y447" s="44"/>
      <c r="Z447" s="44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6"/>
      <c r="AP447"/>
      <c r="AQ447"/>
      <c r="AR447"/>
      <c r="AS447"/>
      <c r="AT447"/>
      <c r="AU447"/>
      <c r="AV447"/>
    </row>
    <row r="448" spans="3:48" s="10" customFormat="1" x14ac:dyDescent="0.2">
      <c r="C448" s="96"/>
      <c r="D448" s="96"/>
      <c r="E448" s="96"/>
      <c r="F448" s="96"/>
      <c r="G448" s="96"/>
      <c r="H448" s="96"/>
      <c r="I448" s="96"/>
      <c r="J448" s="96"/>
      <c r="K448" s="172"/>
      <c r="L448" s="172"/>
      <c r="M448" s="165"/>
      <c r="N448" s="12"/>
      <c r="O448" s="12"/>
      <c r="P448" s="172"/>
      <c r="Q448" s="141"/>
      <c r="R448" s="44"/>
      <c r="T448" s="25"/>
      <c r="U448" s="44"/>
      <c r="V448" s="44"/>
      <c r="W448" s="44"/>
      <c r="X448" s="44"/>
      <c r="Y448" s="44"/>
      <c r="Z448" s="44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6"/>
      <c r="AP448"/>
      <c r="AQ448"/>
      <c r="AR448"/>
      <c r="AS448"/>
      <c r="AT448"/>
      <c r="AU448"/>
      <c r="AV448"/>
    </row>
    <row r="449" spans="3:48" s="10" customFormat="1" x14ac:dyDescent="0.2">
      <c r="C449" s="96"/>
      <c r="D449" s="96"/>
      <c r="E449" s="96"/>
      <c r="F449" s="96"/>
      <c r="G449" s="96"/>
      <c r="H449" s="96"/>
      <c r="I449" s="96"/>
      <c r="J449" s="96"/>
      <c r="K449" s="172"/>
      <c r="L449" s="172"/>
      <c r="M449" s="165"/>
      <c r="N449" s="12"/>
      <c r="O449" s="12"/>
      <c r="P449" s="172"/>
      <c r="Q449" s="141"/>
      <c r="R449" s="44"/>
      <c r="T449" s="25"/>
      <c r="U449" s="44"/>
      <c r="V449" s="44"/>
      <c r="W449" s="44"/>
      <c r="X449" s="44"/>
      <c r="Y449" s="44"/>
      <c r="Z449" s="44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6"/>
      <c r="AP449"/>
      <c r="AQ449"/>
      <c r="AR449"/>
      <c r="AS449"/>
      <c r="AT449"/>
      <c r="AU449"/>
      <c r="AV449"/>
    </row>
    <row r="450" spans="3:48" s="10" customFormat="1" x14ac:dyDescent="0.2">
      <c r="C450" s="96"/>
      <c r="D450" s="96"/>
      <c r="E450" s="96"/>
      <c r="F450" s="96"/>
      <c r="G450" s="96"/>
      <c r="H450" s="96"/>
      <c r="I450" s="96"/>
      <c r="J450" s="96"/>
      <c r="K450" s="172"/>
      <c r="L450" s="172"/>
      <c r="M450" s="165"/>
      <c r="N450" s="12"/>
      <c r="O450" s="12"/>
      <c r="P450" s="172"/>
      <c r="Q450" s="141"/>
      <c r="R450" s="44"/>
      <c r="T450" s="25"/>
      <c r="U450" s="44"/>
      <c r="V450" s="44"/>
      <c r="W450" s="44"/>
      <c r="X450" s="44"/>
      <c r="Y450" s="44"/>
      <c r="Z450" s="44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6"/>
      <c r="AP450"/>
      <c r="AQ450"/>
      <c r="AR450"/>
      <c r="AS450"/>
      <c r="AT450"/>
      <c r="AU450"/>
      <c r="AV450"/>
    </row>
    <row r="451" spans="3:48" s="10" customFormat="1" x14ac:dyDescent="0.2">
      <c r="C451" s="96"/>
      <c r="D451" s="96"/>
      <c r="E451" s="96"/>
      <c r="F451" s="96"/>
      <c r="G451" s="96"/>
      <c r="H451" s="96"/>
      <c r="I451" s="96"/>
      <c r="J451" s="96"/>
      <c r="K451" s="172"/>
      <c r="L451" s="172"/>
      <c r="M451" s="165"/>
      <c r="N451" s="12"/>
      <c r="O451" s="12"/>
      <c r="P451" s="172"/>
      <c r="Q451" s="141"/>
      <c r="R451" s="44"/>
      <c r="T451" s="25"/>
      <c r="U451" s="44"/>
      <c r="V451" s="44"/>
      <c r="W451" s="44"/>
      <c r="X451" s="44"/>
      <c r="Y451" s="44"/>
      <c r="Z451" s="44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6"/>
      <c r="AP451"/>
      <c r="AQ451"/>
      <c r="AR451"/>
      <c r="AS451"/>
      <c r="AT451"/>
      <c r="AU451"/>
      <c r="AV451"/>
    </row>
    <row r="452" spans="3:48" s="10" customFormat="1" x14ac:dyDescent="0.2">
      <c r="C452" s="96"/>
      <c r="D452" s="96"/>
      <c r="E452" s="96"/>
      <c r="F452" s="96"/>
      <c r="G452" s="96"/>
      <c r="H452" s="96"/>
      <c r="I452" s="96"/>
      <c r="J452" s="96"/>
      <c r="K452" s="172"/>
      <c r="L452" s="172"/>
      <c r="M452" s="165"/>
      <c r="N452" s="12"/>
      <c r="O452" s="12"/>
      <c r="P452" s="172"/>
      <c r="Q452" s="141"/>
      <c r="R452" s="44"/>
      <c r="T452" s="25"/>
      <c r="U452" s="44"/>
      <c r="V452" s="44"/>
      <c r="W452" s="44"/>
      <c r="X452" s="44"/>
      <c r="Y452" s="44"/>
      <c r="Z452" s="44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6"/>
      <c r="AP452"/>
      <c r="AQ452"/>
      <c r="AR452"/>
      <c r="AS452"/>
      <c r="AT452"/>
      <c r="AU452"/>
      <c r="AV452"/>
    </row>
    <row r="453" spans="3:48" s="10" customFormat="1" x14ac:dyDescent="0.2">
      <c r="C453" s="96"/>
      <c r="D453" s="96"/>
      <c r="E453" s="96"/>
      <c r="F453" s="96"/>
      <c r="G453" s="96"/>
      <c r="H453" s="96"/>
      <c r="I453" s="96"/>
      <c r="J453" s="96"/>
      <c r="K453" s="172"/>
      <c r="L453" s="172"/>
      <c r="M453" s="165"/>
      <c r="N453" s="12"/>
      <c r="O453" s="12"/>
      <c r="P453" s="172"/>
      <c r="Q453" s="141"/>
      <c r="R453" s="44"/>
      <c r="T453" s="25"/>
      <c r="U453" s="44"/>
      <c r="V453" s="44"/>
      <c r="W453" s="44"/>
      <c r="X453" s="44"/>
      <c r="Y453" s="44"/>
      <c r="Z453" s="44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6"/>
      <c r="AP453"/>
      <c r="AQ453"/>
      <c r="AR453"/>
      <c r="AS453"/>
      <c r="AT453"/>
      <c r="AU453"/>
      <c r="AV453"/>
    </row>
    <row r="454" spans="3:48" s="10" customFormat="1" x14ac:dyDescent="0.2">
      <c r="C454" s="96"/>
      <c r="D454" s="96"/>
      <c r="E454" s="96"/>
      <c r="F454" s="96"/>
      <c r="G454" s="96"/>
      <c r="H454" s="96"/>
      <c r="I454" s="96"/>
      <c r="J454" s="96"/>
      <c r="K454" s="172"/>
      <c r="L454" s="172"/>
      <c r="M454" s="165"/>
      <c r="N454" s="12"/>
      <c r="O454" s="12"/>
      <c r="P454" s="172"/>
      <c r="Q454" s="141"/>
      <c r="R454" s="44"/>
      <c r="T454" s="25"/>
      <c r="U454" s="44"/>
      <c r="V454" s="44"/>
      <c r="W454" s="44"/>
      <c r="X454" s="44"/>
      <c r="Y454" s="44"/>
      <c r="Z454" s="44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6"/>
      <c r="AP454"/>
      <c r="AQ454"/>
      <c r="AR454"/>
      <c r="AS454"/>
      <c r="AT454"/>
      <c r="AU454"/>
      <c r="AV454"/>
    </row>
    <row r="455" spans="3:48" s="10" customFormat="1" x14ac:dyDescent="0.2">
      <c r="C455" s="96"/>
      <c r="D455" s="96"/>
      <c r="E455" s="96"/>
      <c r="F455" s="96"/>
      <c r="G455" s="96"/>
      <c r="H455" s="96"/>
      <c r="I455" s="96"/>
      <c r="J455" s="96"/>
      <c r="K455" s="172"/>
      <c r="L455" s="172"/>
      <c r="M455" s="165"/>
      <c r="N455" s="12"/>
      <c r="O455" s="12"/>
      <c r="P455" s="172"/>
      <c r="Q455" s="141"/>
      <c r="R455" s="44"/>
      <c r="T455" s="25"/>
      <c r="U455" s="44"/>
      <c r="V455" s="44"/>
      <c r="W455" s="44"/>
      <c r="X455" s="44"/>
      <c r="Y455" s="44"/>
      <c r="Z455" s="44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6"/>
      <c r="AP455"/>
      <c r="AQ455"/>
      <c r="AR455"/>
      <c r="AS455"/>
      <c r="AT455"/>
      <c r="AU455"/>
      <c r="AV455"/>
    </row>
    <row r="456" spans="3:48" s="10" customFormat="1" x14ac:dyDescent="0.2">
      <c r="C456" s="96"/>
      <c r="D456" s="96"/>
      <c r="E456" s="96"/>
      <c r="F456" s="96"/>
      <c r="G456" s="96"/>
      <c r="H456" s="96"/>
      <c r="I456" s="96"/>
      <c r="J456" s="96"/>
      <c r="K456" s="172"/>
      <c r="L456" s="172"/>
      <c r="M456" s="165"/>
      <c r="N456" s="12"/>
      <c r="O456" s="12"/>
      <c r="P456" s="172"/>
      <c r="Q456" s="141"/>
      <c r="R456" s="44"/>
      <c r="T456" s="25"/>
      <c r="U456" s="44"/>
      <c r="V456" s="44"/>
      <c r="W456" s="44"/>
      <c r="X456" s="44"/>
      <c r="Y456" s="44"/>
      <c r="Z456" s="44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6"/>
      <c r="AP456"/>
      <c r="AQ456"/>
      <c r="AR456"/>
      <c r="AS456"/>
      <c r="AT456"/>
      <c r="AU456"/>
      <c r="AV456"/>
    </row>
    <row r="457" spans="3:48" s="10" customFormat="1" x14ac:dyDescent="0.2">
      <c r="C457" s="96"/>
      <c r="D457" s="96"/>
      <c r="E457" s="96"/>
      <c r="F457" s="96"/>
      <c r="G457" s="96"/>
      <c r="H457" s="96"/>
      <c r="I457" s="96"/>
      <c r="J457" s="96"/>
      <c r="K457" s="172"/>
      <c r="L457" s="172"/>
      <c r="M457" s="165"/>
      <c r="N457" s="12"/>
      <c r="O457" s="12"/>
      <c r="P457" s="172"/>
      <c r="Q457" s="141"/>
      <c r="R457" s="44"/>
      <c r="T457" s="25"/>
      <c r="U457" s="44"/>
      <c r="V457" s="44"/>
      <c r="W457" s="44"/>
      <c r="X457" s="44"/>
      <c r="Y457" s="44"/>
      <c r="Z457" s="44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6"/>
      <c r="AP457"/>
      <c r="AQ457"/>
      <c r="AR457"/>
      <c r="AS457"/>
      <c r="AT457"/>
      <c r="AU457"/>
      <c r="AV457"/>
    </row>
    <row r="458" spans="3:48" s="10" customFormat="1" x14ac:dyDescent="0.2">
      <c r="C458" s="96"/>
      <c r="D458" s="96"/>
      <c r="E458" s="96"/>
      <c r="F458" s="96"/>
      <c r="G458" s="96"/>
      <c r="H458" s="96"/>
      <c r="I458" s="96"/>
      <c r="J458" s="96"/>
      <c r="K458" s="172"/>
      <c r="L458" s="172"/>
      <c r="M458" s="165"/>
      <c r="N458" s="12"/>
      <c r="O458" s="12"/>
      <c r="P458" s="172"/>
      <c r="Q458" s="141"/>
      <c r="R458" s="44"/>
      <c r="T458" s="25"/>
      <c r="U458" s="44"/>
      <c r="V458" s="44"/>
      <c r="W458" s="44"/>
      <c r="X458" s="44"/>
      <c r="Y458" s="44"/>
      <c r="Z458" s="44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6"/>
      <c r="AP458"/>
      <c r="AQ458"/>
      <c r="AR458"/>
      <c r="AS458"/>
      <c r="AT458"/>
      <c r="AU458"/>
      <c r="AV458"/>
    </row>
    <row r="459" spans="3:48" s="10" customFormat="1" x14ac:dyDescent="0.2">
      <c r="C459" s="96"/>
      <c r="D459" s="96"/>
      <c r="E459" s="96"/>
      <c r="F459" s="96"/>
      <c r="G459" s="96"/>
      <c r="H459" s="96"/>
      <c r="I459" s="96"/>
      <c r="J459" s="96"/>
      <c r="K459" s="172"/>
      <c r="L459" s="172"/>
      <c r="M459" s="165"/>
      <c r="N459" s="12"/>
      <c r="O459" s="12"/>
      <c r="P459" s="172"/>
      <c r="Q459" s="141"/>
      <c r="R459" s="44"/>
      <c r="T459" s="25"/>
      <c r="U459" s="44"/>
      <c r="V459" s="44"/>
      <c r="W459" s="44"/>
      <c r="X459" s="44"/>
      <c r="Y459" s="44"/>
      <c r="Z459" s="44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6"/>
      <c r="AP459"/>
      <c r="AQ459"/>
      <c r="AR459"/>
      <c r="AS459"/>
      <c r="AT459"/>
      <c r="AU459"/>
      <c r="AV459"/>
    </row>
    <row r="460" spans="3:48" s="10" customFormat="1" x14ac:dyDescent="0.2">
      <c r="C460" s="96"/>
      <c r="D460" s="96"/>
      <c r="E460" s="96"/>
      <c r="F460" s="96"/>
      <c r="G460" s="96"/>
      <c r="H460" s="96"/>
      <c r="I460" s="96"/>
      <c r="J460" s="96"/>
      <c r="K460" s="172"/>
      <c r="L460" s="172"/>
      <c r="M460" s="165"/>
      <c r="N460" s="12"/>
      <c r="O460" s="12"/>
      <c r="P460" s="172"/>
      <c r="Q460" s="141"/>
      <c r="R460" s="44"/>
      <c r="T460" s="25"/>
      <c r="U460" s="44"/>
      <c r="V460" s="44"/>
      <c r="W460" s="44"/>
      <c r="X460" s="44"/>
      <c r="Y460" s="44"/>
      <c r="Z460" s="44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6"/>
      <c r="AP460"/>
      <c r="AQ460"/>
      <c r="AR460"/>
      <c r="AS460"/>
      <c r="AT460"/>
      <c r="AU460"/>
      <c r="AV460"/>
    </row>
    <row r="461" spans="3:48" s="10" customFormat="1" x14ac:dyDescent="0.2">
      <c r="C461" s="96"/>
      <c r="D461" s="96"/>
      <c r="E461" s="96"/>
      <c r="F461" s="96"/>
      <c r="G461" s="96"/>
      <c r="H461" s="96"/>
      <c r="I461" s="96"/>
      <c r="J461" s="96"/>
      <c r="K461" s="172"/>
      <c r="L461" s="172"/>
      <c r="M461" s="165"/>
      <c r="N461" s="12"/>
      <c r="O461" s="12"/>
      <c r="P461" s="172"/>
      <c r="Q461" s="141"/>
      <c r="R461" s="44"/>
      <c r="T461" s="25"/>
      <c r="U461" s="44"/>
      <c r="V461" s="44"/>
      <c r="W461" s="44"/>
      <c r="X461" s="44"/>
      <c r="Y461" s="44"/>
      <c r="Z461" s="44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6"/>
      <c r="AP461"/>
      <c r="AQ461"/>
      <c r="AR461"/>
      <c r="AS461"/>
      <c r="AT461"/>
      <c r="AU461"/>
      <c r="AV461"/>
    </row>
    <row r="462" spans="3:48" s="10" customFormat="1" x14ac:dyDescent="0.2">
      <c r="C462" s="96"/>
      <c r="D462" s="96"/>
      <c r="E462" s="96"/>
      <c r="F462" s="96"/>
      <c r="G462" s="96"/>
      <c r="H462" s="96"/>
      <c r="I462" s="96"/>
      <c r="J462" s="96"/>
      <c r="K462" s="172"/>
      <c r="L462" s="172"/>
      <c r="M462" s="165"/>
      <c r="N462" s="12"/>
      <c r="O462" s="12"/>
      <c r="P462" s="172"/>
      <c r="Q462" s="141"/>
      <c r="R462" s="44"/>
      <c r="T462" s="25"/>
      <c r="U462" s="44"/>
      <c r="V462" s="44"/>
      <c r="W462" s="44"/>
      <c r="X462" s="44"/>
      <c r="Y462" s="44"/>
      <c r="Z462" s="44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6"/>
      <c r="AP462"/>
      <c r="AQ462"/>
      <c r="AR462"/>
      <c r="AS462"/>
      <c r="AT462"/>
      <c r="AU462"/>
      <c r="AV462"/>
    </row>
    <row r="463" spans="3:48" s="10" customFormat="1" x14ac:dyDescent="0.2">
      <c r="C463" s="96"/>
      <c r="D463" s="96"/>
      <c r="E463" s="96"/>
      <c r="F463" s="96"/>
      <c r="G463" s="96"/>
      <c r="H463" s="96"/>
      <c r="I463" s="96"/>
      <c r="J463" s="96"/>
      <c r="K463" s="172"/>
      <c r="L463" s="172"/>
      <c r="M463" s="165"/>
      <c r="N463" s="12"/>
      <c r="O463" s="12"/>
      <c r="P463" s="172"/>
      <c r="Q463" s="141"/>
      <c r="R463" s="44"/>
      <c r="T463" s="25"/>
      <c r="U463" s="44"/>
      <c r="V463" s="44"/>
      <c r="W463" s="44"/>
      <c r="X463" s="44"/>
      <c r="Y463" s="44"/>
      <c r="Z463" s="44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6"/>
      <c r="AP463"/>
      <c r="AQ463"/>
      <c r="AR463"/>
      <c r="AS463"/>
      <c r="AT463"/>
      <c r="AU463"/>
      <c r="AV463"/>
    </row>
    <row r="464" spans="3:48" s="10" customFormat="1" x14ac:dyDescent="0.2">
      <c r="C464" s="96"/>
      <c r="D464" s="96"/>
      <c r="E464" s="96"/>
      <c r="F464" s="96"/>
      <c r="G464" s="96"/>
      <c r="H464" s="96"/>
      <c r="I464" s="96"/>
      <c r="J464" s="96"/>
      <c r="K464" s="172"/>
      <c r="L464" s="172"/>
      <c r="M464" s="165"/>
      <c r="N464" s="12"/>
      <c r="O464" s="12"/>
      <c r="P464" s="172"/>
      <c r="Q464" s="141"/>
      <c r="R464" s="44"/>
      <c r="T464" s="25"/>
      <c r="U464" s="44"/>
      <c r="V464" s="44"/>
      <c r="W464" s="44"/>
      <c r="X464" s="44"/>
      <c r="Y464" s="44"/>
      <c r="Z464" s="44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6"/>
      <c r="AP464"/>
      <c r="AQ464"/>
      <c r="AR464"/>
      <c r="AS464"/>
      <c r="AT464"/>
      <c r="AU464"/>
      <c r="AV464"/>
    </row>
    <row r="465" spans="3:48" s="10" customFormat="1" x14ac:dyDescent="0.2">
      <c r="C465" s="96"/>
      <c r="D465" s="96"/>
      <c r="E465" s="96"/>
      <c r="F465" s="96"/>
      <c r="G465" s="96"/>
      <c r="H465" s="96"/>
      <c r="I465" s="96"/>
      <c r="J465" s="96"/>
      <c r="K465" s="172"/>
      <c r="L465" s="172"/>
      <c r="M465" s="165"/>
      <c r="N465" s="12"/>
      <c r="O465" s="12"/>
      <c r="P465" s="172"/>
      <c r="Q465" s="141"/>
      <c r="R465" s="44"/>
      <c r="T465" s="25"/>
      <c r="U465" s="44"/>
      <c r="V465" s="44"/>
      <c r="W465" s="44"/>
      <c r="X465" s="44"/>
      <c r="Y465" s="44"/>
      <c r="Z465" s="44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6"/>
      <c r="AP465"/>
      <c r="AQ465"/>
      <c r="AR465"/>
      <c r="AS465"/>
      <c r="AT465"/>
      <c r="AU465"/>
      <c r="AV465"/>
    </row>
    <row r="466" spans="3:48" s="10" customFormat="1" x14ac:dyDescent="0.2">
      <c r="C466" s="96"/>
      <c r="D466" s="96"/>
      <c r="E466" s="96"/>
      <c r="F466" s="96"/>
      <c r="G466" s="96"/>
      <c r="H466" s="96"/>
      <c r="I466" s="96"/>
      <c r="J466" s="96"/>
      <c r="K466" s="172"/>
      <c r="L466" s="172"/>
      <c r="M466" s="165"/>
      <c r="N466" s="12"/>
      <c r="O466" s="12"/>
      <c r="P466" s="172"/>
      <c r="Q466" s="141"/>
      <c r="R466" s="44"/>
      <c r="T466" s="25"/>
      <c r="U466" s="44"/>
      <c r="V466" s="44"/>
      <c r="W466" s="44"/>
      <c r="X466" s="44"/>
      <c r="Y466" s="44"/>
      <c r="Z466" s="44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6"/>
      <c r="AP466"/>
      <c r="AQ466"/>
      <c r="AR466"/>
      <c r="AS466"/>
      <c r="AT466"/>
      <c r="AU466"/>
      <c r="AV466"/>
    </row>
    <row r="467" spans="3:48" s="10" customFormat="1" x14ac:dyDescent="0.2">
      <c r="C467" s="96"/>
      <c r="D467" s="96"/>
      <c r="E467" s="96"/>
      <c r="F467" s="96"/>
      <c r="G467" s="96"/>
      <c r="H467" s="96"/>
      <c r="I467" s="96"/>
      <c r="J467" s="96"/>
      <c r="K467" s="172"/>
      <c r="L467" s="172"/>
      <c r="M467" s="165"/>
      <c r="N467" s="12"/>
      <c r="O467" s="12"/>
      <c r="P467" s="172"/>
      <c r="Q467" s="141"/>
      <c r="R467" s="44"/>
      <c r="T467" s="25"/>
      <c r="U467" s="44"/>
      <c r="V467" s="44"/>
      <c r="W467" s="44"/>
      <c r="X467" s="44"/>
      <c r="Y467" s="44"/>
      <c r="Z467" s="44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6"/>
      <c r="AP467"/>
      <c r="AQ467"/>
      <c r="AR467"/>
      <c r="AS467"/>
      <c r="AT467"/>
      <c r="AU467"/>
      <c r="AV467"/>
    </row>
    <row r="468" spans="3:48" s="10" customFormat="1" x14ac:dyDescent="0.2">
      <c r="C468" s="96"/>
      <c r="D468" s="96"/>
      <c r="E468" s="96"/>
      <c r="F468" s="96"/>
      <c r="G468" s="96"/>
      <c r="H468" s="96"/>
      <c r="I468" s="96"/>
      <c r="J468" s="96"/>
      <c r="K468" s="172"/>
      <c r="L468" s="172"/>
      <c r="M468" s="165"/>
      <c r="N468" s="12"/>
      <c r="O468" s="12"/>
      <c r="P468" s="172"/>
      <c r="Q468" s="141"/>
      <c r="R468" s="44"/>
      <c r="T468" s="25"/>
      <c r="U468" s="44"/>
      <c r="V468" s="44"/>
      <c r="W468" s="44"/>
      <c r="X468" s="44"/>
      <c r="Y468" s="44"/>
      <c r="Z468" s="44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6"/>
      <c r="AP468"/>
      <c r="AQ468"/>
      <c r="AR468"/>
      <c r="AS468"/>
      <c r="AT468"/>
      <c r="AU468"/>
      <c r="AV468"/>
    </row>
    <row r="469" spans="3:48" s="10" customFormat="1" x14ac:dyDescent="0.2">
      <c r="C469" s="96"/>
      <c r="D469" s="96"/>
      <c r="E469" s="96"/>
      <c r="F469" s="96"/>
      <c r="G469" s="96"/>
      <c r="H469" s="96"/>
      <c r="I469" s="96"/>
      <c r="J469" s="96"/>
      <c r="K469" s="172"/>
      <c r="L469" s="172"/>
      <c r="M469" s="165"/>
      <c r="N469" s="12"/>
      <c r="O469" s="12"/>
      <c r="P469" s="172"/>
      <c r="Q469" s="141"/>
      <c r="R469" s="44"/>
      <c r="T469" s="25"/>
      <c r="U469" s="44"/>
      <c r="V469" s="44"/>
      <c r="W469" s="44"/>
      <c r="X469" s="44"/>
      <c r="Y469" s="44"/>
      <c r="Z469" s="44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6"/>
      <c r="AP469"/>
      <c r="AQ469"/>
      <c r="AR469"/>
      <c r="AS469"/>
      <c r="AT469"/>
      <c r="AU469"/>
      <c r="AV469"/>
    </row>
    <row r="470" spans="3:48" s="10" customFormat="1" x14ac:dyDescent="0.2">
      <c r="C470" s="96"/>
      <c r="D470" s="96"/>
      <c r="E470" s="96"/>
      <c r="F470" s="96"/>
      <c r="G470" s="96"/>
      <c r="H470" s="96"/>
      <c r="I470" s="96"/>
      <c r="J470" s="96"/>
      <c r="K470" s="172"/>
      <c r="L470" s="172"/>
      <c r="M470" s="165"/>
      <c r="N470" s="12"/>
      <c r="O470" s="12"/>
      <c r="P470" s="172"/>
      <c r="Q470" s="141"/>
      <c r="R470" s="44"/>
      <c r="T470" s="25"/>
      <c r="U470" s="44"/>
      <c r="V470" s="44"/>
      <c r="W470" s="44"/>
      <c r="X470" s="44"/>
      <c r="Y470" s="44"/>
      <c r="Z470" s="44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6"/>
      <c r="AP470"/>
      <c r="AQ470"/>
      <c r="AR470"/>
      <c r="AS470"/>
      <c r="AT470"/>
      <c r="AU470"/>
      <c r="AV470"/>
    </row>
    <row r="471" spans="3:48" s="10" customFormat="1" x14ac:dyDescent="0.2">
      <c r="C471" s="96"/>
      <c r="D471" s="96"/>
      <c r="E471" s="96"/>
      <c r="F471" s="96"/>
      <c r="G471" s="96"/>
      <c r="H471" s="96"/>
      <c r="I471" s="96"/>
      <c r="J471" s="96"/>
      <c r="K471" s="172"/>
      <c r="L471" s="172"/>
      <c r="M471" s="165"/>
      <c r="N471" s="12"/>
      <c r="O471" s="12"/>
      <c r="P471" s="172"/>
      <c r="Q471" s="141"/>
      <c r="R471" s="44"/>
      <c r="T471" s="25"/>
      <c r="U471" s="44"/>
      <c r="V471" s="44"/>
      <c r="W471" s="44"/>
      <c r="X471" s="44"/>
      <c r="Y471" s="44"/>
      <c r="Z471" s="44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6"/>
      <c r="AP471"/>
      <c r="AQ471"/>
      <c r="AR471"/>
      <c r="AS471"/>
      <c r="AT471"/>
      <c r="AU471"/>
      <c r="AV471"/>
    </row>
    <row r="472" spans="3:48" s="10" customFormat="1" x14ac:dyDescent="0.2">
      <c r="C472" s="96"/>
      <c r="D472" s="96"/>
      <c r="E472" s="96"/>
      <c r="F472" s="96"/>
      <c r="G472" s="96"/>
      <c r="H472" s="96"/>
      <c r="I472" s="96"/>
      <c r="J472" s="96"/>
      <c r="K472" s="172"/>
      <c r="L472" s="172"/>
      <c r="M472" s="165"/>
      <c r="N472" s="12"/>
      <c r="O472" s="12"/>
      <c r="P472" s="172"/>
      <c r="Q472" s="141"/>
      <c r="R472" s="44"/>
      <c r="T472" s="25"/>
      <c r="U472" s="44"/>
      <c r="V472" s="44"/>
      <c r="W472" s="44"/>
      <c r="X472" s="44"/>
      <c r="Y472" s="44"/>
      <c r="Z472" s="44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6"/>
      <c r="AP472"/>
      <c r="AQ472"/>
      <c r="AR472"/>
      <c r="AS472"/>
      <c r="AT472"/>
      <c r="AU472"/>
      <c r="AV472"/>
    </row>
    <row r="473" spans="3:48" s="10" customFormat="1" x14ac:dyDescent="0.2">
      <c r="C473" s="96"/>
      <c r="D473" s="96"/>
      <c r="E473" s="96"/>
      <c r="F473" s="96"/>
      <c r="G473" s="96"/>
      <c r="H473" s="96"/>
      <c r="I473" s="96"/>
      <c r="J473" s="96"/>
      <c r="K473" s="172"/>
      <c r="L473" s="172"/>
      <c r="M473" s="165"/>
      <c r="N473" s="12"/>
      <c r="O473" s="12"/>
      <c r="P473" s="172"/>
      <c r="Q473" s="141"/>
      <c r="R473" s="44"/>
      <c r="T473" s="25"/>
      <c r="U473" s="44"/>
      <c r="V473" s="44"/>
      <c r="W473" s="44"/>
      <c r="X473" s="44"/>
      <c r="Y473" s="44"/>
      <c r="Z473" s="44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6"/>
      <c r="AP473"/>
      <c r="AQ473"/>
      <c r="AR473"/>
      <c r="AS473"/>
      <c r="AT473"/>
      <c r="AU473"/>
      <c r="AV473"/>
    </row>
    <row r="474" spans="3:48" s="10" customFormat="1" x14ac:dyDescent="0.2">
      <c r="C474" s="96"/>
      <c r="D474" s="96"/>
      <c r="E474" s="96"/>
      <c r="F474" s="96"/>
      <c r="G474" s="96"/>
      <c r="H474" s="96"/>
      <c r="I474" s="96"/>
      <c r="J474" s="96"/>
      <c r="K474" s="172"/>
      <c r="L474" s="172"/>
      <c r="M474" s="165"/>
      <c r="N474" s="12"/>
      <c r="O474" s="12"/>
      <c r="P474" s="172"/>
      <c r="Q474" s="141"/>
      <c r="R474" s="44"/>
      <c r="T474" s="25"/>
      <c r="U474" s="44"/>
      <c r="V474" s="44"/>
      <c r="W474" s="44"/>
      <c r="X474" s="44"/>
      <c r="Y474" s="44"/>
      <c r="Z474" s="44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6"/>
      <c r="AP474"/>
      <c r="AQ474"/>
      <c r="AR474"/>
      <c r="AS474"/>
      <c r="AT474"/>
      <c r="AU474"/>
      <c r="AV474"/>
    </row>
    <row r="475" spans="3:48" s="10" customFormat="1" x14ac:dyDescent="0.2">
      <c r="C475" s="96"/>
      <c r="D475" s="96"/>
      <c r="E475" s="96"/>
      <c r="F475" s="96"/>
      <c r="G475" s="96"/>
      <c r="H475" s="96"/>
      <c r="I475" s="96"/>
      <c r="J475" s="96"/>
      <c r="K475" s="172"/>
      <c r="L475" s="172"/>
      <c r="M475" s="165"/>
      <c r="N475" s="12"/>
      <c r="O475" s="12"/>
      <c r="P475" s="172"/>
      <c r="Q475" s="141"/>
      <c r="R475" s="44"/>
      <c r="T475" s="25"/>
      <c r="U475" s="44"/>
      <c r="V475" s="44"/>
      <c r="W475" s="44"/>
      <c r="X475" s="44"/>
      <c r="Y475" s="44"/>
      <c r="Z475" s="44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6"/>
      <c r="AP475"/>
      <c r="AQ475"/>
      <c r="AR475"/>
      <c r="AS475"/>
      <c r="AT475"/>
      <c r="AU475"/>
      <c r="AV475"/>
    </row>
    <row r="476" spans="3:48" s="10" customFormat="1" x14ac:dyDescent="0.2">
      <c r="C476" s="96"/>
      <c r="D476" s="96"/>
      <c r="E476" s="96"/>
      <c r="F476" s="96"/>
      <c r="G476" s="96"/>
      <c r="H476" s="96"/>
      <c r="I476" s="96"/>
      <c r="J476" s="96"/>
      <c r="K476" s="172"/>
      <c r="L476" s="172"/>
      <c r="M476" s="165"/>
      <c r="N476" s="12"/>
      <c r="O476" s="12"/>
      <c r="P476" s="172"/>
      <c r="Q476" s="141"/>
      <c r="R476" s="44"/>
      <c r="T476" s="25"/>
      <c r="U476" s="44"/>
      <c r="V476" s="44"/>
      <c r="W476" s="44"/>
      <c r="X476" s="44"/>
      <c r="Y476" s="44"/>
      <c r="Z476" s="44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6"/>
      <c r="AP476"/>
      <c r="AQ476"/>
      <c r="AR476"/>
      <c r="AS476"/>
      <c r="AT476"/>
      <c r="AU476"/>
      <c r="AV476"/>
    </row>
    <row r="477" spans="3:48" s="10" customFormat="1" x14ac:dyDescent="0.2">
      <c r="C477" s="96"/>
      <c r="D477" s="96"/>
      <c r="E477" s="96"/>
      <c r="F477" s="96"/>
      <c r="G477" s="96"/>
      <c r="H477" s="96"/>
      <c r="I477" s="96"/>
      <c r="J477" s="96"/>
      <c r="K477" s="172"/>
      <c r="L477" s="172"/>
      <c r="M477" s="165"/>
      <c r="N477" s="12"/>
      <c r="O477" s="12"/>
      <c r="P477" s="172"/>
      <c r="Q477" s="141"/>
      <c r="R477" s="44"/>
      <c r="T477" s="25"/>
      <c r="U477" s="44"/>
      <c r="V477" s="44"/>
      <c r="W477" s="44"/>
      <c r="X477" s="44"/>
      <c r="Y477" s="44"/>
      <c r="Z477" s="44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6"/>
      <c r="AP477"/>
      <c r="AQ477"/>
      <c r="AR477"/>
      <c r="AS477"/>
      <c r="AT477"/>
      <c r="AU477"/>
      <c r="AV477"/>
    </row>
    <row r="478" spans="3:48" s="10" customFormat="1" x14ac:dyDescent="0.2">
      <c r="C478" s="96"/>
      <c r="D478" s="96"/>
      <c r="E478" s="96"/>
      <c r="F478" s="96"/>
      <c r="G478" s="96"/>
      <c r="H478" s="96"/>
      <c r="I478" s="96"/>
      <c r="J478" s="96"/>
      <c r="K478" s="172"/>
      <c r="L478" s="172"/>
      <c r="M478" s="165"/>
      <c r="N478" s="12"/>
      <c r="O478" s="12"/>
      <c r="P478" s="172"/>
      <c r="Q478" s="141"/>
      <c r="R478" s="44"/>
      <c r="T478" s="25"/>
      <c r="U478" s="44"/>
      <c r="V478" s="44"/>
      <c r="W478" s="44"/>
      <c r="X478" s="44"/>
      <c r="Y478" s="44"/>
      <c r="Z478" s="44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6"/>
      <c r="AP478"/>
      <c r="AQ478"/>
      <c r="AR478"/>
      <c r="AS478"/>
      <c r="AT478"/>
      <c r="AU478"/>
      <c r="AV478"/>
    </row>
    <row r="479" spans="3:48" s="10" customFormat="1" x14ac:dyDescent="0.2">
      <c r="C479" s="96"/>
      <c r="D479" s="96"/>
      <c r="E479" s="96"/>
      <c r="F479" s="96"/>
      <c r="G479" s="96"/>
      <c r="H479" s="96"/>
      <c r="I479" s="96"/>
      <c r="J479" s="96"/>
      <c r="K479" s="172"/>
      <c r="L479" s="172"/>
      <c r="M479" s="165"/>
      <c r="N479" s="12"/>
      <c r="O479" s="12"/>
      <c r="P479" s="172"/>
      <c r="Q479" s="141"/>
      <c r="R479" s="44"/>
      <c r="T479" s="25"/>
      <c r="U479" s="44"/>
      <c r="V479" s="44"/>
      <c r="W479" s="44"/>
      <c r="X479" s="44"/>
      <c r="Y479" s="44"/>
      <c r="Z479" s="44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6"/>
      <c r="AP479"/>
      <c r="AQ479"/>
      <c r="AR479"/>
      <c r="AS479"/>
      <c r="AT479"/>
      <c r="AU479"/>
      <c r="AV479"/>
    </row>
    <row r="480" spans="3:48" s="10" customFormat="1" x14ac:dyDescent="0.2">
      <c r="C480" s="96"/>
      <c r="D480" s="96"/>
      <c r="E480" s="96"/>
      <c r="F480" s="96"/>
      <c r="G480" s="96"/>
      <c r="H480" s="96"/>
      <c r="I480" s="96"/>
      <c r="J480" s="96"/>
      <c r="K480" s="172"/>
      <c r="L480" s="172"/>
      <c r="M480" s="165"/>
      <c r="N480" s="12"/>
      <c r="O480" s="12"/>
      <c r="P480" s="172"/>
      <c r="Q480" s="141"/>
      <c r="R480" s="44"/>
      <c r="T480" s="25"/>
      <c r="U480" s="44"/>
      <c r="V480" s="44"/>
      <c r="W480" s="44"/>
      <c r="X480" s="44"/>
      <c r="Y480" s="44"/>
      <c r="Z480" s="44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6"/>
      <c r="AP480"/>
      <c r="AQ480"/>
      <c r="AR480"/>
      <c r="AS480"/>
      <c r="AT480"/>
      <c r="AU480"/>
      <c r="AV480"/>
    </row>
    <row r="481" spans="3:48" s="10" customFormat="1" x14ac:dyDescent="0.2">
      <c r="C481" s="96"/>
      <c r="D481" s="96"/>
      <c r="E481" s="96"/>
      <c r="F481" s="96"/>
      <c r="G481" s="96"/>
      <c r="H481" s="96"/>
      <c r="I481" s="96"/>
      <c r="J481" s="96"/>
      <c r="K481" s="172"/>
      <c r="L481" s="172"/>
      <c r="M481" s="165"/>
      <c r="N481" s="12"/>
      <c r="O481" s="12"/>
      <c r="P481" s="172"/>
      <c r="Q481" s="141"/>
      <c r="R481" s="44"/>
      <c r="T481" s="25"/>
      <c r="U481" s="44"/>
      <c r="V481" s="44"/>
      <c r="W481" s="44"/>
      <c r="X481" s="44"/>
      <c r="Y481" s="44"/>
      <c r="Z481" s="44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6"/>
      <c r="AP481"/>
      <c r="AQ481"/>
      <c r="AR481"/>
      <c r="AS481"/>
      <c r="AT481"/>
      <c r="AU481"/>
      <c r="AV481"/>
    </row>
    <row r="482" spans="3:48" s="10" customFormat="1" x14ac:dyDescent="0.2">
      <c r="C482" s="96"/>
      <c r="D482" s="96"/>
      <c r="E482" s="96"/>
      <c r="F482" s="96"/>
      <c r="G482" s="96"/>
      <c r="H482" s="96"/>
      <c r="I482" s="96"/>
      <c r="J482" s="96"/>
      <c r="K482" s="172"/>
      <c r="L482" s="172"/>
      <c r="M482" s="165"/>
      <c r="N482" s="12"/>
      <c r="O482" s="12"/>
      <c r="P482" s="172"/>
      <c r="Q482" s="141"/>
      <c r="R482" s="44"/>
      <c r="T482" s="25"/>
      <c r="U482" s="44"/>
      <c r="V482" s="44"/>
      <c r="W482" s="44"/>
      <c r="X482" s="44"/>
      <c r="Y482" s="44"/>
      <c r="Z482" s="44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6"/>
      <c r="AP482"/>
      <c r="AQ482"/>
      <c r="AR482"/>
      <c r="AS482"/>
      <c r="AT482"/>
      <c r="AU482"/>
      <c r="AV482"/>
    </row>
    <row r="483" spans="3:48" s="10" customFormat="1" x14ac:dyDescent="0.2">
      <c r="C483" s="96"/>
      <c r="D483" s="96"/>
      <c r="E483" s="96"/>
      <c r="F483" s="96"/>
      <c r="G483" s="96"/>
      <c r="H483" s="96"/>
      <c r="I483" s="96"/>
      <c r="J483" s="96"/>
      <c r="K483" s="172"/>
      <c r="L483" s="172"/>
      <c r="M483" s="165"/>
      <c r="N483" s="12"/>
      <c r="O483" s="12"/>
      <c r="P483" s="172"/>
      <c r="Q483" s="141"/>
      <c r="R483" s="44"/>
      <c r="T483" s="25"/>
      <c r="U483" s="44"/>
      <c r="V483" s="44"/>
      <c r="W483" s="44"/>
      <c r="X483" s="44"/>
      <c r="Y483" s="44"/>
      <c r="Z483" s="44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6"/>
      <c r="AP483"/>
      <c r="AQ483"/>
      <c r="AR483"/>
      <c r="AS483"/>
      <c r="AT483"/>
      <c r="AU483"/>
      <c r="AV483"/>
    </row>
    <row r="484" spans="3:48" s="10" customFormat="1" x14ac:dyDescent="0.2">
      <c r="C484" s="96"/>
      <c r="D484" s="96"/>
      <c r="E484" s="96"/>
      <c r="F484" s="96"/>
      <c r="G484" s="96"/>
      <c r="H484" s="96"/>
      <c r="I484" s="96"/>
      <c r="J484" s="96"/>
      <c r="K484" s="172"/>
      <c r="L484" s="172"/>
      <c r="M484" s="165"/>
      <c r="N484" s="12"/>
      <c r="O484" s="12"/>
      <c r="P484" s="172"/>
      <c r="Q484" s="141"/>
      <c r="R484" s="44"/>
      <c r="T484" s="25"/>
      <c r="U484" s="44"/>
      <c r="V484" s="44"/>
      <c r="W484" s="44"/>
      <c r="X484" s="44"/>
      <c r="Y484" s="44"/>
      <c r="Z484" s="44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6"/>
      <c r="AP484"/>
      <c r="AQ484"/>
      <c r="AR484"/>
      <c r="AS484"/>
      <c r="AT484"/>
      <c r="AU484"/>
      <c r="AV484"/>
    </row>
    <row r="485" spans="3:48" s="10" customFormat="1" x14ac:dyDescent="0.2">
      <c r="C485" s="96"/>
      <c r="D485" s="96"/>
      <c r="E485" s="96"/>
      <c r="F485" s="96"/>
      <c r="G485" s="96"/>
      <c r="H485" s="96"/>
      <c r="I485" s="96"/>
      <c r="J485" s="96"/>
      <c r="K485" s="172"/>
      <c r="L485" s="172"/>
      <c r="M485" s="165"/>
      <c r="N485" s="12"/>
      <c r="O485" s="12"/>
      <c r="P485" s="172"/>
      <c r="Q485" s="141"/>
      <c r="R485" s="44"/>
      <c r="T485" s="25"/>
      <c r="U485" s="44"/>
      <c r="V485" s="44"/>
      <c r="W485" s="44"/>
      <c r="X485" s="44"/>
      <c r="Y485" s="44"/>
      <c r="Z485" s="44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6"/>
      <c r="AP485"/>
      <c r="AQ485"/>
      <c r="AR485"/>
      <c r="AS485"/>
      <c r="AT485"/>
      <c r="AU485"/>
      <c r="AV485"/>
    </row>
    <row r="486" spans="3:48" s="10" customFormat="1" x14ac:dyDescent="0.2">
      <c r="C486" s="96"/>
      <c r="D486" s="96"/>
      <c r="E486" s="96"/>
      <c r="F486" s="96"/>
      <c r="G486" s="96"/>
      <c r="H486" s="96"/>
      <c r="I486" s="96"/>
      <c r="J486" s="96"/>
      <c r="K486" s="172"/>
      <c r="L486" s="172"/>
      <c r="M486" s="165"/>
      <c r="N486" s="12"/>
      <c r="O486" s="12"/>
      <c r="P486" s="172"/>
      <c r="Q486" s="141"/>
      <c r="R486" s="44"/>
      <c r="T486" s="25"/>
      <c r="U486" s="44"/>
      <c r="V486" s="44"/>
      <c r="W486" s="44"/>
      <c r="X486" s="44"/>
      <c r="Y486" s="44"/>
      <c r="Z486" s="44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6"/>
      <c r="AP486"/>
      <c r="AQ486"/>
      <c r="AR486"/>
      <c r="AS486"/>
      <c r="AT486"/>
      <c r="AU486"/>
      <c r="AV486"/>
    </row>
    <row r="487" spans="3:48" s="10" customFormat="1" x14ac:dyDescent="0.2">
      <c r="C487" s="96"/>
      <c r="D487" s="96"/>
      <c r="E487" s="96"/>
      <c r="F487" s="96"/>
      <c r="G487" s="96"/>
      <c r="H487" s="96"/>
      <c r="I487" s="96"/>
      <c r="J487" s="96"/>
      <c r="K487" s="172"/>
      <c r="L487" s="172"/>
      <c r="M487" s="165"/>
      <c r="N487" s="12"/>
      <c r="O487" s="12"/>
      <c r="P487" s="172"/>
      <c r="Q487" s="141"/>
      <c r="R487" s="44"/>
      <c r="T487" s="25"/>
      <c r="U487" s="44"/>
      <c r="V487" s="44"/>
      <c r="W487" s="44"/>
      <c r="X487" s="44"/>
      <c r="Y487" s="44"/>
      <c r="Z487" s="44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6"/>
      <c r="AP487"/>
      <c r="AQ487"/>
      <c r="AR487"/>
      <c r="AS487"/>
      <c r="AT487"/>
      <c r="AU487"/>
      <c r="AV487"/>
    </row>
    <row r="488" spans="3:48" s="10" customFormat="1" x14ac:dyDescent="0.2">
      <c r="C488" s="96"/>
      <c r="D488" s="96"/>
      <c r="E488" s="96"/>
      <c r="F488" s="96"/>
      <c r="G488" s="96"/>
      <c r="H488" s="96"/>
      <c r="I488" s="96"/>
      <c r="J488" s="96"/>
      <c r="K488" s="172"/>
      <c r="L488" s="172"/>
      <c r="M488" s="165"/>
      <c r="N488" s="12"/>
      <c r="O488" s="12"/>
      <c r="P488" s="172"/>
      <c r="Q488" s="141"/>
      <c r="R488" s="44"/>
      <c r="T488" s="25"/>
      <c r="U488" s="44"/>
      <c r="V488" s="44"/>
      <c r="W488" s="44"/>
      <c r="X488" s="44"/>
      <c r="Y488" s="44"/>
      <c r="Z488" s="44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6"/>
      <c r="AP488"/>
      <c r="AQ488"/>
      <c r="AR488"/>
      <c r="AS488"/>
      <c r="AT488"/>
      <c r="AU488"/>
      <c r="AV488"/>
    </row>
    <row r="489" spans="3:48" s="10" customFormat="1" x14ac:dyDescent="0.2">
      <c r="C489" s="96"/>
      <c r="D489" s="96"/>
      <c r="E489" s="96"/>
      <c r="F489" s="96"/>
      <c r="G489" s="96"/>
      <c r="H489" s="96"/>
      <c r="I489" s="96"/>
      <c r="J489" s="96"/>
      <c r="K489" s="172"/>
      <c r="L489" s="172"/>
      <c r="M489" s="165"/>
      <c r="N489" s="12"/>
      <c r="O489" s="12"/>
      <c r="P489" s="172"/>
      <c r="Q489" s="141"/>
      <c r="R489" s="44"/>
      <c r="T489" s="25"/>
      <c r="U489" s="44"/>
      <c r="V489" s="44"/>
      <c r="W489" s="44"/>
      <c r="X489" s="44"/>
      <c r="Y489" s="44"/>
      <c r="Z489" s="44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6"/>
      <c r="AP489"/>
      <c r="AQ489"/>
      <c r="AR489"/>
      <c r="AS489"/>
      <c r="AT489"/>
      <c r="AU489"/>
      <c r="AV489"/>
    </row>
    <row r="490" spans="3:48" s="10" customFormat="1" x14ac:dyDescent="0.2">
      <c r="C490" s="96"/>
      <c r="D490" s="96"/>
      <c r="E490" s="96"/>
      <c r="F490" s="96"/>
      <c r="G490" s="96"/>
      <c r="H490" s="96"/>
      <c r="I490" s="96"/>
      <c r="J490" s="96"/>
      <c r="K490" s="172"/>
      <c r="L490" s="172"/>
      <c r="M490" s="165"/>
      <c r="N490" s="12"/>
      <c r="O490" s="12"/>
      <c r="P490" s="172"/>
      <c r="Q490" s="141"/>
      <c r="R490" s="44"/>
      <c r="T490" s="25"/>
      <c r="U490" s="44"/>
      <c r="V490" s="44"/>
      <c r="W490" s="44"/>
      <c r="X490" s="44"/>
      <c r="Y490" s="44"/>
      <c r="Z490" s="44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6"/>
      <c r="AP490"/>
      <c r="AQ490"/>
      <c r="AR490"/>
      <c r="AS490"/>
      <c r="AT490"/>
      <c r="AU490"/>
      <c r="AV490"/>
    </row>
    <row r="491" spans="3:48" s="10" customFormat="1" x14ac:dyDescent="0.2">
      <c r="C491" s="96"/>
      <c r="D491" s="96"/>
      <c r="E491" s="96"/>
      <c r="F491" s="96"/>
      <c r="G491" s="96"/>
      <c r="H491" s="96"/>
      <c r="I491" s="96"/>
      <c r="J491" s="96"/>
      <c r="K491" s="172"/>
      <c r="L491" s="172"/>
      <c r="M491" s="165"/>
      <c r="N491" s="12"/>
      <c r="O491" s="12"/>
      <c r="P491" s="172"/>
      <c r="Q491" s="141"/>
      <c r="R491" s="44"/>
      <c r="T491" s="25"/>
      <c r="U491" s="44"/>
      <c r="V491" s="44"/>
      <c r="W491" s="44"/>
      <c r="X491" s="44"/>
      <c r="Y491" s="44"/>
      <c r="Z491" s="44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6"/>
      <c r="AP491"/>
      <c r="AQ491"/>
      <c r="AR491"/>
      <c r="AS491"/>
      <c r="AT491"/>
      <c r="AU491"/>
      <c r="AV491"/>
    </row>
    <row r="492" spans="3:48" s="10" customFormat="1" x14ac:dyDescent="0.2">
      <c r="C492" s="96"/>
      <c r="D492" s="96"/>
      <c r="E492" s="96"/>
      <c r="F492" s="96"/>
      <c r="G492" s="96"/>
      <c r="H492" s="96"/>
      <c r="I492" s="96"/>
      <c r="J492" s="96"/>
      <c r="K492" s="172"/>
      <c r="L492" s="172"/>
      <c r="M492" s="165"/>
      <c r="N492" s="12"/>
      <c r="O492" s="12"/>
      <c r="P492" s="172"/>
      <c r="Q492" s="141"/>
      <c r="R492" s="44"/>
      <c r="T492" s="25"/>
      <c r="U492" s="44"/>
      <c r="V492" s="44"/>
      <c r="W492" s="44"/>
      <c r="X492" s="44"/>
      <c r="Y492" s="44"/>
      <c r="Z492" s="44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6"/>
      <c r="AP492"/>
      <c r="AQ492"/>
      <c r="AR492"/>
      <c r="AS492"/>
      <c r="AT492"/>
      <c r="AU492"/>
      <c r="AV492"/>
    </row>
    <row r="493" spans="3:48" s="10" customFormat="1" x14ac:dyDescent="0.2">
      <c r="C493" s="96"/>
      <c r="D493" s="96"/>
      <c r="E493" s="96"/>
      <c r="F493" s="96"/>
      <c r="G493" s="96"/>
      <c r="H493" s="96"/>
      <c r="I493" s="96"/>
      <c r="J493" s="96"/>
      <c r="K493" s="172"/>
      <c r="L493" s="172"/>
      <c r="M493" s="165"/>
      <c r="N493" s="12"/>
      <c r="O493" s="12"/>
      <c r="P493" s="172"/>
      <c r="Q493" s="141"/>
      <c r="R493" s="44"/>
      <c r="T493" s="25"/>
      <c r="U493" s="44"/>
      <c r="V493" s="44"/>
      <c r="W493" s="44"/>
      <c r="X493" s="44"/>
      <c r="Y493" s="44"/>
      <c r="Z493" s="44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6"/>
      <c r="AP493"/>
      <c r="AQ493"/>
      <c r="AR493"/>
      <c r="AS493"/>
      <c r="AT493"/>
      <c r="AU493"/>
      <c r="AV493"/>
    </row>
    <row r="494" spans="3:48" s="10" customFormat="1" x14ac:dyDescent="0.2">
      <c r="C494" s="96"/>
      <c r="D494" s="96"/>
      <c r="E494" s="96"/>
      <c r="F494" s="96"/>
      <c r="G494" s="96"/>
      <c r="H494" s="96"/>
      <c r="I494" s="96"/>
      <c r="J494" s="96"/>
      <c r="K494" s="172"/>
      <c r="L494" s="172"/>
      <c r="M494" s="165"/>
      <c r="N494" s="12"/>
      <c r="O494" s="12"/>
      <c r="P494" s="172"/>
      <c r="Q494" s="141"/>
      <c r="R494" s="44"/>
      <c r="T494" s="25"/>
      <c r="U494" s="44"/>
      <c r="V494" s="44"/>
      <c r="W494" s="44"/>
      <c r="X494" s="44"/>
      <c r="Y494" s="44"/>
      <c r="Z494" s="44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6"/>
      <c r="AP494"/>
      <c r="AQ494"/>
      <c r="AR494"/>
      <c r="AS494"/>
      <c r="AT494"/>
      <c r="AU494"/>
      <c r="AV494"/>
    </row>
    <row r="495" spans="3:48" s="10" customFormat="1" x14ac:dyDescent="0.2">
      <c r="C495" s="96"/>
      <c r="D495" s="96"/>
      <c r="E495" s="96"/>
      <c r="F495" s="96"/>
      <c r="G495" s="96"/>
      <c r="H495" s="96"/>
      <c r="I495" s="96"/>
      <c r="J495" s="96"/>
      <c r="K495" s="172"/>
      <c r="L495" s="172"/>
      <c r="M495" s="165"/>
      <c r="N495" s="12"/>
      <c r="O495" s="12"/>
      <c r="P495" s="172"/>
      <c r="Q495" s="141"/>
      <c r="R495" s="44"/>
      <c r="T495" s="25"/>
      <c r="U495" s="44"/>
      <c r="V495" s="44"/>
      <c r="W495" s="44"/>
      <c r="X495" s="44"/>
      <c r="Y495" s="44"/>
      <c r="Z495" s="44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6"/>
      <c r="AP495"/>
      <c r="AQ495"/>
      <c r="AR495"/>
      <c r="AS495"/>
      <c r="AT495"/>
      <c r="AU495"/>
      <c r="AV495"/>
    </row>
    <row r="496" spans="3:48" s="10" customFormat="1" x14ac:dyDescent="0.2">
      <c r="C496" s="96"/>
      <c r="D496" s="96"/>
      <c r="E496" s="96"/>
      <c r="F496" s="96"/>
      <c r="G496" s="96"/>
      <c r="H496" s="96"/>
      <c r="I496" s="96"/>
      <c r="J496" s="96"/>
      <c r="K496" s="172"/>
      <c r="L496" s="172"/>
      <c r="M496" s="165"/>
      <c r="N496" s="12"/>
      <c r="O496" s="12"/>
      <c r="P496" s="172"/>
      <c r="Q496" s="141"/>
      <c r="R496" s="44"/>
      <c r="T496" s="25"/>
      <c r="U496" s="44"/>
      <c r="V496" s="44"/>
      <c r="W496" s="44"/>
      <c r="X496" s="44"/>
      <c r="Y496" s="44"/>
      <c r="Z496" s="44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6"/>
      <c r="AP496"/>
      <c r="AQ496"/>
      <c r="AR496"/>
      <c r="AS496"/>
      <c r="AT496"/>
      <c r="AU496"/>
      <c r="AV496"/>
    </row>
    <row r="497" spans="3:48" s="10" customFormat="1" x14ac:dyDescent="0.2">
      <c r="C497" s="96"/>
      <c r="D497" s="96"/>
      <c r="E497" s="96"/>
      <c r="F497" s="96"/>
      <c r="G497" s="96"/>
      <c r="H497" s="96"/>
      <c r="I497" s="96"/>
      <c r="J497" s="96"/>
      <c r="K497" s="172"/>
      <c r="L497" s="172"/>
      <c r="M497" s="165"/>
      <c r="N497" s="12"/>
      <c r="O497" s="12"/>
      <c r="P497" s="172"/>
      <c r="Q497" s="141"/>
      <c r="R497" s="44"/>
      <c r="T497" s="25"/>
      <c r="U497" s="44"/>
      <c r="V497" s="44"/>
      <c r="W497" s="44"/>
      <c r="X497" s="44"/>
      <c r="Y497" s="44"/>
      <c r="Z497" s="44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6"/>
      <c r="AP497"/>
      <c r="AQ497"/>
      <c r="AR497"/>
      <c r="AS497"/>
      <c r="AT497"/>
      <c r="AU497"/>
      <c r="AV497"/>
    </row>
    <row r="498" spans="3:48" s="10" customFormat="1" x14ac:dyDescent="0.2">
      <c r="C498" s="96"/>
      <c r="D498" s="96"/>
      <c r="E498" s="96"/>
      <c r="F498" s="96"/>
      <c r="G498" s="96"/>
      <c r="H498" s="96"/>
      <c r="I498" s="96"/>
      <c r="J498" s="96"/>
      <c r="K498" s="172"/>
      <c r="L498" s="172"/>
      <c r="M498" s="165"/>
      <c r="N498" s="12"/>
      <c r="O498" s="12"/>
      <c r="P498" s="172"/>
      <c r="Q498" s="141"/>
      <c r="R498" s="44"/>
      <c r="T498" s="25"/>
      <c r="U498" s="44"/>
      <c r="V498" s="44"/>
      <c r="W498" s="44"/>
      <c r="X498" s="44"/>
      <c r="Y498" s="44"/>
      <c r="Z498" s="44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6"/>
      <c r="AP498"/>
      <c r="AQ498"/>
      <c r="AR498"/>
      <c r="AS498"/>
      <c r="AT498"/>
      <c r="AU498"/>
      <c r="AV498"/>
    </row>
    <row r="499" spans="3:48" s="10" customFormat="1" x14ac:dyDescent="0.2">
      <c r="C499" s="96"/>
      <c r="D499" s="96"/>
      <c r="E499" s="96"/>
      <c r="F499" s="96"/>
      <c r="G499" s="96"/>
      <c r="H499" s="96"/>
      <c r="I499" s="96"/>
      <c r="J499" s="96"/>
      <c r="K499" s="172"/>
      <c r="L499" s="172"/>
      <c r="M499" s="165"/>
      <c r="N499" s="12"/>
      <c r="O499" s="12"/>
      <c r="P499" s="172"/>
      <c r="Q499" s="141"/>
      <c r="R499" s="44"/>
      <c r="T499" s="25"/>
      <c r="U499" s="44"/>
      <c r="V499" s="44"/>
      <c r="W499" s="44"/>
      <c r="X499" s="44"/>
      <c r="Y499" s="44"/>
      <c r="Z499" s="44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6"/>
      <c r="AP499"/>
      <c r="AQ499"/>
      <c r="AR499"/>
      <c r="AS499"/>
      <c r="AT499"/>
      <c r="AU499"/>
      <c r="AV499"/>
    </row>
    <row r="500" spans="3:48" s="10" customFormat="1" x14ac:dyDescent="0.2">
      <c r="C500" s="96"/>
      <c r="D500" s="96"/>
      <c r="E500" s="96"/>
      <c r="F500" s="96"/>
      <c r="G500" s="96"/>
      <c r="H500" s="96"/>
      <c r="I500" s="96"/>
      <c r="J500" s="96"/>
      <c r="K500" s="172"/>
      <c r="L500" s="172"/>
      <c r="M500" s="165"/>
      <c r="N500" s="12"/>
      <c r="O500" s="12"/>
      <c r="P500" s="172"/>
      <c r="Q500" s="141"/>
      <c r="R500" s="44"/>
      <c r="T500" s="25"/>
      <c r="U500" s="44"/>
      <c r="V500" s="44"/>
      <c r="W500" s="44"/>
      <c r="X500" s="44"/>
      <c r="Y500" s="44"/>
      <c r="Z500" s="44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6"/>
      <c r="AP500"/>
      <c r="AQ500"/>
      <c r="AR500"/>
      <c r="AS500"/>
      <c r="AT500"/>
      <c r="AU500"/>
      <c r="AV500"/>
    </row>
    <row r="501" spans="3:48" s="10" customFormat="1" x14ac:dyDescent="0.2">
      <c r="C501" s="96"/>
      <c r="D501" s="96"/>
      <c r="E501" s="96"/>
      <c r="F501" s="96"/>
      <c r="G501" s="96"/>
      <c r="H501" s="96"/>
      <c r="I501" s="96"/>
      <c r="J501" s="96"/>
      <c r="K501" s="172"/>
      <c r="L501" s="172"/>
      <c r="M501" s="165"/>
      <c r="N501" s="12"/>
      <c r="O501" s="12"/>
      <c r="P501" s="172"/>
      <c r="Q501" s="141"/>
      <c r="R501" s="44"/>
      <c r="T501" s="25"/>
      <c r="U501" s="44"/>
      <c r="V501" s="44"/>
      <c r="W501" s="44"/>
      <c r="X501" s="44"/>
      <c r="Y501" s="44"/>
      <c r="Z501" s="44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6"/>
      <c r="AP501"/>
      <c r="AQ501"/>
      <c r="AR501"/>
      <c r="AS501"/>
      <c r="AT501"/>
      <c r="AU501"/>
      <c r="AV501"/>
    </row>
    <row r="502" spans="3:48" s="10" customFormat="1" x14ac:dyDescent="0.2">
      <c r="C502" s="96"/>
      <c r="D502" s="96"/>
      <c r="E502" s="96"/>
      <c r="F502" s="96"/>
      <c r="G502" s="96"/>
      <c r="H502" s="96"/>
      <c r="I502" s="96"/>
      <c r="J502" s="96"/>
      <c r="K502" s="172"/>
      <c r="L502" s="172"/>
      <c r="M502" s="165"/>
      <c r="N502" s="12"/>
      <c r="O502" s="12"/>
      <c r="P502" s="172"/>
      <c r="Q502" s="141"/>
      <c r="R502" s="44"/>
      <c r="T502" s="25"/>
      <c r="U502" s="44"/>
      <c r="V502" s="44"/>
      <c r="W502" s="44"/>
      <c r="X502" s="44"/>
      <c r="Y502" s="44"/>
      <c r="Z502" s="44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6"/>
      <c r="AP502"/>
      <c r="AQ502"/>
      <c r="AR502"/>
      <c r="AS502"/>
      <c r="AT502"/>
      <c r="AU502"/>
      <c r="AV502"/>
    </row>
    <row r="503" spans="3:48" s="10" customFormat="1" x14ac:dyDescent="0.2">
      <c r="C503" s="96"/>
      <c r="D503" s="96"/>
      <c r="E503" s="96"/>
      <c r="F503" s="96"/>
      <c r="G503" s="96"/>
      <c r="H503" s="96"/>
      <c r="I503" s="96"/>
      <c r="J503" s="96"/>
      <c r="K503" s="172"/>
      <c r="L503" s="172"/>
      <c r="M503" s="165"/>
      <c r="N503" s="12"/>
      <c r="O503" s="12"/>
      <c r="P503" s="172"/>
      <c r="Q503" s="141"/>
      <c r="R503" s="44"/>
      <c r="T503" s="25"/>
      <c r="U503" s="44"/>
      <c r="V503" s="44"/>
      <c r="W503" s="44"/>
      <c r="X503" s="44"/>
      <c r="Y503" s="44"/>
      <c r="Z503" s="44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6"/>
      <c r="AP503"/>
      <c r="AQ503"/>
      <c r="AR503"/>
      <c r="AS503"/>
      <c r="AT503"/>
      <c r="AU503"/>
      <c r="AV503"/>
    </row>
    <row r="504" spans="3:48" s="10" customFormat="1" x14ac:dyDescent="0.2">
      <c r="C504" s="96"/>
      <c r="D504" s="96"/>
      <c r="E504" s="96"/>
      <c r="F504" s="96"/>
      <c r="G504" s="96"/>
      <c r="H504" s="96"/>
      <c r="I504" s="96"/>
      <c r="J504" s="96"/>
      <c r="K504" s="172"/>
      <c r="L504" s="172"/>
      <c r="M504" s="165"/>
      <c r="N504" s="12"/>
      <c r="O504" s="12"/>
      <c r="P504" s="172"/>
      <c r="Q504" s="141"/>
      <c r="R504" s="44"/>
      <c r="T504" s="25"/>
      <c r="U504" s="44"/>
      <c r="V504" s="44"/>
      <c r="W504" s="44"/>
      <c r="X504" s="44"/>
      <c r="Y504" s="44"/>
      <c r="Z504" s="44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6"/>
      <c r="AP504"/>
      <c r="AQ504"/>
      <c r="AR504"/>
      <c r="AS504"/>
      <c r="AT504"/>
      <c r="AU504"/>
      <c r="AV504"/>
    </row>
    <row r="505" spans="3:48" s="10" customFormat="1" x14ac:dyDescent="0.2">
      <c r="C505" s="96"/>
      <c r="D505" s="96"/>
      <c r="E505" s="96"/>
      <c r="F505" s="96"/>
      <c r="G505" s="96"/>
      <c r="H505" s="96"/>
      <c r="I505" s="96"/>
      <c r="J505" s="96"/>
      <c r="K505" s="172"/>
      <c r="L505" s="172"/>
      <c r="M505" s="165"/>
      <c r="N505" s="12"/>
      <c r="O505" s="12"/>
      <c r="P505" s="172"/>
      <c r="Q505" s="141"/>
      <c r="R505" s="34"/>
      <c r="T505" s="25"/>
      <c r="U505" s="44"/>
      <c r="V505" s="44"/>
      <c r="W505" s="44"/>
      <c r="X505" s="44"/>
      <c r="Y505" s="44"/>
      <c r="Z505" s="44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6"/>
      <c r="AP505"/>
      <c r="AQ505"/>
      <c r="AR505"/>
      <c r="AS505"/>
      <c r="AT505"/>
      <c r="AU505"/>
      <c r="AV505"/>
    </row>
    <row r="506" spans="3:48" s="10" customFormat="1" x14ac:dyDescent="0.2">
      <c r="C506" s="96"/>
      <c r="D506" s="96"/>
      <c r="E506" s="96"/>
      <c r="F506" s="96"/>
      <c r="G506" s="96"/>
      <c r="H506" s="96"/>
      <c r="I506" s="96"/>
      <c r="J506" s="96"/>
      <c r="K506" s="172"/>
      <c r="L506" s="172"/>
      <c r="M506" s="165"/>
      <c r="N506" s="12"/>
      <c r="O506" s="12"/>
      <c r="P506" s="172"/>
      <c r="Q506" s="141"/>
      <c r="R506" s="34"/>
      <c r="T506" s="25"/>
      <c r="U506" s="44"/>
      <c r="V506" s="44"/>
      <c r="W506" s="44"/>
      <c r="X506" s="44"/>
      <c r="Y506" s="44"/>
      <c r="Z506" s="44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6"/>
      <c r="AP506"/>
      <c r="AQ506"/>
      <c r="AR506"/>
      <c r="AS506"/>
      <c r="AT506"/>
      <c r="AU506"/>
      <c r="AV506"/>
    </row>
    <row r="507" spans="3:48" s="10" customFormat="1" x14ac:dyDescent="0.2">
      <c r="C507" s="96"/>
      <c r="D507" s="96"/>
      <c r="E507" s="96"/>
      <c r="F507" s="96"/>
      <c r="G507" s="96"/>
      <c r="H507" s="96"/>
      <c r="I507" s="96"/>
      <c r="J507" s="96"/>
      <c r="K507" s="172"/>
      <c r="L507" s="172"/>
      <c r="M507" s="165"/>
      <c r="N507" s="12"/>
      <c r="O507" s="12"/>
      <c r="P507" s="172"/>
      <c r="Q507" s="141"/>
      <c r="R507" s="34"/>
      <c r="T507" s="25"/>
      <c r="U507" s="44"/>
      <c r="V507" s="44"/>
      <c r="W507" s="44"/>
      <c r="X507" s="44"/>
      <c r="Y507" s="44"/>
      <c r="Z507" s="44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6"/>
      <c r="AP507"/>
      <c r="AQ507"/>
      <c r="AR507"/>
      <c r="AS507"/>
      <c r="AT507"/>
      <c r="AU507"/>
      <c r="AV507"/>
    </row>
    <row r="508" spans="3:48" s="10" customFormat="1" x14ac:dyDescent="0.2">
      <c r="C508" s="96"/>
      <c r="D508" s="96"/>
      <c r="E508" s="96"/>
      <c r="F508" s="96"/>
      <c r="G508" s="96"/>
      <c r="H508" s="96"/>
      <c r="I508" s="96"/>
      <c r="J508" s="96"/>
      <c r="K508" s="172"/>
      <c r="L508" s="172"/>
      <c r="M508" s="165"/>
      <c r="N508" s="12"/>
      <c r="O508" s="12"/>
      <c r="P508" s="172"/>
      <c r="Q508" s="141"/>
      <c r="R508" s="34"/>
      <c r="T508" s="25"/>
      <c r="U508" s="44"/>
      <c r="V508" s="44"/>
      <c r="W508" s="44"/>
      <c r="X508" s="44"/>
      <c r="Y508" s="44"/>
      <c r="Z508" s="44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6"/>
      <c r="AP508"/>
      <c r="AQ508"/>
      <c r="AR508"/>
      <c r="AS508"/>
      <c r="AT508"/>
      <c r="AU508"/>
      <c r="AV508"/>
    </row>
    <row r="509" spans="3:48" s="10" customFormat="1" x14ac:dyDescent="0.2">
      <c r="C509" s="96"/>
      <c r="D509" s="96"/>
      <c r="E509" s="96"/>
      <c r="F509" s="96"/>
      <c r="G509" s="96"/>
      <c r="H509" s="96"/>
      <c r="I509" s="96"/>
      <c r="J509" s="96"/>
      <c r="K509" s="172"/>
      <c r="L509" s="172"/>
      <c r="M509" s="165"/>
      <c r="N509" s="12"/>
      <c r="O509" s="12"/>
      <c r="P509" s="172"/>
      <c r="Q509" s="141"/>
      <c r="R509" s="34"/>
      <c r="T509" s="25"/>
      <c r="U509" s="44"/>
      <c r="V509" s="44"/>
      <c r="W509" s="44"/>
      <c r="X509" s="44"/>
      <c r="Y509" s="44"/>
      <c r="Z509" s="44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6"/>
      <c r="AP509"/>
      <c r="AQ509"/>
      <c r="AR509"/>
      <c r="AS509"/>
      <c r="AT509"/>
      <c r="AU509"/>
      <c r="AV509"/>
    </row>
    <row r="510" spans="3:48" s="10" customFormat="1" x14ac:dyDescent="0.2">
      <c r="C510" s="96"/>
      <c r="D510" s="96"/>
      <c r="E510" s="96"/>
      <c r="F510" s="96"/>
      <c r="G510" s="96"/>
      <c r="H510" s="96"/>
      <c r="I510" s="96"/>
      <c r="J510" s="96"/>
      <c r="K510" s="172"/>
      <c r="L510" s="172"/>
      <c r="M510" s="165"/>
      <c r="N510" s="12"/>
      <c r="O510" s="12"/>
      <c r="P510" s="172"/>
      <c r="Q510" s="141"/>
      <c r="R510" s="34"/>
      <c r="T510" s="25"/>
      <c r="U510" s="44"/>
      <c r="V510" s="44"/>
      <c r="W510" s="44"/>
      <c r="X510" s="44"/>
      <c r="Y510" s="44"/>
      <c r="Z510" s="44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6"/>
      <c r="AP510"/>
      <c r="AQ510"/>
      <c r="AR510"/>
      <c r="AS510"/>
      <c r="AT510"/>
      <c r="AU510"/>
      <c r="AV510"/>
    </row>
    <row r="511" spans="3:48" s="10" customFormat="1" x14ac:dyDescent="0.2">
      <c r="C511" s="96"/>
      <c r="D511" s="96"/>
      <c r="E511" s="96"/>
      <c r="F511" s="96"/>
      <c r="G511" s="96"/>
      <c r="H511" s="96"/>
      <c r="I511" s="96"/>
      <c r="J511" s="96"/>
      <c r="K511" s="172"/>
      <c r="L511" s="172"/>
      <c r="M511" s="165"/>
      <c r="N511" s="12"/>
      <c r="O511" s="12"/>
      <c r="P511" s="172"/>
      <c r="Q511" s="141"/>
      <c r="R511" s="34"/>
      <c r="T511" s="25"/>
      <c r="U511" s="44"/>
      <c r="V511" s="44"/>
      <c r="W511" s="44"/>
      <c r="X511" s="44"/>
      <c r="Y511" s="44"/>
      <c r="Z511" s="44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6"/>
      <c r="AP511"/>
      <c r="AQ511"/>
      <c r="AR511"/>
      <c r="AS511"/>
      <c r="AT511"/>
      <c r="AU511"/>
      <c r="AV511"/>
    </row>
    <row r="512" spans="3:48" s="10" customFormat="1" x14ac:dyDescent="0.2">
      <c r="C512" s="96"/>
      <c r="D512" s="96"/>
      <c r="E512" s="96"/>
      <c r="F512" s="96"/>
      <c r="G512" s="96"/>
      <c r="H512" s="96"/>
      <c r="I512" s="96"/>
      <c r="J512" s="96"/>
      <c r="K512" s="172"/>
      <c r="L512" s="172"/>
      <c r="M512" s="165"/>
      <c r="N512" s="12"/>
      <c r="O512" s="12"/>
      <c r="P512" s="172"/>
      <c r="Q512" s="141"/>
      <c r="R512" s="34"/>
      <c r="T512" s="25"/>
      <c r="U512" s="44"/>
      <c r="V512" s="44"/>
      <c r="W512" s="44"/>
      <c r="X512" s="44"/>
      <c r="Y512" s="44"/>
      <c r="Z512" s="44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6"/>
      <c r="AP512"/>
      <c r="AQ512"/>
      <c r="AR512"/>
      <c r="AS512"/>
      <c r="AT512"/>
      <c r="AU512"/>
      <c r="AV512"/>
    </row>
    <row r="513" spans="3:48" s="10" customFormat="1" x14ac:dyDescent="0.2">
      <c r="C513" s="96"/>
      <c r="D513" s="96"/>
      <c r="E513" s="96"/>
      <c r="F513" s="96"/>
      <c r="G513" s="96"/>
      <c r="H513" s="96"/>
      <c r="I513" s="96"/>
      <c r="J513" s="96"/>
      <c r="K513" s="172"/>
      <c r="L513" s="172"/>
      <c r="M513" s="165"/>
      <c r="N513" s="12"/>
      <c r="O513" s="12"/>
      <c r="P513" s="172"/>
      <c r="Q513" s="141"/>
      <c r="R513" s="34"/>
      <c r="T513" s="25"/>
      <c r="U513" s="44"/>
      <c r="V513" s="44"/>
      <c r="W513" s="44"/>
      <c r="X513" s="44"/>
      <c r="Y513" s="44"/>
      <c r="Z513" s="44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6"/>
      <c r="AP513"/>
      <c r="AQ513"/>
      <c r="AR513"/>
      <c r="AS513"/>
      <c r="AT513"/>
      <c r="AU513"/>
      <c r="AV513"/>
    </row>
    <row r="514" spans="3:48" s="10" customFormat="1" x14ac:dyDescent="0.2">
      <c r="C514" s="96"/>
      <c r="D514" s="96"/>
      <c r="E514" s="96"/>
      <c r="F514" s="96"/>
      <c r="G514" s="96"/>
      <c r="H514" s="96"/>
      <c r="I514" s="96"/>
      <c r="J514" s="96"/>
      <c r="K514" s="172"/>
      <c r="L514" s="172"/>
      <c r="M514" s="165"/>
      <c r="N514" s="12"/>
      <c r="O514" s="12"/>
      <c r="P514" s="172"/>
      <c r="Q514" s="141"/>
      <c r="R514" s="34"/>
      <c r="T514" s="25"/>
      <c r="U514" s="44"/>
      <c r="V514" s="44"/>
      <c r="W514" s="44"/>
      <c r="X514" s="44"/>
      <c r="Y514" s="44"/>
      <c r="Z514" s="44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6"/>
      <c r="AP514"/>
      <c r="AQ514"/>
      <c r="AR514"/>
      <c r="AS514"/>
      <c r="AT514"/>
      <c r="AU514"/>
      <c r="AV514"/>
    </row>
    <row r="515" spans="3:48" s="10" customFormat="1" x14ac:dyDescent="0.2">
      <c r="C515" s="96"/>
      <c r="D515" s="96"/>
      <c r="E515" s="96"/>
      <c r="F515" s="96"/>
      <c r="G515" s="96"/>
      <c r="H515" s="96"/>
      <c r="I515" s="96"/>
      <c r="J515" s="96"/>
      <c r="K515" s="172"/>
      <c r="L515" s="172"/>
      <c r="M515" s="165"/>
      <c r="N515" s="12"/>
      <c r="O515" s="12"/>
      <c r="P515" s="172"/>
      <c r="Q515" s="141"/>
      <c r="R515" s="34"/>
      <c r="T515" s="25"/>
      <c r="U515" s="44"/>
      <c r="V515" s="44"/>
      <c r="W515" s="44"/>
      <c r="X515" s="44"/>
      <c r="Y515" s="44"/>
      <c r="Z515" s="44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6"/>
      <c r="AP515"/>
      <c r="AQ515"/>
      <c r="AR515"/>
      <c r="AS515"/>
      <c r="AT515"/>
      <c r="AU515"/>
      <c r="AV515"/>
    </row>
    <row r="516" spans="3:48" s="10" customFormat="1" x14ac:dyDescent="0.2">
      <c r="C516" s="96"/>
      <c r="D516" s="96"/>
      <c r="E516" s="96"/>
      <c r="F516" s="96"/>
      <c r="G516" s="96"/>
      <c r="H516" s="96"/>
      <c r="I516" s="96"/>
      <c r="J516" s="96"/>
      <c r="K516" s="172"/>
      <c r="L516" s="172"/>
      <c r="M516" s="165"/>
      <c r="N516" s="12"/>
      <c r="O516" s="12"/>
      <c r="P516" s="172"/>
      <c r="Q516" s="141"/>
      <c r="R516" s="34"/>
      <c r="T516" s="25"/>
      <c r="U516" s="44"/>
      <c r="V516" s="44"/>
      <c r="W516" s="44"/>
      <c r="X516" s="44"/>
      <c r="Y516" s="44"/>
      <c r="Z516" s="44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6"/>
      <c r="AP516"/>
      <c r="AQ516"/>
      <c r="AR516"/>
      <c r="AS516"/>
      <c r="AT516"/>
      <c r="AU516"/>
      <c r="AV516"/>
    </row>
    <row r="517" spans="3:48" s="10" customFormat="1" x14ac:dyDescent="0.2">
      <c r="C517" s="96"/>
      <c r="D517" s="96"/>
      <c r="E517" s="96"/>
      <c r="F517" s="96"/>
      <c r="G517" s="96"/>
      <c r="H517" s="96"/>
      <c r="I517" s="96"/>
      <c r="J517" s="96"/>
      <c r="K517" s="172"/>
      <c r="L517" s="172"/>
      <c r="M517" s="165"/>
      <c r="N517" s="12"/>
      <c r="O517" s="12"/>
      <c r="P517" s="172"/>
      <c r="Q517" s="141"/>
      <c r="R517" s="34"/>
      <c r="T517" s="25"/>
      <c r="U517" s="44"/>
      <c r="V517" s="44"/>
      <c r="W517" s="44"/>
      <c r="X517" s="44"/>
      <c r="Y517" s="44"/>
      <c r="Z517" s="44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6"/>
      <c r="AP517"/>
      <c r="AQ517"/>
      <c r="AR517"/>
      <c r="AS517"/>
      <c r="AT517"/>
      <c r="AU517"/>
      <c r="AV517"/>
    </row>
    <row r="518" spans="3:48" s="10" customFormat="1" x14ac:dyDescent="0.2">
      <c r="C518" s="96"/>
      <c r="D518" s="96"/>
      <c r="E518" s="96"/>
      <c r="F518" s="96"/>
      <c r="G518" s="96"/>
      <c r="H518" s="96"/>
      <c r="I518" s="96"/>
      <c r="J518" s="96"/>
      <c r="K518" s="172"/>
      <c r="L518" s="172"/>
      <c r="M518" s="165"/>
      <c r="N518" s="12"/>
      <c r="O518" s="12"/>
      <c r="P518" s="172"/>
      <c r="Q518" s="141"/>
      <c r="R518" s="34"/>
      <c r="T518" s="25"/>
      <c r="U518" s="44"/>
      <c r="V518" s="44"/>
      <c r="W518" s="44"/>
      <c r="X518" s="44"/>
      <c r="Y518" s="44"/>
      <c r="Z518" s="44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6"/>
      <c r="AP518"/>
      <c r="AQ518"/>
      <c r="AR518"/>
      <c r="AS518"/>
      <c r="AT518"/>
      <c r="AU518"/>
      <c r="AV518"/>
    </row>
    <row r="519" spans="3:48" s="10" customFormat="1" x14ac:dyDescent="0.2">
      <c r="C519" s="96"/>
      <c r="D519" s="96"/>
      <c r="E519" s="96"/>
      <c r="F519" s="96"/>
      <c r="G519" s="96"/>
      <c r="H519" s="96"/>
      <c r="I519" s="96"/>
      <c r="J519" s="96"/>
      <c r="K519" s="172"/>
      <c r="L519" s="172"/>
      <c r="M519" s="165"/>
      <c r="N519" s="12"/>
      <c r="O519" s="12"/>
      <c r="P519" s="172"/>
      <c r="Q519" s="141"/>
      <c r="R519" s="34"/>
      <c r="T519" s="25"/>
      <c r="U519" s="44"/>
      <c r="V519" s="44"/>
      <c r="W519" s="44"/>
      <c r="X519" s="44"/>
      <c r="Y519" s="44"/>
      <c r="Z519" s="44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6"/>
      <c r="AP519"/>
      <c r="AQ519"/>
      <c r="AR519"/>
      <c r="AS519"/>
      <c r="AT519"/>
      <c r="AU519"/>
      <c r="AV519"/>
    </row>
    <row r="520" spans="3:48" s="10" customFormat="1" x14ac:dyDescent="0.2">
      <c r="C520" s="96"/>
      <c r="D520" s="96"/>
      <c r="E520" s="96"/>
      <c r="F520" s="96"/>
      <c r="G520" s="96"/>
      <c r="H520" s="96"/>
      <c r="I520" s="96"/>
      <c r="J520" s="96"/>
      <c r="K520" s="172"/>
      <c r="L520" s="172"/>
      <c r="M520" s="165"/>
      <c r="N520" s="12"/>
      <c r="O520" s="12"/>
      <c r="P520" s="172"/>
      <c r="Q520" s="141"/>
      <c r="R520" s="34"/>
      <c r="T520" s="25"/>
      <c r="U520" s="44"/>
      <c r="V520" s="44"/>
      <c r="W520" s="44"/>
      <c r="X520" s="44"/>
      <c r="Y520" s="44"/>
      <c r="Z520" s="44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6"/>
      <c r="AP520"/>
      <c r="AQ520"/>
      <c r="AR520"/>
      <c r="AS520"/>
      <c r="AT520"/>
      <c r="AU520"/>
      <c r="AV520"/>
    </row>
    <row r="521" spans="3:48" s="10" customFormat="1" x14ac:dyDescent="0.2">
      <c r="C521" s="96"/>
      <c r="D521" s="96"/>
      <c r="E521" s="96"/>
      <c r="F521" s="96"/>
      <c r="G521" s="96"/>
      <c r="H521" s="96"/>
      <c r="I521" s="96"/>
      <c r="J521" s="96"/>
      <c r="K521" s="172"/>
      <c r="L521" s="172"/>
      <c r="M521" s="165"/>
      <c r="N521" s="12"/>
      <c r="O521" s="12"/>
      <c r="P521" s="172"/>
      <c r="Q521" s="141"/>
      <c r="R521" s="34"/>
      <c r="T521" s="25"/>
      <c r="U521" s="44"/>
      <c r="V521" s="44"/>
      <c r="W521" s="44"/>
      <c r="X521" s="44"/>
      <c r="Y521" s="44"/>
      <c r="Z521" s="44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6"/>
      <c r="AP521"/>
      <c r="AQ521"/>
      <c r="AR521"/>
      <c r="AS521"/>
      <c r="AT521"/>
      <c r="AU521"/>
      <c r="AV521"/>
    </row>
    <row r="522" spans="3:48" s="10" customFormat="1" x14ac:dyDescent="0.2">
      <c r="C522" s="96"/>
      <c r="D522" s="96"/>
      <c r="E522" s="96"/>
      <c r="F522" s="96"/>
      <c r="G522" s="96"/>
      <c r="H522" s="96"/>
      <c r="I522" s="96"/>
      <c r="J522" s="96"/>
      <c r="K522" s="172"/>
      <c r="L522" s="172"/>
      <c r="M522" s="165"/>
      <c r="N522" s="12"/>
      <c r="O522" s="12"/>
      <c r="P522" s="172"/>
      <c r="Q522" s="141"/>
      <c r="R522" s="34"/>
      <c r="T522" s="25"/>
      <c r="U522" s="44"/>
      <c r="V522" s="44"/>
      <c r="W522" s="44"/>
      <c r="X522" s="44"/>
      <c r="Y522" s="44"/>
      <c r="Z522" s="44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6"/>
      <c r="AP522"/>
      <c r="AQ522"/>
      <c r="AR522"/>
      <c r="AS522"/>
      <c r="AT522"/>
      <c r="AU522"/>
      <c r="AV522"/>
    </row>
    <row r="523" spans="3:48" s="10" customFormat="1" x14ac:dyDescent="0.2">
      <c r="C523" s="96"/>
      <c r="D523" s="96"/>
      <c r="E523" s="96"/>
      <c r="F523" s="96"/>
      <c r="G523" s="96"/>
      <c r="H523" s="96"/>
      <c r="I523" s="96"/>
      <c r="J523" s="96"/>
      <c r="K523" s="172"/>
      <c r="L523" s="172"/>
      <c r="M523" s="165"/>
      <c r="N523" s="12"/>
      <c r="O523" s="12"/>
      <c r="P523" s="172"/>
      <c r="Q523" s="141"/>
      <c r="R523" s="34"/>
      <c r="T523" s="25"/>
      <c r="U523" s="44"/>
      <c r="V523" s="44"/>
      <c r="W523" s="44"/>
      <c r="X523" s="44"/>
      <c r="Y523" s="44"/>
      <c r="Z523" s="44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6"/>
      <c r="AP523"/>
      <c r="AQ523"/>
      <c r="AR523"/>
      <c r="AS523"/>
      <c r="AT523"/>
      <c r="AU523"/>
      <c r="AV523"/>
    </row>
    <row r="524" spans="3:48" s="10" customFormat="1" x14ac:dyDescent="0.2">
      <c r="C524" s="96"/>
      <c r="D524" s="96"/>
      <c r="E524" s="96"/>
      <c r="F524" s="96"/>
      <c r="G524" s="96"/>
      <c r="H524" s="96"/>
      <c r="I524" s="96"/>
      <c r="J524" s="96"/>
      <c r="K524" s="172"/>
      <c r="L524" s="172"/>
      <c r="M524" s="165"/>
      <c r="N524" s="12"/>
      <c r="O524" s="12"/>
      <c r="P524" s="172"/>
      <c r="Q524" s="141"/>
      <c r="R524" s="34"/>
      <c r="T524" s="25"/>
      <c r="U524" s="44"/>
      <c r="V524" s="44"/>
      <c r="W524" s="44"/>
      <c r="X524" s="44"/>
      <c r="Y524" s="44"/>
      <c r="Z524" s="44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6"/>
      <c r="AP524"/>
      <c r="AQ524"/>
      <c r="AR524"/>
      <c r="AS524"/>
      <c r="AT524"/>
      <c r="AU524"/>
      <c r="AV524"/>
    </row>
    <row r="525" spans="3:48" s="10" customFormat="1" x14ac:dyDescent="0.2">
      <c r="C525" s="96"/>
      <c r="D525" s="96"/>
      <c r="E525" s="96"/>
      <c r="F525" s="96"/>
      <c r="G525" s="96"/>
      <c r="H525" s="96"/>
      <c r="I525" s="96"/>
      <c r="J525" s="96"/>
      <c r="K525" s="172"/>
      <c r="L525" s="172"/>
      <c r="M525" s="165"/>
      <c r="N525" s="12"/>
      <c r="O525" s="12"/>
      <c r="P525" s="172"/>
      <c r="Q525" s="141"/>
      <c r="R525" s="34"/>
      <c r="T525" s="25"/>
      <c r="U525" s="44"/>
      <c r="V525" s="44"/>
      <c r="W525" s="44"/>
      <c r="X525" s="44"/>
      <c r="Y525" s="44"/>
      <c r="Z525" s="44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6"/>
      <c r="AP525"/>
      <c r="AQ525"/>
      <c r="AR525"/>
      <c r="AS525"/>
      <c r="AT525"/>
      <c r="AU525"/>
      <c r="AV525"/>
    </row>
    <row r="526" spans="3:48" s="10" customFormat="1" x14ac:dyDescent="0.2">
      <c r="C526" s="96"/>
      <c r="D526" s="96"/>
      <c r="E526" s="96"/>
      <c r="F526" s="96"/>
      <c r="G526" s="96"/>
      <c r="H526" s="96"/>
      <c r="I526" s="96"/>
      <c r="J526" s="96"/>
      <c r="K526" s="172"/>
      <c r="L526" s="172"/>
      <c r="M526" s="165"/>
      <c r="N526" s="12"/>
      <c r="O526" s="12"/>
      <c r="P526" s="172"/>
      <c r="Q526" s="141"/>
      <c r="R526" s="34"/>
      <c r="T526" s="25"/>
      <c r="U526" s="44"/>
      <c r="V526" s="44"/>
      <c r="W526" s="44"/>
      <c r="X526" s="44"/>
      <c r="Y526" s="44"/>
      <c r="Z526" s="44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6"/>
      <c r="AP526"/>
      <c r="AQ526"/>
      <c r="AR526"/>
      <c r="AS526"/>
      <c r="AT526"/>
      <c r="AU526"/>
      <c r="AV526"/>
    </row>
    <row r="527" spans="3:48" s="10" customFormat="1" x14ac:dyDescent="0.2">
      <c r="C527" s="96"/>
      <c r="D527" s="96"/>
      <c r="E527" s="96"/>
      <c r="F527" s="96"/>
      <c r="G527" s="96"/>
      <c r="H527" s="96"/>
      <c r="I527" s="96"/>
      <c r="J527" s="96"/>
      <c r="K527" s="172"/>
      <c r="L527" s="172"/>
      <c r="M527" s="165"/>
      <c r="N527" s="12"/>
      <c r="O527" s="12"/>
      <c r="P527" s="172"/>
      <c r="Q527" s="141"/>
      <c r="R527" s="34"/>
      <c r="T527" s="25"/>
      <c r="U527" s="44"/>
      <c r="V527" s="44"/>
      <c r="W527" s="44"/>
      <c r="X527" s="44"/>
      <c r="Y527" s="44"/>
      <c r="Z527" s="44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6"/>
      <c r="AP527"/>
      <c r="AQ527"/>
      <c r="AR527"/>
      <c r="AS527"/>
      <c r="AT527"/>
      <c r="AU527"/>
      <c r="AV527"/>
    </row>
    <row r="528" spans="3:48" s="10" customFormat="1" x14ac:dyDescent="0.2">
      <c r="C528" s="96"/>
      <c r="D528" s="96"/>
      <c r="E528" s="96"/>
      <c r="F528" s="96"/>
      <c r="G528" s="96"/>
      <c r="H528" s="96"/>
      <c r="I528" s="96"/>
      <c r="J528" s="96"/>
      <c r="K528" s="172"/>
      <c r="L528" s="172"/>
      <c r="M528" s="165"/>
      <c r="N528" s="12"/>
      <c r="O528" s="12"/>
      <c r="P528" s="172"/>
      <c r="Q528" s="141"/>
      <c r="R528" s="34"/>
      <c r="T528" s="25"/>
      <c r="U528" s="44"/>
      <c r="V528" s="44"/>
      <c r="W528" s="44"/>
      <c r="X528" s="44"/>
      <c r="Y528" s="44"/>
      <c r="Z528" s="44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6"/>
      <c r="AP528"/>
      <c r="AQ528"/>
      <c r="AR528"/>
      <c r="AS528"/>
      <c r="AT528"/>
      <c r="AU528"/>
      <c r="AV528"/>
    </row>
    <row r="529" spans="3:48" s="10" customFormat="1" x14ac:dyDescent="0.2">
      <c r="C529" s="96"/>
      <c r="D529" s="96"/>
      <c r="E529" s="96"/>
      <c r="F529" s="96"/>
      <c r="G529" s="96"/>
      <c r="H529" s="96"/>
      <c r="I529" s="96"/>
      <c r="J529" s="96"/>
      <c r="K529" s="172"/>
      <c r="L529" s="172"/>
      <c r="M529" s="165"/>
      <c r="N529" s="12"/>
      <c r="O529" s="12"/>
      <c r="P529" s="172"/>
      <c r="Q529" s="141"/>
      <c r="R529" s="34"/>
      <c r="T529" s="25"/>
      <c r="U529" s="44"/>
      <c r="V529" s="44"/>
      <c r="W529" s="44"/>
      <c r="X529" s="44"/>
      <c r="Y529" s="44"/>
      <c r="Z529" s="44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6"/>
      <c r="AP529"/>
      <c r="AQ529"/>
      <c r="AR529"/>
      <c r="AS529"/>
      <c r="AT529"/>
      <c r="AU529"/>
      <c r="AV529"/>
    </row>
    <row r="530" spans="3:48" s="10" customFormat="1" x14ac:dyDescent="0.2">
      <c r="C530" s="96"/>
      <c r="D530" s="96"/>
      <c r="E530" s="96"/>
      <c r="F530" s="96"/>
      <c r="G530" s="96"/>
      <c r="H530" s="96"/>
      <c r="I530" s="96"/>
      <c r="J530" s="96"/>
      <c r="K530" s="172"/>
      <c r="L530" s="172"/>
      <c r="M530" s="165"/>
      <c r="N530" s="12"/>
      <c r="O530" s="12"/>
      <c r="P530" s="172"/>
      <c r="Q530" s="141"/>
      <c r="R530" s="34"/>
      <c r="T530" s="25"/>
      <c r="U530" s="44"/>
      <c r="V530" s="44"/>
      <c r="W530" s="44"/>
      <c r="X530" s="44"/>
      <c r="Y530" s="44"/>
      <c r="Z530" s="44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6"/>
      <c r="AP530"/>
      <c r="AQ530"/>
      <c r="AR530"/>
      <c r="AS530"/>
      <c r="AT530"/>
      <c r="AU530"/>
      <c r="AV530"/>
    </row>
    <row r="531" spans="3:48" s="10" customFormat="1" x14ac:dyDescent="0.2">
      <c r="C531" s="96"/>
      <c r="D531" s="96"/>
      <c r="E531" s="96"/>
      <c r="F531" s="96"/>
      <c r="G531" s="96"/>
      <c r="H531" s="96"/>
      <c r="I531" s="96"/>
      <c r="J531" s="96"/>
      <c r="K531" s="172"/>
      <c r="L531" s="172"/>
      <c r="M531" s="165"/>
      <c r="N531" s="12"/>
      <c r="O531" s="12"/>
      <c r="P531" s="172"/>
      <c r="Q531" s="141"/>
      <c r="R531" s="34"/>
      <c r="T531" s="25"/>
      <c r="U531" s="44"/>
      <c r="V531" s="44"/>
      <c r="W531" s="44"/>
      <c r="X531" s="44"/>
      <c r="Y531" s="44"/>
      <c r="Z531" s="44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6"/>
      <c r="AP531"/>
      <c r="AQ531"/>
      <c r="AR531"/>
      <c r="AS531"/>
      <c r="AT531"/>
      <c r="AU531"/>
      <c r="AV531"/>
    </row>
    <row r="532" spans="3:48" s="10" customFormat="1" x14ac:dyDescent="0.2">
      <c r="C532" s="96"/>
      <c r="D532" s="96"/>
      <c r="E532" s="96"/>
      <c r="F532" s="96"/>
      <c r="G532" s="96"/>
      <c r="H532" s="96"/>
      <c r="I532" s="96"/>
      <c r="J532" s="96"/>
      <c r="K532" s="172"/>
      <c r="L532" s="172"/>
      <c r="M532" s="165"/>
      <c r="N532" s="12"/>
      <c r="O532" s="12"/>
      <c r="P532" s="172"/>
      <c r="Q532" s="141"/>
      <c r="R532" s="34"/>
      <c r="T532" s="25"/>
      <c r="U532" s="44"/>
      <c r="V532" s="44"/>
      <c r="W532" s="44"/>
      <c r="X532" s="44"/>
      <c r="Y532" s="44"/>
      <c r="Z532" s="44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6"/>
      <c r="AP532"/>
      <c r="AQ532"/>
      <c r="AR532"/>
      <c r="AS532"/>
      <c r="AT532"/>
      <c r="AU532"/>
      <c r="AV532"/>
    </row>
    <row r="533" spans="3:48" s="10" customFormat="1" x14ac:dyDescent="0.2">
      <c r="C533" s="96"/>
      <c r="D533" s="96"/>
      <c r="E533" s="96"/>
      <c r="F533" s="96"/>
      <c r="G533" s="96"/>
      <c r="H533" s="96"/>
      <c r="I533" s="96"/>
      <c r="J533" s="96"/>
      <c r="K533" s="172"/>
      <c r="L533" s="172"/>
      <c r="M533" s="165"/>
      <c r="N533" s="12"/>
      <c r="O533" s="12"/>
      <c r="P533" s="172"/>
      <c r="Q533" s="141"/>
      <c r="R533" s="34"/>
      <c r="T533" s="25"/>
      <c r="U533" s="44"/>
      <c r="V533" s="44"/>
      <c r="W533" s="44"/>
      <c r="X533" s="44"/>
      <c r="Y533" s="44"/>
      <c r="Z533" s="44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6"/>
      <c r="AP533"/>
      <c r="AQ533"/>
      <c r="AR533"/>
      <c r="AS533"/>
      <c r="AT533"/>
      <c r="AU533"/>
      <c r="AV533"/>
    </row>
    <row r="534" spans="3:48" s="10" customFormat="1" x14ac:dyDescent="0.2">
      <c r="C534" s="96"/>
      <c r="D534" s="96"/>
      <c r="E534" s="96"/>
      <c r="F534" s="96"/>
      <c r="G534" s="96"/>
      <c r="H534" s="96"/>
      <c r="I534" s="96"/>
      <c r="J534" s="96"/>
      <c r="K534" s="172"/>
      <c r="L534" s="172"/>
      <c r="M534" s="165"/>
      <c r="N534" s="12"/>
      <c r="O534" s="12"/>
      <c r="P534" s="172"/>
      <c r="Q534" s="141"/>
      <c r="R534" s="34"/>
      <c r="T534" s="25"/>
      <c r="U534" s="44"/>
      <c r="V534" s="44"/>
      <c r="W534" s="44"/>
      <c r="X534" s="44"/>
      <c r="Y534" s="44"/>
      <c r="Z534" s="44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6"/>
      <c r="AP534"/>
      <c r="AQ534"/>
      <c r="AR534"/>
      <c r="AS534"/>
      <c r="AT534"/>
      <c r="AU534"/>
      <c r="AV534"/>
    </row>
    <row r="535" spans="3:48" s="10" customFormat="1" x14ac:dyDescent="0.2">
      <c r="C535" s="96"/>
      <c r="D535" s="96"/>
      <c r="E535" s="96"/>
      <c r="F535" s="96"/>
      <c r="G535" s="96"/>
      <c r="H535" s="96"/>
      <c r="I535" s="96"/>
      <c r="J535" s="96"/>
      <c r="K535" s="172"/>
      <c r="L535" s="172"/>
      <c r="M535" s="165"/>
      <c r="N535" s="12"/>
      <c r="O535" s="12"/>
      <c r="P535" s="172"/>
      <c r="Q535" s="141"/>
      <c r="R535" s="34"/>
      <c r="T535" s="25"/>
      <c r="U535" s="44"/>
      <c r="V535" s="44"/>
      <c r="W535" s="44"/>
      <c r="X535" s="44"/>
      <c r="Y535" s="44"/>
      <c r="Z535" s="44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6"/>
      <c r="AP535"/>
      <c r="AQ535"/>
      <c r="AR535"/>
      <c r="AS535"/>
      <c r="AT535"/>
      <c r="AU535"/>
      <c r="AV535"/>
    </row>
    <row r="536" spans="3:48" s="10" customFormat="1" x14ac:dyDescent="0.2">
      <c r="C536" s="96"/>
      <c r="D536" s="96"/>
      <c r="E536" s="96"/>
      <c r="F536" s="96"/>
      <c r="G536" s="96"/>
      <c r="H536" s="96"/>
      <c r="I536" s="96"/>
      <c r="J536" s="96"/>
      <c r="K536" s="172"/>
      <c r="L536" s="172"/>
      <c r="M536" s="165"/>
      <c r="N536" s="12"/>
      <c r="O536" s="12"/>
      <c r="P536" s="172"/>
      <c r="Q536" s="141"/>
      <c r="R536" s="34"/>
      <c r="T536" s="25"/>
      <c r="U536" s="44"/>
      <c r="V536" s="44"/>
      <c r="W536" s="44"/>
      <c r="X536" s="44"/>
      <c r="Y536" s="44"/>
      <c r="Z536" s="44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6"/>
      <c r="AP536"/>
      <c r="AQ536"/>
      <c r="AR536"/>
      <c r="AS536"/>
      <c r="AT536"/>
      <c r="AU536"/>
      <c r="AV536"/>
    </row>
    <row r="537" spans="3:48" s="10" customFormat="1" x14ac:dyDescent="0.2">
      <c r="C537" s="96"/>
      <c r="D537" s="96"/>
      <c r="E537" s="96"/>
      <c r="F537" s="96"/>
      <c r="G537" s="96"/>
      <c r="H537" s="96"/>
      <c r="I537" s="96"/>
      <c r="J537" s="96"/>
      <c r="K537" s="172"/>
      <c r="L537" s="172"/>
      <c r="M537" s="165"/>
      <c r="N537" s="12"/>
      <c r="O537" s="12"/>
      <c r="P537" s="172"/>
      <c r="Q537" s="141"/>
      <c r="R537" s="34"/>
      <c r="T537" s="25"/>
      <c r="U537" s="44"/>
      <c r="V537" s="44"/>
      <c r="W537" s="44"/>
      <c r="X537" s="44"/>
      <c r="Y537" s="44"/>
      <c r="Z537" s="44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6"/>
      <c r="AP537"/>
      <c r="AQ537"/>
      <c r="AR537"/>
      <c r="AS537"/>
      <c r="AT537"/>
      <c r="AU537"/>
      <c r="AV537"/>
    </row>
    <row r="538" spans="3:48" s="10" customFormat="1" x14ac:dyDescent="0.2">
      <c r="C538" s="96"/>
      <c r="D538" s="96"/>
      <c r="E538" s="96"/>
      <c r="F538" s="96"/>
      <c r="G538" s="96"/>
      <c r="H538" s="96"/>
      <c r="I538" s="96"/>
      <c r="J538" s="96"/>
      <c r="K538" s="172"/>
      <c r="L538" s="172"/>
      <c r="M538" s="165"/>
      <c r="N538" s="12"/>
      <c r="O538" s="12"/>
      <c r="P538" s="172"/>
      <c r="Q538" s="141"/>
      <c r="R538" s="34"/>
      <c r="T538" s="25"/>
      <c r="U538" s="44"/>
      <c r="V538" s="44"/>
      <c r="W538" s="44"/>
      <c r="X538" s="44"/>
      <c r="Y538" s="44"/>
      <c r="Z538" s="44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6"/>
      <c r="AP538"/>
      <c r="AQ538"/>
      <c r="AR538"/>
      <c r="AS538"/>
      <c r="AT538"/>
      <c r="AU538"/>
      <c r="AV538"/>
    </row>
    <row r="539" spans="3:48" s="10" customFormat="1" x14ac:dyDescent="0.2">
      <c r="C539" s="96"/>
      <c r="D539" s="96"/>
      <c r="E539" s="96"/>
      <c r="F539" s="96"/>
      <c r="G539" s="96"/>
      <c r="H539" s="96"/>
      <c r="I539" s="96"/>
      <c r="J539" s="96"/>
      <c r="K539" s="172"/>
      <c r="L539" s="172"/>
      <c r="M539" s="165"/>
      <c r="N539" s="12"/>
      <c r="O539" s="12"/>
      <c r="P539" s="172"/>
      <c r="Q539" s="141"/>
      <c r="R539" s="34"/>
      <c r="T539" s="25"/>
      <c r="U539" s="44"/>
      <c r="V539" s="44"/>
      <c r="W539" s="44"/>
      <c r="X539" s="44"/>
      <c r="Y539" s="44"/>
      <c r="Z539" s="44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6"/>
      <c r="AP539"/>
      <c r="AQ539"/>
      <c r="AR539"/>
      <c r="AS539"/>
      <c r="AT539"/>
      <c r="AU539"/>
      <c r="AV539"/>
    </row>
    <row r="540" spans="3:48" s="10" customFormat="1" x14ac:dyDescent="0.2">
      <c r="C540" s="96"/>
      <c r="D540" s="96"/>
      <c r="E540" s="96"/>
      <c r="F540" s="96"/>
      <c r="G540" s="96"/>
      <c r="H540" s="96"/>
      <c r="I540" s="96"/>
      <c r="J540" s="96"/>
      <c r="K540" s="172"/>
      <c r="L540" s="172"/>
      <c r="M540" s="165"/>
      <c r="N540" s="12"/>
      <c r="O540" s="12"/>
      <c r="P540" s="172"/>
      <c r="Q540" s="140"/>
      <c r="R540" s="34"/>
      <c r="S540"/>
      <c r="T540" s="25"/>
      <c r="U540" s="33"/>
      <c r="V540" s="33"/>
      <c r="W540" s="33"/>
      <c r="X540" s="33"/>
      <c r="Y540" s="33"/>
      <c r="Z540" s="33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7"/>
      <c r="AO540"/>
      <c r="AP540"/>
      <c r="AQ540"/>
      <c r="AR540"/>
      <c r="AS540"/>
      <c r="AT540"/>
      <c r="AU540"/>
      <c r="AV540"/>
    </row>
    <row r="541" spans="3:48" s="10" customFormat="1" x14ac:dyDescent="0.2">
      <c r="C541" s="96"/>
      <c r="D541" s="96"/>
      <c r="E541" s="96"/>
      <c r="F541" s="96"/>
      <c r="G541" s="96"/>
      <c r="H541" s="96"/>
      <c r="I541" s="96"/>
      <c r="J541" s="96"/>
      <c r="K541" s="172"/>
      <c r="L541" s="172"/>
      <c r="M541" s="165"/>
      <c r="N541" s="12"/>
      <c r="O541" s="12"/>
      <c r="P541" s="172"/>
      <c r="Q541" s="140"/>
      <c r="R541" s="34"/>
      <c r="S541"/>
      <c r="T541" s="25"/>
      <c r="U541" s="33"/>
      <c r="V541" s="33"/>
      <c r="W541" s="33"/>
      <c r="X541" s="33"/>
      <c r="Y541" s="33"/>
      <c r="Z541" s="33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7"/>
      <c r="AO541"/>
      <c r="AP541"/>
      <c r="AQ541"/>
      <c r="AR541"/>
      <c r="AS541"/>
      <c r="AT541"/>
      <c r="AU541"/>
      <c r="AV541"/>
    </row>
    <row r="542" spans="3:48" s="10" customFormat="1" x14ac:dyDescent="0.2">
      <c r="C542" s="96"/>
      <c r="D542" s="96"/>
      <c r="E542" s="96"/>
      <c r="F542" s="96"/>
      <c r="G542" s="96"/>
      <c r="H542" s="96"/>
      <c r="I542" s="96"/>
      <c r="J542" s="96"/>
      <c r="K542" s="172"/>
      <c r="L542" s="172"/>
      <c r="M542" s="165"/>
      <c r="N542" s="12"/>
      <c r="O542" s="12"/>
      <c r="P542" s="172"/>
      <c r="Q542" s="140"/>
      <c r="R542" s="34"/>
      <c r="S542"/>
      <c r="T542" s="25"/>
      <c r="U542" s="33"/>
      <c r="V542" s="33"/>
      <c r="W542" s="33"/>
      <c r="X542" s="33"/>
      <c r="Y542" s="33"/>
      <c r="Z542" s="33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7"/>
      <c r="AO542"/>
      <c r="AP542"/>
      <c r="AQ542"/>
      <c r="AR542"/>
      <c r="AS542"/>
      <c r="AT542"/>
      <c r="AU542"/>
      <c r="AV542"/>
    </row>
    <row r="543" spans="3:48" s="10" customFormat="1" x14ac:dyDescent="0.2">
      <c r="C543" s="96"/>
      <c r="D543" s="96"/>
      <c r="E543" s="96"/>
      <c r="F543" s="96"/>
      <c r="G543" s="96"/>
      <c r="H543" s="96"/>
      <c r="I543" s="96"/>
      <c r="J543" s="96"/>
      <c r="K543" s="172"/>
      <c r="L543" s="172"/>
      <c r="M543" s="165"/>
      <c r="N543" s="12"/>
      <c r="O543" s="12"/>
      <c r="P543" s="172"/>
      <c r="Q543" s="140"/>
      <c r="R543" s="34"/>
      <c r="S543"/>
      <c r="T543" s="25"/>
      <c r="U543" s="33"/>
      <c r="V543" s="33"/>
      <c r="W543" s="33"/>
      <c r="X543" s="33"/>
      <c r="Y543" s="33"/>
      <c r="Z543" s="33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7"/>
      <c r="AO543"/>
      <c r="AP543"/>
      <c r="AQ543"/>
      <c r="AR543"/>
      <c r="AS543"/>
      <c r="AT543"/>
      <c r="AU543"/>
      <c r="AV543"/>
    </row>
    <row r="544" spans="3:48" s="10" customFormat="1" x14ac:dyDescent="0.2">
      <c r="C544" s="96"/>
      <c r="D544" s="96"/>
      <c r="E544" s="96"/>
      <c r="F544" s="96"/>
      <c r="G544" s="96"/>
      <c r="H544" s="96"/>
      <c r="I544" s="96"/>
      <c r="J544" s="96"/>
      <c r="K544" s="172"/>
      <c r="L544" s="172"/>
      <c r="M544" s="165"/>
      <c r="N544" s="12"/>
      <c r="O544" s="12"/>
      <c r="P544" s="172"/>
      <c r="Q544" s="140"/>
      <c r="R544" s="34"/>
      <c r="S544"/>
      <c r="T544" s="25"/>
      <c r="U544" s="33"/>
      <c r="V544" s="33"/>
      <c r="W544" s="33"/>
      <c r="X544" s="33"/>
      <c r="Y544" s="33"/>
      <c r="Z544" s="33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7"/>
      <c r="AO544"/>
      <c r="AP544"/>
      <c r="AQ544"/>
      <c r="AR544"/>
      <c r="AS544"/>
      <c r="AT544"/>
      <c r="AU544"/>
      <c r="AV544"/>
    </row>
    <row r="545" spans="3:48" s="10" customFormat="1" x14ac:dyDescent="0.2">
      <c r="C545" s="96"/>
      <c r="D545" s="96"/>
      <c r="E545" s="96"/>
      <c r="F545" s="96"/>
      <c r="G545" s="96"/>
      <c r="H545" s="96"/>
      <c r="I545" s="96"/>
      <c r="J545" s="96"/>
      <c r="K545" s="172"/>
      <c r="L545" s="172"/>
      <c r="M545" s="165"/>
      <c r="N545" s="12"/>
      <c r="O545" s="12"/>
      <c r="P545" s="172"/>
      <c r="Q545" s="140"/>
      <c r="R545" s="34"/>
      <c r="S545"/>
      <c r="T545" s="25"/>
      <c r="U545" s="33"/>
      <c r="V545" s="33"/>
      <c r="W545" s="33"/>
      <c r="X545" s="33"/>
      <c r="Y545" s="33"/>
      <c r="Z545" s="33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7"/>
      <c r="AO545"/>
      <c r="AP545"/>
      <c r="AQ545"/>
      <c r="AR545"/>
      <c r="AS545"/>
      <c r="AT545"/>
      <c r="AU545"/>
      <c r="AV545"/>
    </row>
    <row r="546" spans="3:48" s="10" customFormat="1" x14ac:dyDescent="0.2">
      <c r="C546" s="96"/>
      <c r="D546" s="96"/>
      <c r="E546" s="96"/>
      <c r="F546" s="96"/>
      <c r="G546" s="96"/>
      <c r="H546" s="96"/>
      <c r="I546" s="96"/>
      <c r="J546" s="96"/>
      <c r="K546" s="172"/>
      <c r="L546" s="172"/>
      <c r="M546" s="165"/>
      <c r="N546" s="12"/>
      <c r="O546" s="12"/>
      <c r="P546" s="172"/>
      <c r="Q546" s="140"/>
      <c r="R546" s="34"/>
      <c r="S546"/>
      <c r="T546" s="25"/>
      <c r="U546" s="33"/>
      <c r="V546" s="33"/>
      <c r="W546" s="33"/>
      <c r="X546" s="33"/>
      <c r="Y546" s="33"/>
      <c r="Z546" s="33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7"/>
      <c r="AO546"/>
      <c r="AP546"/>
      <c r="AQ546"/>
      <c r="AR546"/>
      <c r="AS546"/>
      <c r="AT546"/>
      <c r="AU546"/>
      <c r="AV546"/>
    </row>
    <row r="547" spans="3:48" s="10" customFormat="1" x14ac:dyDescent="0.2">
      <c r="C547" s="96"/>
      <c r="D547" s="96"/>
      <c r="E547" s="96"/>
      <c r="F547" s="96"/>
      <c r="G547" s="96"/>
      <c r="H547" s="96"/>
      <c r="I547" s="96"/>
      <c r="J547" s="96"/>
      <c r="K547" s="172"/>
      <c r="L547" s="172"/>
      <c r="M547" s="165"/>
      <c r="N547" s="12"/>
      <c r="O547" s="12"/>
      <c r="P547" s="172"/>
      <c r="Q547" s="140"/>
      <c r="R547" s="34"/>
      <c r="S547"/>
      <c r="T547" s="25"/>
      <c r="U547" s="33"/>
      <c r="V547" s="33"/>
      <c r="W547" s="33"/>
      <c r="X547" s="33"/>
      <c r="Y547" s="33"/>
      <c r="Z547" s="33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7"/>
      <c r="AO547"/>
      <c r="AP547"/>
      <c r="AQ547"/>
      <c r="AR547"/>
      <c r="AS547"/>
      <c r="AT547"/>
      <c r="AU547"/>
      <c r="AV547"/>
    </row>
    <row r="548" spans="3:48" s="10" customFormat="1" x14ac:dyDescent="0.2">
      <c r="C548" s="96"/>
      <c r="D548" s="96"/>
      <c r="E548" s="96"/>
      <c r="F548" s="96"/>
      <c r="G548" s="96"/>
      <c r="H548" s="96"/>
      <c r="I548" s="96"/>
      <c r="J548" s="96"/>
      <c r="K548" s="172"/>
      <c r="L548" s="172"/>
      <c r="M548" s="165"/>
      <c r="N548" s="12"/>
      <c r="O548" s="12"/>
      <c r="P548" s="172"/>
      <c r="Q548" s="140"/>
      <c r="R548" s="34"/>
      <c r="S548"/>
      <c r="T548" s="25"/>
      <c r="U548" s="33"/>
      <c r="V548" s="33"/>
      <c r="W548" s="33"/>
      <c r="X548" s="33"/>
      <c r="Y548" s="33"/>
      <c r="Z548" s="33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7"/>
      <c r="AO548"/>
      <c r="AP548"/>
      <c r="AQ548"/>
      <c r="AR548"/>
      <c r="AS548"/>
      <c r="AT548"/>
      <c r="AU548"/>
      <c r="AV548"/>
    </row>
    <row r="549" spans="3:48" s="10" customFormat="1" x14ac:dyDescent="0.2">
      <c r="C549" s="96"/>
      <c r="D549" s="96"/>
      <c r="E549" s="96"/>
      <c r="F549" s="96"/>
      <c r="G549" s="96"/>
      <c r="H549" s="96"/>
      <c r="I549" s="96"/>
      <c r="J549" s="96"/>
      <c r="K549" s="172"/>
      <c r="L549" s="172"/>
      <c r="M549" s="165"/>
      <c r="N549" s="12"/>
      <c r="O549" s="12"/>
      <c r="P549" s="172"/>
      <c r="Q549" s="140"/>
      <c r="R549" s="34"/>
      <c r="S549"/>
      <c r="T549" s="25"/>
      <c r="U549" s="33"/>
      <c r="V549" s="33"/>
      <c r="W549" s="33"/>
      <c r="X549" s="33"/>
      <c r="Y549" s="33"/>
      <c r="Z549" s="33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7"/>
      <c r="AO549"/>
      <c r="AP549"/>
      <c r="AQ549"/>
      <c r="AR549"/>
      <c r="AS549"/>
      <c r="AT549"/>
      <c r="AU549"/>
      <c r="AV549"/>
    </row>
  </sheetData>
  <sortState ref="A2:AG552">
    <sortCondition ref="U1"/>
  </sortState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5" r:id="rId11"/>
    <hyperlink ref="O16" r:id="rId12"/>
    <hyperlink ref="O17" r:id="rId13"/>
    <hyperlink ref="O21" r:id="rId14"/>
    <hyperlink ref="O22" r:id="rId15"/>
    <hyperlink ref="O23" r:id="rId16"/>
    <hyperlink ref="O24" r:id="rId17"/>
    <hyperlink ref="O25" r:id="rId18"/>
    <hyperlink ref="O26" r:id="rId19"/>
    <hyperlink ref="O27" r:id="rId20"/>
    <hyperlink ref="O28" r:id="rId21"/>
    <hyperlink ref="O29" r:id="rId22"/>
    <hyperlink ref="O30" r:id="rId23"/>
    <hyperlink ref="O31" r:id="rId24"/>
    <hyperlink ref="O32" r:id="rId25"/>
    <hyperlink ref="O33" r:id="rId26"/>
    <hyperlink ref="O34" r:id="rId27"/>
    <hyperlink ref="O35" r:id="rId28"/>
    <hyperlink ref="O36" r:id="rId29"/>
    <hyperlink ref="O37" r:id="rId30"/>
    <hyperlink ref="O38" r:id="rId31"/>
    <hyperlink ref="O39" r:id="rId32"/>
    <hyperlink ref="O40" r:id="rId33"/>
    <hyperlink ref="O41" r:id="rId34"/>
    <hyperlink ref="O42" r:id="rId35"/>
    <hyperlink ref="O43" r:id="rId36"/>
    <hyperlink ref="O44" r:id="rId37"/>
    <hyperlink ref="O45" r:id="rId38"/>
    <hyperlink ref="O46" r:id="rId39"/>
    <hyperlink ref="O47" r:id="rId40"/>
    <hyperlink ref="O48" r:id="rId41"/>
    <hyperlink ref="O49" r:id="rId42"/>
    <hyperlink ref="O50" r:id="rId43"/>
    <hyperlink ref="O51" r:id="rId44"/>
    <hyperlink ref="O52" r:id="rId45"/>
    <hyperlink ref="O53" r:id="rId46"/>
    <hyperlink ref="O54" r:id="rId47"/>
    <hyperlink ref="O55" r:id="rId48"/>
    <hyperlink ref="O56" r:id="rId49"/>
    <hyperlink ref="O57" r:id="rId50"/>
    <hyperlink ref="O58" r:id="rId51"/>
    <hyperlink ref="O59" r:id="rId52"/>
    <hyperlink ref="O60" r:id="rId53"/>
    <hyperlink ref="O61" r:id="rId54"/>
    <hyperlink ref="O62" r:id="rId55"/>
    <hyperlink ref="O63" r:id="rId56"/>
    <hyperlink ref="O64" r:id="rId57"/>
    <hyperlink ref="O65" r:id="rId58"/>
    <hyperlink ref="O66" r:id="rId59"/>
    <hyperlink ref="O67" r:id="rId60"/>
    <hyperlink ref="O68" r:id="rId61"/>
    <hyperlink ref="O69" r:id="rId62"/>
    <hyperlink ref="O70" r:id="rId63"/>
    <hyperlink ref="O71" r:id="rId64"/>
    <hyperlink ref="O72" r:id="rId65"/>
    <hyperlink ref="O73" r:id="rId66"/>
    <hyperlink ref="O74" r:id="rId67"/>
    <hyperlink ref="O75" r:id="rId68"/>
    <hyperlink ref="O76" r:id="rId69"/>
    <hyperlink ref="O77" r:id="rId70"/>
    <hyperlink ref="O78" r:id="rId71"/>
    <hyperlink ref="O79" r:id="rId72"/>
    <hyperlink ref="O80" r:id="rId73"/>
    <hyperlink ref="O81" r:id="rId74"/>
    <hyperlink ref="O82" r:id="rId75"/>
    <hyperlink ref="O83" r:id="rId76"/>
    <hyperlink ref="O84" r:id="rId77"/>
    <hyperlink ref="O85" r:id="rId78"/>
    <hyperlink ref="O86" r:id="rId79"/>
    <hyperlink ref="O87" r:id="rId80"/>
    <hyperlink ref="O88" r:id="rId81"/>
    <hyperlink ref="O89" r:id="rId82"/>
    <hyperlink ref="O90" r:id="rId83"/>
    <hyperlink ref="O91" r:id="rId84"/>
    <hyperlink ref="O92" r:id="rId85"/>
    <hyperlink ref="O93" r:id="rId86"/>
    <hyperlink ref="O94" r:id="rId87"/>
    <hyperlink ref="O95" r:id="rId88"/>
    <hyperlink ref="O96" r:id="rId89"/>
    <hyperlink ref="O97" r:id="rId90"/>
    <hyperlink ref="O98" r:id="rId91"/>
    <hyperlink ref="O99" r:id="rId92"/>
    <hyperlink ref="O100" r:id="rId93"/>
    <hyperlink ref="O103" r:id="rId94"/>
    <hyperlink ref="O104" r:id="rId95"/>
    <hyperlink ref="O105" r:id="rId96"/>
    <hyperlink ref="O106" r:id="rId97"/>
    <hyperlink ref="O107" r:id="rId98"/>
    <hyperlink ref="O108" r:id="rId99"/>
    <hyperlink ref="O109" r:id="rId100"/>
    <hyperlink ref="O110" r:id="rId101"/>
    <hyperlink ref="O111" r:id="rId102"/>
    <hyperlink ref="O112" r:id="rId103"/>
    <hyperlink ref="O113" r:id="rId104"/>
    <hyperlink ref="O114" r:id="rId105"/>
    <hyperlink ref="O117" r:id="rId106"/>
    <hyperlink ref="O119" r:id="rId107"/>
    <hyperlink ref="O120" r:id="rId108"/>
    <hyperlink ref="O121" r:id="rId109"/>
    <hyperlink ref="O122" r:id="rId110"/>
    <hyperlink ref="O123" r:id="rId111"/>
    <hyperlink ref="O124" r:id="rId112"/>
    <hyperlink ref="O125" r:id="rId113"/>
    <hyperlink ref="O126" r:id="rId114"/>
    <hyperlink ref="O127" r:id="rId115"/>
    <hyperlink ref="O128" r:id="rId116"/>
    <hyperlink ref="O129" r:id="rId117"/>
    <hyperlink ref="O130" r:id="rId118"/>
    <hyperlink ref="O131" r:id="rId119"/>
    <hyperlink ref="O132" r:id="rId120"/>
    <hyperlink ref="O133" r:id="rId121"/>
    <hyperlink ref="O201" r:id="rId122"/>
    <hyperlink ref="O200" r:id="rId123"/>
    <hyperlink ref="O199" r:id="rId124"/>
    <hyperlink ref="O198" r:id="rId125"/>
    <hyperlink ref="O197" r:id="rId126"/>
    <hyperlink ref="O196" r:id="rId127"/>
    <hyperlink ref="O195" r:id="rId128"/>
    <hyperlink ref="O194" r:id="rId129"/>
    <hyperlink ref="O193" r:id="rId130"/>
    <hyperlink ref="O192" r:id="rId131"/>
    <hyperlink ref="O191" r:id="rId132"/>
    <hyperlink ref="O190" r:id="rId133"/>
    <hyperlink ref="O134" r:id="rId134"/>
    <hyperlink ref="O135" r:id="rId135"/>
    <hyperlink ref="O136" r:id="rId136"/>
    <hyperlink ref="O137" r:id="rId137"/>
    <hyperlink ref="O138" r:id="rId138"/>
    <hyperlink ref="O139" r:id="rId139"/>
    <hyperlink ref="O140" r:id="rId140"/>
    <hyperlink ref="O141" r:id="rId141"/>
    <hyperlink ref="O142" r:id="rId142"/>
    <hyperlink ref="O143" r:id="rId143" display="Doug Pederson"/>
    <hyperlink ref="O189" r:id="rId144"/>
    <hyperlink ref="O188" r:id="rId145"/>
    <hyperlink ref="O187" r:id="rId146"/>
    <hyperlink ref="O186" r:id="rId147"/>
    <hyperlink ref="O185" r:id="rId148"/>
    <hyperlink ref="O184" r:id="rId149"/>
    <hyperlink ref="O183" r:id="rId150"/>
    <hyperlink ref="O182" r:id="rId151"/>
    <hyperlink ref="O181" r:id="rId152"/>
    <hyperlink ref="O180" r:id="rId153"/>
    <hyperlink ref="O179" r:id="rId154"/>
    <hyperlink ref="O178" r:id="rId155"/>
    <hyperlink ref="O177" r:id="rId156"/>
    <hyperlink ref="O176" r:id="rId157"/>
    <hyperlink ref="O175" r:id="rId158"/>
    <hyperlink ref="O174" r:id="rId159"/>
    <hyperlink ref="O173" r:id="rId160"/>
    <hyperlink ref="O172" r:id="rId161"/>
    <hyperlink ref="O171" r:id="rId162"/>
    <hyperlink ref="O170" r:id="rId163"/>
    <hyperlink ref="O169" r:id="rId164"/>
    <hyperlink ref="O168" r:id="rId165"/>
    <hyperlink ref="O167" r:id="rId166"/>
    <hyperlink ref="O165" r:id="rId167"/>
    <hyperlink ref="O164" r:id="rId168"/>
    <hyperlink ref="O163" r:id="rId169"/>
    <hyperlink ref="O162" r:id="rId170"/>
    <hyperlink ref="O161" r:id="rId171"/>
    <hyperlink ref="O160" r:id="rId172"/>
    <hyperlink ref="O159" r:id="rId173"/>
    <hyperlink ref="O158" r:id="rId174"/>
    <hyperlink ref="O144" r:id="rId175"/>
    <hyperlink ref="O145" r:id="rId176"/>
    <hyperlink ref="O146" r:id="rId177"/>
    <hyperlink ref="O147" r:id="rId178"/>
    <hyperlink ref="O148" r:id="rId179"/>
    <hyperlink ref="O149" r:id="rId180"/>
    <hyperlink ref="O150" r:id="rId181"/>
    <hyperlink ref="O151" r:id="rId182"/>
    <hyperlink ref="O152" r:id="rId183"/>
    <hyperlink ref="O153" r:id="rId184"/>
    <hyperlink ref="O154" r:id="rId185"/>
    <hyperlink ref="O155" r:id="rId186"/>
    <hyperlink ref="O156" r:id="rId187"/>
    <hyperlink ref="O157" r:id="rId188"/>
    <hyperlink ref="O166" r:id="rId189"/>
  </hyperlinks>
  <pageMargins left="0.7" right="0.7" top="0.75" bottom="0.75" header="0.3" footer="0.3"/>
  <pageSetup orientation="portrait" horizontalDpi="0" verticalDpi="0"/>
  <legacyDrawing r:id="rId19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4"/>
  <sheetViews>
    <sheetView zoomScale="105" workbookViewId="0">
      <selection activeCell="G12" sqref="G5:G12"/>
    </sheetView>
  </sheetViews>
  <sheetFormatPr baseColWidth="10" defaultRowHeight="15" x14ac:dyDescent="0.2"/>
  <sheetData>
    <row r="1" spans="1:68" x14ac:dyDescent="0.2">
      <c r="B1" s="6"/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68" x14ac:dyDescent="0.2">
      <c r="B2" s="6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68" x14ac:dyDescent="0.2"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68" x14ac:dyDescent="0.2">
      <c r="B4" s="6"/>
      <c r="C4" s="6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68" x14ac:dyDescent="0.2">
      <c r="B5" s="6"/>
      <c r="C5" s="6">
        <v>6</v>
      </c>
      <c r="D5" s="6" t="s">
        <v>137</v>
      </c>
      <c r="E5" s="3" t="s">
        <v>4256</v>
      </c>
      <c r="F5" s="3">
        <v>32</v>
      </c>
      <c r="G5" s="3">
        <v>9</v>
      </c>
      <c r="H5" s="3">
        <v>17</v>
      </c>
      <c r="I5" s="3">
        <v>14</v>
      </c>
      <c r="J5" s="3">
        <v>20</v>
      </c>
      <c r="K5" s="3">
        <v>21</v>
      </c>
      <c r="L5" s="3">
        <v>17</v>
      </c>
      <c r="M5" s="3">
        <v>20</v>
      </c>
      <c r="N5" s="3">
        <v>9</v>
      </c>
      <c r="O5" s="3">
        <v>8</v>
      </c>
      <c r="P5" s="3">
        <v>18</v>
      </c>
      <c r="Q5" s="3">
        <v>9</v>
      </c>
      <c r="R5" s="3">
        <v>16</v>
      </c>
      <c r="S5" s="3">
        <v>26</v>
      </c>
      <c r="T5" s="3">
        <v>25</v>
      </c>
      <c r="U5" s="3">
        <v>16</v>
      </c>
      <c r="V5" s="3">
        <v>19</v>
      </c>
      <c r="W5" s="3">
        <v>19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x14ac:dyDescent="0.2">
      <c r="A6" s="6"/>
      <c r="B6" s="6"/>
      <c r="C6" s="6">
        <v>2007</v>
      </c>
      <c r="D6" s="6" t="s">
        <v>137</v>
      </c>
      <c r="E6" s="3" t="s">
        <v>4256</v>
      </c>
      <c r="F6" s="3">
        <v>32</v>
      </c>
      <c r="G6" s="3">
        <v>18</v>
      </c>
      <c r="H6" s="3">
        <v>13</v>
      </c>
      <c r="I6" s="3">
        <v>23</v>
      </c>
      <c r="J6" s="3">
        <v>15</v>
      </c>
      <c r="K6" s="3">
        <v>11</v>
      </c>
      <c r="L6" s="3">
        <v>21</v>
      </c>
      <c r="M6" s="3">
        <v>14</v>
      </c>
      <c r="N6" s="3">
        <v>18</v>
      </c>
      <c r="O6" s="3">
        <v>9</v>
      </c>
      <c r="P6" s="3">
        <v>20</v>
      </c>
      <c r="Q6" s="3">
        <v>5</v>
      </c>
      <c r="R6" s="3">
        <v>23</v>
      </c>
      <c r="S6" s="3">
        <v>21</v>
      </c>
      <c r="T6" s="3">
        <v>13</v>
      </c>
      <c r="U6" s="3">
        <v>16</v>
      </c>
      <c r="V6" s="3">
        <v>11</v>
      </c>
      <c r="W6" s="3">
        <v>10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2">
      <c r="A7" s="6"/>
      <c r="B7" s="6"/>
      <c r="C7" s="6">
        <v>2008</v>
      </c>
      <c r="D7" s="6" t="s">
        <v>137</v>
      </c>
      <c r="E7" s="3" t="s">
        <v>4256</v>
      </c>
      <c r="F7" s="3">
        <v>32</v>
      </c>
      <c r="G7" s="3">
        <v>17</v>
      </c>
      <c r="H7" s="3">
        <v>31</v>
      </c>
      <c r="I7" s="3">
        <v>25</v>
      </c>
      <c r="J7" s="3">
        <v>14</v>
      </c>
      <c r="K7" s="3">
        <v>2</v>
      </c>
      <c r="L7" s="3">
        <v>16</v>
      </c>
      <c r="M7" s="3">
        <v>24</v>
      </c>
      <c r="N7" s="3">
        <v>28</v>
      </c>
      <c r="O7" s="3">
        <v>12</v>
      </c>
      <c r="P7" s="3">
        <v>14</v>
      </c>
      <c r="Q7" s="3">
        <v>3</v>
      </c>
      <c r="R7" s="3">
        <v>20</v>
      </c>
      <c r="S7" s="3">
        <v>3</v>
      </c>
      <c r="T7" s="3">
        <v>3</v>
      </c>
      <c r="U7" s="3">
        <v>7</v>
      </c>
      <c r="V7" s="3">
        <v>24</v>
      </c>
      <c r="W7" s="3">
        <v>7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x14ac:dyDescent="0.2">
      <c r="A8" s="6"/>
      <c r="B8" s="6"/>
      <c r="C8" s="6">
        <v>2010</v>
      </c>
      <c r="D8" s="6" t="s">
        <v>79</v>
      </c>
      <c r="E8" s="3" t="s">
        <v>4256</v>
      </c>
      <c r="F8" s="3">
        <v>32</v>
      </c>
      <c r="G8" s="3">
        <v>20</v>
      </c>
      <c r="H8" s="3">
        <v>13</v>
      </c>
      <c r="I8" s="3">
        <v>18</v>
      </c>
      <c r="J8" s="3">
        <v>13</v>
      </c>
      <c r="K8" s="3">
        <v>3</v>
      </c>
      <c r="L8" s="3">
        <v>9</v>
      </c>
      <c r="M8" s="3">
        <v>4</v>
      </c>
      <c r="N8" s="3">
        <v>19</v>
      </c>
      <c r="O8" s="3">
        <v>7</v>
      </c>
      <c r="P8" s="3">
        <v>1</v>
      </c>
      <c r="Q8" s="3">
        <v>3</v>
      </c>
      <c r="R8" s="3">
        <v>2</v>
      </c>
      <c r="S8" s="3">
        <v>10</v>
      </c>
      <c r="T8" s="3">
        <v>4</v>
      </c>
      <c r="U8" s="3">
        <v>17</v>
      </c>
      <c r="V8" s="3">
        <v>7</v>
      </c>
      <c r="W8" s="3">
        <v>6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x14ac:dyDescent="0.2">
      <c r="A9" s="6"/>
      <c r="B9" s="6"/>
      <c r="C9" s="6">
        <v>2011</v>
      </c>
      <c r="D9" s="6" t="s">
        <v>79</v>
      </c>
      <c r="E9" s="3" t="s">
        <v>4256</v>
      </c>
      <c r="F9" s="3">
        <v>32</v>
      </c>
      <c r="G9" s="3">
        <v>7</v>
      </c>
      <c r="H9" s="3">
        <v>7</v>
      </c>
      <c r="I9" s="3">
        <v>6</v>
      </c>
      <c r="J9" s="3">
        <v>3</v>
      </c>
      <c r="K9" s="3">
        <v>13</v>
      </c>
      <c r="L9" s="3">
        <v>10</v>
      </c>
      <c r="M9" s="3">
        <v>6</v>
      </c>
      <c r="N9" s="3">
        <v>1</v>
      </c>
      <c r="O9" s="3">
        <v>2</v>
      </c>
      <c r="P9" s="3">
        <v>3</v>
      </c>
      <c r="Q9" s="3">
        <v>8</v>
      </c>
      <c r="R9" s="3">
        <v>22</v>
      </c>
      <c r="S9" s="3">
        <v>30</v>
      </c>
      <c r="T9" s="3">
        <v>18</v>
      </c>
      <c r="U9" s="3">
        <v>18</v>
      </c>
      <c r="V9" s="3">
        <v>3</v>
      </c>
      <c r="W9" s="3">
        <v>8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x14ac:dyDescent="0.2">
      <c r="A10" s="6"/>
      <c r="B10" s="6"/>
      <c r="C10" s="6">
        <v>2012</v>
      </c>
      <c r="D10" s="6" t="s">
        <v>79</v>
      </c>
      <c r="E10" s="3" t="s">
        <v>4256</v>
      </c>
      <c r="F10" s="3">
        <v>32</v>
      </c>
      <c r="G10" s="3">
        <v>3</v>
      </c>
      <c r="H10" s="3">
        <v>7</v>
      </c>
      <c r="I10" s="3">
        <v>8</v>
      </c>
      <c r="J10" s="3">
        <v>6</v>
      </c>
      <c r="K10" s="3">
        <v>7</v>
      </c>
      <c r="L10" s="3">
        <v>8</v>
      </c>
      <c r="M10" s="3">
        <v>6</v>
      </c>
      <c r="N10" s="3">
        <v>4</v>
      </c>
      <c r="O10" s="3">
        <v>8</v>
      </c>
      <c r="P10" s="3">
        <v>4</v>
      </c>
      <c r="Q10" s="3">
        <v>16</v>
      </c>
      <c r="R10" s="3">
        <v>1</v>
      </c>
      <c r="S10" s="3">
        <v>18</v>
      </c>
      <c r="T10" s="3">
        <v>11</v>
      </c>
      <c r="U10" s="3">
        <v>18</v>
      </c>
      <c r="V10" s="3">
        <v>10</v>
      </c>
      <c r="W10" s="3">
        <v>13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x14ac:dyDescent="0.2">
      <c r="A11" s="6"/>
      <c r="B11" s="6"/>
      <c r="C11" s="6">
        <v>2013</v>
      </c>
      <c r="D11" s="6" t="s">
        <v>79</v>
      </c>
      <c r="E11" s="3" t="s">
        <v>4256</v>
      </c>
      <c r="F11" s="3">
        <v>32</v>
      </c>
      <c r="G11" s="3">
        <v>32</v>
      </c>
      <c r="H11" s="3">
        <v>32</v>
      </c>
      <c r="I11" s="3">
        <v>31</v>
      </c>
      <c r="J11" s="3">
        <v>6</v>
      </c>
      <c r="K11" s="3">
        <v>11</v>
      </c>
      <c r="L11" s="3">
        <v>31</v>
      </c>
      <c r="M11" s="3">
        <v>26</v>
      </c>
      <c r="N11" s="3">
        <v>22</v>
      </c>
      <c r="O11" s="3">
        <v>20</v>
      </c>
      <c r="P11" s="3">
        <v>28</v>
      </c>
      <c r="Q11" s="3">
        <v>15</v>
      </c>
      <c r="R11" s="3">
        <v>9</v>
      </c>
      <c r="S11" s="3">
        <v>6</v>
      </c>
      <c r="T11" s="3">
        <v>15</v>
      </c>
      <c r="U11" s="3">
        <v>25</v>
      </c>
      <c r="V11" s="3">
        <v>28</v>
      </c>
      <c r="W11" s="3">
        <v>25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x14ac:dyDescent="0.2">
      <c r="A12" s="6"/>
      <c r="B12" s="6"/>
      <c r="C12" s="6">
        <v>2015</v>
      </c>
      <c r="D12" s="6" t="s">
        <v>137</v>
      </c>
      <c r="E12" s="3" t="s">
        <v>4256</v>
      </c>
      <c r="F12" s="3">
        <v>32</v>
      </c>
      <c r="G12" s="3">
        <v>3</v>
      </c>
      <c r="H12" s="3">
        <v>19</v>
      </c>
      <c r="I12" s="3">
        <v>10</v>
      </c>
      <c r="J12" s="3">
        <v>3</v>
      </c>
      <c r="K12" s="3">
        <v>16</v>
      </c>
      <c r="L12" s="3">
        <v>19</v>
      </c>
      <c r="M12" s="3">
        <v>29</v>
      </c>
      <c r="N12" s="3">
        <v>17</v>
      </c>
      <c r="O12" s="3">
        <v>17</v>
      </c>
      <c r="P12" s="3">
        <v>12</v>
      </c>
      <c r="Q12" s="3">
        <v>13</v>
      </c>
      <c r="R12" s="3">
        <v>7</v>
      </c>
      <c r="S12" s="3">
        <v>13</v>
      </c>
      <c r="T12" s="3">
        <v>14</v>
      </c>
      <c r="U12" s="3">
        <v>28</v>
      </c>
      <c r="V12" s="3">
        <v>32</v>
      </c>
      <c r="W12" s="3">
        <v>21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x14ac:dyDescent="0.2">
      <c r="A13" s="6"/>
      <c r="B13" s="6"/>
      <c r="C13" s="6"/>
      <c r="D13" s="3"/>
      <c r="E13" s="3"/>
      <c r="F13" s="3"/>
      <c r="G13" s="3">
        <f>AVERAGE(G5:G12)</f>
        <v>13.625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x14ac:dyDescent="0.2">
      <c r="A14" s="6"/>
      <c r="B14" s="6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x14ac:dyDescent="0.2">
      <c r="A15" s="6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x14ac:dyDescent="0.2">
      <c r="A16" s="6"/>
      <c r="B16" s="6"/>
      <c r="C16" s="6"/>
      <c r="D16" s="3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x14ac:dyDescent="0.2">
      <c r="A17" s="6"/>
      <c r="B17" s="6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 x14ac:dyDescent="0.2">
      <c r="A18" s="6"/>
      <c r="B18" s="6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x14ac:dyDescent="0.2">
      <c r="A19" s="6"/>
      <c r="B19" s="6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x14ac:dyDescent="0.2">
      <c r="A20" s="6"/>
      <c r="B20" s="6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x14ac:dyDescent="0.2">
      <c r="A21" s="6"/>
      <c r="B21" s="6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x14ac:dyDescent="0.2">
      <c r="A22" s="6"/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x14ac:dyDescent="0.2">
      <c r="A23" s="6"/>
      <c r="B23" s="6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x14ac:dyDescent="0.2">
      <c r="A24" s="6"/>
      <c r="B24" s="6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x14ac:dyDescent="0.2">
      <c r="A25" s="6"/>
      <c r="B25" s="6"/>
      <c r="C25" s="6"/>
      <c r="D25" s="3"/>
      <c r="E25" s="6"/>
      <c r="F25" s="3"/>
      <c r="G25" s="6"/>
      <c r="H25" s="3"/>
      <c r="I25" s="3"/>
      <c r="J25" s="3"/>
      <c r="K25" s="3"/>
      <c r="L25" s="3"/>
      <c r="M25" s="6"/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x14ac:dyDescent="0.2">
      <c r="A26" s="6"/>
      <c r="B26" s="6"/>
      <c r="C26" s="6"/>
      <c r="D26" s="3"/>
      <c r="E26" s="6"/>
      <c r="F26" s="3"/>
      <c r="G26" s="6"/>
      <c r="H26" s="3"/>
      <c r="I26" s="3"/>
      <c r="J26" s="3"/>
      <c r="K26" s="3"/>
      <c r="L26" s="3"/>
      <c r="M26" s="6"/>
      <c r="N26" s="6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x14ac:dyDescent="0.2">
      <c r="A27" s="6"/>
      <c r="B27" s="6"/>
      <c r="C27" s="6"/>
      <c r="D27" s="3"/>
      <c r="E27" s="6"/>
      <c r="F27" s="3"/>
      <c r="G27" s="6"/>
      <c r="H27" s="3"/>
      <c r="I27" s="3"/>
      <c r="J27" s="3"/>
      <c r="K27" s="3"/>
      <c r="L27" s="3"/>
      <c r="M27" s="6"/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x14ac:dyDescent="0.2">
      <c r="A28" s="6"/>
      <c r="B28" s="6"/>
      <c r="C28" s="6"/>
      <c r="D28" s="3"/>
      <c r="E28" s="6"/>
      <c r="F28" s="3"/>
      <c r="G28" s="6"/>
      <c r="H28" s="3"/>
      <c r="I28" s="3"/>
      <c r="J28" s="3"/>
      <c r="K28" s="3"/>
      <c r="L28" s="3"/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x14ac:dyDescent="0.2">
      <c r="A29" s="6"/>
      <c r="B29" s="6"/>
      <c r="C29" s="3"/>
      <c r="D29" s="6"/>
      <c r="E29" s="3"/>
      <c r="F29" s="6"/>
      <c r="G29" s="3"/>
      <c r="H29" s="3"/>
      <c r="I29" s="3"/>
      <c r="J29" s="3"/>
      <c r="K29" s="3"/>
      <c r="L29" s="3"/>
      <c r="M29" s="6"/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x14ac:dyDescent="0.2">
      <c r="A30" s="6"/>
      <c r="B30" s="6"/>
      <c r="C30" s="3"/>
      <c r="D30" s="6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x14ac:dyDescent="0.2">
      <c r="A31" s="6"/>
      <c r="B31" s="6"/>
      <c r="C31" s="3"/>
      <c r="D31" s="6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x14ac:dyDescent="0.2">
      <c r="A32" s="6"/>
      <c r="B32" s="6"/>
      <c r="C32" s="3"/>
      <c r="D32" s="6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x14ac:dyDescent="0.2">
      <c r="A33" s="6"/>
      <c r="B33" s="6"/>
      <c r="C33" s="151"/>
      <c r="D33" s="151"/>
      <c r="E33" s="151"/>
      <c r="F33" s="151"/>
      <c r="G33" s="151"/>
      <c r="H33" s="151"/>
      <c r="I33" s="151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 x14ac:dyDescent="0.2">
      <c r="A34" s="6"/>
      <c r="B34" s="6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6"/>
      <c r="AK34" s="6"/>
      <c r="AL34" s="3"/>
      <c r="AM34" s="6"/>
      <c r="AN34" s="3"/>
      <c r="AO34" s="6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x14ac:dyDescent="0.2">
      <c r="A35" s="6"/>
      <c r="B35" s="6"/>
      <c r="C35" s="3"/>
      <c r="D35" s="6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6"/>
      <c r="AJ35" s="3"/>
      <c r="AK35" s="6"/>
    </row>
    <row r="36" spans="1:68" x14ac:dyDescent="0.2">
      <c r="A36" s="6"/>
      <c r="B36" s="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K36" s="6"/>
      <c r="AL36" s="6"/>
      <c r="AM36" s="3"/>
      <c r="AN36" s="6"/>
      <c r="AO36" s="3"/>
      <c r="AP36" s="6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68" x14ac:dyDescent="0.2">
      <c r="A37" s="6"/>
      <c r="B37" s="6"/>
      <c r="C37" s="3"/>
      <c r="D37" s="6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K37" s="6"/>
      <c r="AL37" s="6"/>
      <c r="AM37" s="3"/>
      <c r="AN37" s="6"/>
      <c r="AO37" s="3"/>
      <c r="AP37" s="6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68" x14ac:dyDescent="0.2">
      <c r="A38" s="6"/>
      <c r="B38" s="6"/>
      <c r="C38" s="3"/>
      <c r="D38" s="6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K38" s="6"/>
      <c r="AL38" s="6"/>
      <c r="AM38" s="3"/>
      <c r="AN38" s="6"/>
      <c r="AO38" s="3"/>
      <c r="AP38" s="6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68" x14ac:dyDescent="0.2">
      <c r="A39" s="6"/>
      <c r="B39" s="6"/>
      <c r="C39" s="3"/>
      <c r="D39" s="6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L39" s="6"/>
      <c r="AM39" s="3"/>
      <c r="AN39" s="6"/>
      <c r="AO39" s="3"/>
      <c r="AP39" s="6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68" x14ac:dyDescent="0.2">
      <c r="A40" s="6"/>
      <c r="B40" s="6"/>
      <c r="C40" s="3"/>
      <c r="D40" s="6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68" x14ac:dyDescent="0.2">
      <c r="B41" s="6"/>
      <c r="C41" s="3"/>
      <c r="D41" s="6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68" x14ac:dyDescent="0.2">
      <c r="B42" s="6"/>
      <c r="C42" s="3"/>
      <c r="D42" s="6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68" x14ac:dyDescent="0.2">
      <c r="B43" s="6"/>
      <c r="C43" s="3"/>
      <c r="D43" s="6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68" x14ac:dyDescent="0.2">
      <c r="B44" s="6"/>
      <c r="C44" s="3"/>
      <c r="D44" s="6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68" x14ac:dyDescent="0.2">
      <c r="B45" s="6"/>
      <c r="C45" s="3"/>
      <c r="D45" s="6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S45" s="3"/>
      <c r="T45" s="3"/>
    </row>
    <row r="56" spans="40:60" x14ac:dyDescent="0.2">
      <c r="AN56" s="151"/>
      <c r="AO56" s="151"/>
      <c r="AP56" s="151"/>
      <c r="AQ56" s="151"/>
      <c r="AR56" s="151"/>
    </row>
    <row r="57" spans="40:60" x14ac:dyDescent="0.2"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</row>
    <row r="58" spans="40:60" x14ac:dyDescent="0.2">
      <c r="AN58" s="6"/>
      <c r="AO58" s="6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40:60" x14ac:dyDescent="0.2">
      <c r="AN59" s="6"/>
      <c r="AO59" s="6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40:60" x14ac:dyDescent="0.2">
      <c r="AN60" s="6"/>
      <c r="AO60" s="6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40:60" x14ac:dyDescent="0.2">
      <c r="AO61" s="6"/>
      <c r="AP61" s="3"/>
      <c r="AQ61" s="6"/>
      <c r="AR61" s="3"/>
      <c r="AS61" s="6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40:60" x14ac:dyDescent="0.2">
      <c r="AO62" s="6"/>
      <c r="AP62" s="3"/>
      <c r="AQ62" s="6"/>
      <c r="AR62" s="3"/>
      <c r="AS62" s="6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40:60" x14ac:dyDescent="0.2">
      <c r="AO63" s="6"/>
      <c r="AP63" s="3"/>
      <c r="AQ63" s="6"/>
      <c r="AR63" s="3"/>
      <c r="AS63" s="6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40:60" x14ac:dyDescent="0.2">
      <c r="AO64" s="6"/>
      <c r="AP64" s="3"/>
      <c r="AQ64" s="6"/>
      <c r="AR64" s="3"/>
      <c r="AS64" s="6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</sheetData>
  <hyperlinks>
    <hyperlink ref="C5" r:id="rId1" display="https://www.pro-football-reference.com/years/2006/"/>
    <hyperlink ref="D5" r:id="rId2" tooltip="Denver Broncos" display="https://www.pro-football-reference.com/teams/den/2006.htm"/>
    <hyperlink ref="C6" r:id="rId3" display="https://www.pro-football-reference.com/years/2007/"/>
    <hyperlink ref="D6" r:id="rId4" tooltip="Denver Broncos" display="https://www.pro-football-reference.com/teams/den/2007.htm"/>
    <hyperlink ref="C7" r:id="rId5" display="https://www.pro-football-reference.com/years/2008/"/>
    <hyperlink ref="D7" r:id="rId6" tooltip="Denver Broncos" display="https://www.pro-football-reference.com/teams/den/2008.htm"/>
    <hyperlink ref="C8" r:id="rId7" display="https://www.pro-football-reference.com/years/2010/"/>
    <hyperlink ref="D8" r:id="rId8" tooltip="Houston Texans" display="https://www.pro-football-reference.com/teams/htx/2010.htm"/>
    <hyperlink ref="C9" r:id="rId9" display="https://www.pro-football-reference.com/years/2011/"/>
    <hyperlink ref="D9" r:id="rId10" tooltip="Houston Texans" display="https://www.pro-football-reference.com/teams/htx/2011.htm"/>
    <hyperlink ref="C10" r:id="rId11" display="https://www.pro-football-reference.com/years/2012/"/>
    <hyperlink ref="D10" r:id="rId12" tooltip="Houston Texans" display="https://www.pro-football-reference.com/teams/htx/2012.htm"/>
    <hyperlink ref="C11" r:id="rId13" display="https://www.pro-football-reference.com/years/2013/"/>
    <hyperlink ref="D11" r:id="rId14" tooltip="Houston Texans" display="https://www.pro-football-reference.com/teams/htx/2013.htm"/>
    <hyperlink ref="C12" r:id="rId15" display="https://www.pro-football-reference.com/years/2015/"/>
    <hyperlink ref="D12" r:id="rId16" tooltip="Denver Broncos" display="https://www.pro-football-reference.com/teams/den/2015.htm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8" sqref="L8"/>
    </sheetView>
  </sheetViews>
  <sheetFormatPr baseColWidth="10" defaultRowHeight="15" x14ac:dyDescent="0.2"/>
  <cols>
    <col min="2" max="2" width="2.1640625" bestFit="1" customWidth="1"/>
  </cols>
  <sheetData>
    <row r="1" spans="1:2" x14ac:dyDescent="0.2">
      <c r="A1" s="90" t="s">
        <v>4035</v>
      </c>
      <c r="B1" s="90" t="s">
        <v>4036</v>
      </c>
    </row>
    <row r="2" spans="1:2" x14ac:dyDescent="0.2">
      <c r="A2">
        <v>-9.2874894292123802</v>
      </c>
      <c r="B2" s="90">
        <v>1</v>
      </c>
    </row>
    <row r="3" spans="1:2" x14ac:dyDescent="0.2">
      <c r="A3">
        <v>-2.51714259622789E-2</v>
      </c>
      <c r="B3" s="90">
        <f>B2+1</f>
        <v>2</v>
      </c>
    </row>
    <row r="4" spans="1:2" x14ac:dyDescent="0.2">
      <c r="A4" s="134">
        <v>7.7304692012219003E-5</v>
      </c>
      <c r="B4" s="90">
        <f t="shared" ref="B4:B10" si="0">B3+1</f>
        <v>3</v>
      </c>
    </row>
    <row r="5" spans="1:2" x14ac:dyDescent="0.2">
      <c r="A5">
        <v>0.15547410988709801</v>
      </c>
      <c r="B5" s="90">
        <f t="shared" si="0"/>
        <v>4</v>
      </c>
    </row>
    <row r="6" spans="1:2" x14ac:dyDescent="0.2">
      <c r="A6">
        <v>-1.349455859302E-2</v>
      </c>
      <c r="B6" s="90">
        <f t="shared" si="0"/>
        <v>5</v>
      </c>
    </row>
    <row r="7" spans="1:2" x14ac:dyDescent="0.2">
      <c r="A7">
        <v>7.8688158628278396E-2</v>
      </c>
      <c r="B7" s="90">
        <f t="shared" si="0"/>
        <v>6</v>
      </c>
    </row>
    <row r="8" spans="1:2" x14ac:dyDescent="0.2">
      <c r="A8">
        <v>0.121953124514386</v>
      </c>
      <c r="B8" s="90">
        <f t="shared" si="0"/>
        <v>7</v>
      </c>
    </row>
    <row r="9" spans="1:2" x14ac:dyDescent="0.2">
      <c r="A9">
        <v>-6.2203281817713504E-3</v>
      </c>
      <c r="B9" s="90">
        <f t="shared" si="0"/>
        <v>8</v>
      </c>
    </row>
    <row r="10" spans="1:2" x14ac:dyDescent="0.2">
      <c r="A10">
        <v>6.26497751666227E-3</v>
      </c>
      <c r="B10" s="90">
        <f t="shared" si="0"/>
        <v>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1"/>
  <sheetViews>
    <sheetView workbookViewId="0">
      <selection sqref="A1:A1048576"/>
    </sheetView>
  </sheetViews>
  <sheetFormatPr baseColWidth="10" defaultRowHeight="15" x14ac:dyDescent="0.2"/>
  <cols>
    <col min="1" max="1" width="10.83203125" style="33"/>
    <col min="2" max="2" width="16.83203125" style="77" bestFit="1" customWidth="1"/>
    <col min="3" max="4" width="16.83203125" style="77" customWidth="1"/>
    <col min="7" max="7" width="12.6640625" bestFit="1" customWidth="1"/>
    <col min="9" max="9" width="23.6640625" style="9" bestFit="1" customWidth="1"/>
    <col min="11" max="12" width="12.83203125" bestFit="1" customWidth="1"/>
    <col min="14" max="14" width="20.1640625" bestFit="1" customWidth="1"/>
    <col min="15" max="15" width="19" bestFit="1" customWidth="1"/>
    <col min="22" max="22" width="10.83203125" style="33"/>
  </cols>
  <sheetData>
    <row r="1" spans="1:33" x14ac:dyDescent="0.2">
      <c r="A1" s="65" t="s">
        <v>2498</v>
      </c>
      <c r="G1" s="74"/>
      <c r="H1" s="74"/>
      <c r="I1" s="180">
        <v>1987</v>
      </c>
      <c r="J1" s="180"/>
      <c r="K1" s="180"/>
      <c r="L1" s="180"/>
      <c r="N1" s="179">
        <v>1986</v>
      </c>
      <c r="O1" s="179"/>
      <c r="P1" s="179"/>
    </row>
    <row r="2" spans="1:33" x14ac:dyDescent="0.2">
      <c r="A2" s="55" t="s">
        <v>350</v>
      </c>
      <c r="B2" s="9" t="s">
        <v>507</v>
      </c>
      <c r="C2" s="9" t="s">
        <v>3731</v>
      </c>
      <c r="D2" s="9"/>
      <c r="E2" s="55" t="s">
        <v>271</v>
      </c>
      <c r="F2" s="81" t="s">
        <v>3754</v>
      </c>
      <c r="G2" t="s">
        <v>3713</v>
      </c>
      <c r="H2" s="74" t="s">
        <v>3993</v>
      </c>
      <c r="I2" s="86" t="s">
        <v>3751</v>
      </c>
      <c r="J2" t="s">
        <v>3993</v>
      </c>
      <c r="K2">
        <f>IF(J2="NFC",1,0)</f>
        <v>1</v>
      </c>
      <c r="L2">
        <v>14</v>
      </c>
      <c r="N2" t="s">
        <v>3751</v>
      </c>
      <c r="O2" t="s">
        <v>3993</v>
      </c>
      <c r="S2" s="87"/>
      <c r="U2" s="88"/>
      <c r="W2" s="87"/>
      <c r="X2" s="87"/>
      <c r="Y2" s="87"/>
    </row>
    <row r="3" spans="1:33" ht="16" x14ac:dyDescent="0.25">
      <c r="A3" s="55" t="s">
        <v>443</v>
      </c>
      <c r="B3" s="77" t="s">
        <v>3716</v>
      </c>
      <c r="C3" s="77" t="s">
        <v>3717</v>
      </c>
      <c r="H3" s="73" t="s">
        <v>3998</v>
      </c>
      <c r="I3" s="86" t="s">
        <v>3984</v>
      </c>
      <c r="J3" t="s">
        <v>3987</v>
      </c>
      <c r="K3">
        <v>2</v>
      </c>
      <c r="L3">
        <v>4</v>
      </c>
      <c r="N3" t="s">
        <v>3984</v>
      </c>
      <c r="O3" t="s">
        <v>3987</v>
      </c>
      <c r="S3" s="87"/>
      <c r="T3" s="89"/>
      <c r="U3" s="87" t="s">
        <v>4015</v>
      </c>
      <c r="V3" s="33" t="s">
        <v>4016</v>
      </c>
    </row>
    <row r="4" spans="1:33" ht="15" customHeight="1" x14ac:dyDescent="0.25">
      <c r="A4" s="55" t="s">
        <v>382</v>
      </c>
      <c r="B4" s="9" t="s">
        <v>3720</v>
      </c>
      <c r="C4" s="9" t="s">
        <v>3721</v>
      </c>
      <c r="D4" s="9"/>
      <c r="E4" t="s">
        <v>3995</v>
      </c>
      <c r="H4" s="73" t="s">
        <v>3997</v>
      </c>
      <c r="I4" s="86" t="s">
        <v>3753</v>
      </c>
      <c r="J4" t="s">
        <v>3993</v>
      </c>
      <c r="K4">
        <f>IF(J4="NFC",1,0)</f>
        <v>1</v>
      </c>
      <c r="L4">
        <v>3</v>
      </c>
      <c r="N4" t="s">
        <v>3753</v>
      </c>
      <c r="O4" t="s">
        <v>3993</v>
      </c>
      <c r="T4" s="89"/>
      <c r="U4" t="s">
        <v>3631</v>
      </c>
      <c r="V4" s="33" t="s">
        <v>4017</v>
      </c>
      <c r="W4" t="s">
        <v>2498</v>
      </c>
      <c r="Z4" t="s">
        <v>4018</v>
      </c>
      <c r="AB4" t="s">
        <v>4019</v>
      </c>
      <c r="AC4" t="s">
        <v>3631</v>
      </c>
      <c r="AD4" t="s">
        <v>4017</v>
      </c>
    </row>
    <row r="5" spans="1:33" ht="15" customHeight="1" x14ac:dyDescent="0.2">
      <c r="A5" s="55" t="s">
        <v>124</v>
      </c>
      <c r="B5" s="9" t="s">
        <v>2565</v>
      </c>
      <c r="C5" s="9" t="s">
        <v>4020</v>
      </c>
      <c r="D5" s="9"/>
      <c r="H5" s="73"/>
      <c r="I5" s="86" t="s">
        <v>3975</v>
      </c>
      <c r="J5" t="s">
        <v>3987</v>
      </c>
      <c r="K5">
        <v>2</v>
      </c>
      <c r="L5">
        <v>12</v>
      </c>
      <c r="N5" t="s">
        <v>3975</v>
      </c>
      <c r="O5" t="s">
        <v>3987</v>
      </c>
      <c r="S5" s="87"/>
      <c r="U5" s="87"/>
    </row>
    <row r="6" spans="1:33" ht="15" customHeight="1" x14ac:dyDescent="0.2">
      <c r="A6" s="55" t="s">
        <v>528</v>
      </c>
      <c r="B6" s="9" t="s">
        <v>3711</v>
      </c>
      <c r="C6" s="9" t="s">
        <v>3712</v>
      </c>
      <c r="D6" s="9"/>
      <c r="E6" t="s">
        <v>3996</v>
      </c>
      <c r="H6" s="73"/>
      <c r="I6" s="86" t="s">
        <v>3979</v>
      </c>
      <c r="J6" t="s">
        <v>3987</v>
      </c>
      <c r="K6">
        <v>2</v>
      </c>
      <c r="L6">
        <v>2</v>
      </c>
      <c r="N6" t="s">
        <v>3979</v>
      </c>
      <c r="O6" t="s">
        <v>3987</v>
      </c>
      <c r="S6" s="87"/>
      <c r="T6" s="6"/>
      <c r="U6" s="33">
        <v>1</v>
      </c>
      <c r="V6" s="33">
        <v>1899</v>
      </c>
      <c r="W6" s="87" t="s">
        <v>543</v>
      </c>
      <c r="X6" s="87"/>
      <c r="Y6" s="87"/>
      <c r="Z6" s="179" t="s">
        <v>3734</v>
      </c>
      <c r="AA6" s="179"/>
      <c r="AB6">
        <v>15</v>
      </c>
      <c r="AC6">
        <v>11</v>
      </c>
      <c r="AD6">
        <v>4</v>
      </c>
      <c r="AE6">
        <v>0</v>
      </c>
      <c r="AF6">
        <v>10</v>
      </c>
      <c r="AG6">
        <v>124</v>
      </c>
    </row>
    <row r="7" spans="1:33" x14ac:dyDescent="0.2">
      <c r="A7" s="55" t="s">
        <v>56</v>
      </c>
      <c r="B7" s="77" t="s">
        <v>3740</v>
      </c>
      <c r="C7" s="77" t="s">
        <v>3741</v>
      </c>
      <c r="H7" s="73"/>
      <c r="I7" s="86" t="s">
        <v>3755</v>
      </c>
      <c r="J7" t="s">
        <v>3993</v>
      </c>
      <c r="K7">
        <f>IF(J7="NFC",1,0)</f>
        <v>1</v>
      </c>
      <c r="L7">
        <v>10</v>
      </c>
      <c r="N7" t="s">
        <v>3755</v>
      </c>
      <c r="O7" t="s">
        <v>3993</v>
      </c>
      <c r="T7" s="6"/>
      <c r="U7" s="33">
        <f>U6+1</f>
        <v>2</v>
      </c>
      <c r="V7" s="33">
        <v>1615</v>
      </c>
      <c r="W7" t="s">
        <v>4003</v>
      </c>
      <c r="Z7" t="s">
        <v>4008</v>
      </c>
      <c r="AA7" t="s">
        <v>3739</v>
      </c>
      <c r="AB7">
        <v>13</v>
      </c>
      <c r="AC7">
        <v>10</v>
      </c>
      <c r="AD7">
        <v>3</v>
      </c>
      <c r="AE7">
        <v>0</v>
      </c>
      <c r="AF7">
        <v>24</v>
      </c>
      <c r="AG7">
        <v>179</v>
      </c>
    </row>
    <row r="8" spans="1:33" ht="15" customHeight="1" x14ac:dyDescent="0.2">
      <c r="A8" s="55" t="s">
        <v>363</v>
      </c>
      <c r="B8" s="9" t="s">
        <v>650</v>
      </c>
      <c r="C8" s="9" t="s">
        <v>3732</v>
      </c>
      <c r="D8" s="9"/>
      <c r="G8">
        <f>36-2 +1</f>
        <v>35</v>
      </c>
      <c r="H8" s="73"/>
      <c r="I8" s="86" t="s">
        <v>3985</v>
      </c>
      <c r="J8" t="s">
        <v>3987</v>
      </c>
      <c r="K8">
        <v>2</v>
      </c>
      <c r="L8">
        <v>1</v>
      </c>
      <c r="N8" t="s">
        <v>3985</v>
      </c>
      <c r="O8" t="s">
        <v>3987</v>
      </c>
      <c r="S8" s="87"/>
      <c r="T8" s="6"/>
      <c r="U8" s="33">
        <f t="shared" ref="U8:U33" si="0">U7+1</f>
        <v>3</v>
      </c>
      <c r="V8" s="33">
        <v>1384</v>
      </c>
      <c r="W8" s="87" t="s">
        <v>3999</v>
      </c>
      <c r="X8" s="87"/>
      <c r="Y8" s="87"/>
      <c r="Z8" t="s">
        <v>4009</v>
      </c>
      <c r="AA8" t="s">
        <v>3715</v>
      </c>
      <c r="AB8">
        <v>13</v>
      </c>
      <c r="AC8">
        <v>10</v>
      </c>
      <c r="AD8">
        <v>3</v>
      </c>
      <c r="AE8">
        <v>0</v>
      </c>
      <c r="AF8">
        <v>20</v>
      </c>
      <c r="AG8">
        <v>49</v>
      </c>
    </row>
    <row r="9" spans="1:33" ht="15" customHeight="1" x14ac:dyDescent="0.2">
      <c r="A9" s="55" t="s">
        <v>93</v>
      </c>
      <c r="B9" s="9" t="s">
        <v>3749</v>
      </c>
      <c r="C9" s="9" t="s">
        <v>3750</v>
      </c>
      <c r="D9" s="9"/>
      <c r="H9" s="73"/>
      <c r="I9" s="86" t="s">
        <v>3990</v>
      </c>
      <c r="J9" t="s">
        <v>3993</v>
      </c>
      <c r="K9">
        <f>IF(J9="NFC",1,0)</f>
        <v>1</v>
      </c>
      <c r="L9">
        <v>11</v>
      </c>
      <c r="N9" t="s">
        <v>3990</v>
      </c>
      <c r="O9" t="s">
        <v>3993</v>
      </c>
      <c r="S9" s="87"/>
      <c r="T9" s="6"/>
      <c r="U9" s="33">
        <f t="shared" si="0"/>
        <v>4</v>
      </c>
      <c r="V9" s="33">
        <v>1113</v>
      </c>
      <c r="W9" s="87" t="s">
        <v>3742</v>
      </c>
      <c r="X9" s="87"/>
      <c r="Y9" s="87"/>
      <c r="Z9" t="s">
        <v>3743</v>
      </c>
      <c r="AB9">
        <v>15</v>
      </c>
      <c r="AC9">
        <v>10</v>
      </c>
      <c r="AD9">
        <v>4</v>
      </c>
      <c r="AE9">
        <v>1</v>
      </c>
      <c r="AF9">
        <v>17</v>
      </c>
      <c r="AG9">
        <v>2</v>
      </c>
    </row>
    <row r="10" spans="1:33" ht="15" customHeight="1" x14ac:dyDescent="0.2">
      <c r="A10" s="55" t="s">
        <v>196</v>
      </c>
      <c r="B10" s="77" t="s">
        <v>3723</v>
      </c>
      <c r="C10" s="77" t="s">
        <v>3724</v>
      </c>
      <c r="H10" s="73"/>
      <c r="I10" s="86" t="s">
        <v>3991</v>
      </c>
      <c r="J10" t="s">
        <v>3993</v>
      </c>
      <c r="K10">
        <f>IF(J10="NFC",1,0)</f>
        <v>1</v>
      </c>
      <c r="L10">
        <v>12</v>
      </c>
      <c r="N10" t="s">
        <v>3991</v>
      </c>
      <c r="O10" t="s">
        <v>3993</v>
      </c>
      <c r="S10" s="87"/>
      <c r="T10" s="6"/>
      <c r="U10" s="33">
        <f t="shared" si="0"/>
        <v>5</v>
      </c>
      <c r="V10" s="33">
        <v>954</v>
      </c>
      <c r="W10" s="87" t="s">
        <v>3708</v>
      </c>
      <c r="X10" s="87"/>
      <c r="Y10" s="87"/>
      <c r="Z10" t="s">
        <v>3709</v>
      </c>
      <c r="AB10">
        <v>12</v>
      </c>
      <c r="AC10">
        <v>7</v>
      </c>
      <c r="AD10">
        <v>5</v>
      </c>
      <c r="AE10">
        <v>0</v>
      </c>
      <c r="AF10">
        <v>1</v>
      </c>
      <c r="AG10">
        <v>584</v>
      </c>
    </row>
    <row r="11" spans="1:33" x14ac:dyDescent="0.2">
      <c r="A11" s="55" t="s">
        <v>137</v>
      </c>
      <c r="B11" s="9" t="s">
        <v>3742</v>
      </c>
      <c r="C11" s="9" t="s">
        <v>4021</v>
      </c>
      <c r="D11" s="9"/>
      <c r="G11" s="74"/>
      <c r="H11" s="74"/>
      <c r="I11" s="86" t="s">
        <v>3752</v>
      </c>
      <c r="J11" t="s">
        <v>3987</v>
      </c>
      <c r="K11">
        <v>2</v>
      </c>
      <c r="L11">
        <v>8</v>
      </c>
      <c r="N11" t="s">
        <v>3752</v>
      </c>
      <c r="O11" t="s">
        <v>3987</v>
      </c>
      <c r="S11" s="87"/>
      <c r="T11" s="6"/>
      <c r="U11" s="33">
        <f t="shared" si="0"/>
        <v>6</v>
      </c>
      <c r="V11" s="33">
        <v>932</v>
      </c>
      <c r="W11" t="s">
        <v>3749</v>
      </c>
      <c r="Z11" t="s">
        <v>3750</v>
      </c>
      <c r="AB11">
        <v>14</v>
      </c>
      <c r="AC11">
        <v>9</v>
      </c>
      <c r="AD11">
        <v>5</v>
      </c>
      <c r="AE11">
        <v>0</v>
      </c>
      <c r="AF11">
        <v>18</v>
      </c>
      <c r="AG11">
        <v>21</v>
      </c>
    </row>
    <row r="12" spans="1:33" ht="15" customHeight="1" x14ac:dyDescent="0.2">
      <c r="A12" s="55" t="s">
        <v>133</v>
      </c>
      <c r="B12" s="9" t="s">
        <v>4022</v>
      </c>
      <c r="C12" s="9" t="s">
        <v>3726</v>
      </c>
      <c r="D12" s="9"/>
      <c r="I12" s="86" t="s">
        <v>3969</v>
      </c>
      <c r="J12" t="s">
        <v>3987</v>
      </c>
      <c r="K12">
        <v>2</v>
      </c>
      <c r="L12">
        <v>5</v>
      </c>
      <c r="N12" t="s">
        <v>3969</v>
      </c>
      <c r="O12" t="s">
        <v>3987</v>
      </c>
      <c r="T12" s="6"/>
      <c r="U12" s="33">
        <f t="shared" si="0"/>
        <v>7</v>
      </c>
      <c r="V12" s="33">
        <v>888</v>
      </c>
      <c r="W12" t="s">
        <v>2370</v>
      </c>
      <c r="Z12" t="s">
        <v>3706</v>
      </c>
      <c r="AB12">
        <v>15</v>
      </c>
      <c r="AC12">
        <v>10</v>
      </c>
      <c r="AD12">
        <v>5</v>
      </c>
      <c r="AE12">
        <v>0</v>
      </c>
      <c r="AF12">
        <v>22</v>
      </c>
      <c r="AG12">
        <v>101</v>
      </c>
    </row>
    <row r="13" spans="1:33" ht="15" customHeight="1" x14ac:dyDescent="0.2">
      <c r="A13" s="55" t="s">
        <v>288</v>
      </c>
      <c r="B13" s="79" t="s">
        <v>4012</v>
      </c>
      <c r="C13" s="79" t="s">
        <v>4013</v>
      </c>
      <c r="D13" s="79" t="s">
        <v>4023</v>
      </c>
      <c r="I13" s="86" t="s">
        <v>3986</v>
      </c>
      <c r="J13" t="s">
        <v>3987</v>
      </c>
      <c r="K13">
        <v>2</v>
      </c>
      <c r="L13">
        <v>13</v>
      </c>
      <c r="N13" t="s">
        <v>3986</v>
      </c>
      <c r="O13" t="s">
        <v>3987</v>
      </c>
      <c r="S13" s="87"/>
      <c r="T13" s="6"/>
      <c r="U13" s="33">
        <f t="shared" si="0"/>
        <v>8</v>
      </c>
      <c r="V13" s="33">
        <v>724</v>
      </c>
      <c r="W13" s="88" t="s">
        <v>2565</v>
      </c>
      <c r="X13" s="88"/>
      <c r="Y13" s="88"/>
      <c r="Z13" t="s">
        <v>3722</v>
      </c>
      <c r="AB13">
        <v>12</v>
      </c>
      <c r="AC13">
        <v>6</v>
      </c>
      <c r="AD13">
        <v>6</v>
      </c>
      <c r="AE13">
        <v>0</v>
      </c>
      <c r="AF13">
        <v>2</v>
      </c>
      <c r="AG13">
        <v>516</v>
      </c>
    </row>
    <row r="14" spans="1:33" ht="15" customHeight="1" x14ac:dyDescent="0.2">
      <c r="A14" s="55" t="s">
        <v>79</v>
      </c>
      <c r="B14" s="77" t="s">
        <v>770</v>
      </c>
      <c r="C14" s="77" t="s">
        <v>4002</v>
      </c>
      <c r="E14" t="s">
        <v>3982</v>
      </c>
      <c r="F14" s="9" t="s">
        <v>3980</v>
      </c>
      <c r="I14" s="86" t="s">
        <v>3968</v>
      </c>
      <c r="J14" t="s">
        <v>3987</v>
      </c>
      <c r="K14">
        <v>2</v>
      </c>
      <c r="L14">
        <v>14</v>
      </c>
      <c r="N14" t="s">
        <v>3968</v>
      </c>
      <c r="O14" t="s">
        <v>3987</v>
      </c>
      <c r="T14" s="6"/>
      <c r="U14" s="33">
        <f t="shared" si="0"/>
        <v>9</v>
      </c>
      <c r="V14" s="33">
        <v>703</v>
      </c>
      <c r="W14" t="s">
        <v>3740</v>
      </c>
      <c r="Z14" t="s">
        <v>3741</v>
      </c>
      <c r="AB14">
        <v>13</v>
      </c>
      <c r="AC14">
        <v>9</v>
      </c>
      <c r="AD14">
        <v>4</v>
      </c>
      <c r="AE14">
        <v>0</v>
      </c>
      <c r="AF14">
        <v>27</v>
      </c>
      <c r="AG14">
        <v>260</v>
      </c>
    </row>
    <row r="15" spans="1:33" x14ac:dyDescent="0.2">
      <c r="A15" s="55" t="s">
        <v>448</v>
      </c>
      <c r="B15" s="78" t="s">
        <v>3746</v>
      </c>
      <c r="C15" s="78" t="s">
        <v>3747</v>
      </c>
      <c r="D15" s="78"/>
      <c r="I15" s="86" t="s">
        <v>3981</v>
      </c>
      <c r="J15" t="s">
        <v>3993</v>
      </c>
      <c r="K15">
        <f>IF(J15="NFC",1,0)</f>
        <v>1</v>
      </c>
      <c r="L15">
        <v>7</v>
      </c>
      <c r="N15" t="s">
        <v>3981</v>
      </c>
      <c r="O15" t="s">
        <v>3993</v>
      </c>
      <c r="T15" s="6"/>
      <c r="U15" s="33">
        <f t="shared" si="0"/>
        <v>10</v>
      </c>
      <c r="V15" s="33">
        <v>618</v>
      </c>
      <c r="W15" t="s">
        <v>3999</v>
      </c>
      <c r="Z15" t="s">
        <v>4001</v>
      </c>
      <c r="AA15" t="s">
        <v>3748</v>
      </c>
      <c r="AB15">
        <v>12</v>
      </c>
      <c r="AC15">
        <v>6</v>
      </c>
      <c r="AD15">
        <v>6</v>
      </c>
      <c r="AE15">
        <v>0</v>
      </c>
      <c r="AF15">
        <v>6</v>
      </c>
      <c r="AG15">
        <v>331</v>
      </c>
    </row>
    <row r="16" spans="1:33" ht="15" customHeight="1" x14ac:dyDescent="0.2">
      <c r="A16" s="55" t="s">
        <v>229</v>
      </c>
      <c r="B16" s="9" t="s">
        <v>3718</v>
      </c>
      <c r="C16" s="9" t="s">
        <v>4024</v>
      </c>
      <c r="D16" s="9"/>
      <c r="I16" s="86" t="s">
        <v>3972</v>
      </c>
      <c r="J16" t="s">
        <v>3987</v>
      </c>
      <c r="K16">
        <v>2</v>
      </c>
      <c r="L16">
        <v>7</v>
      </c>
      <c r="N16" t="s">
        <v>3972</v>
      </c>
      <c r="O16" t="s">
        <v>3987</v>
      </c>
      <c r="T16" s="6"/>
      <c r="U16" s="33">
        <f t="shared" si="0"/>
        <v>11</v>
      </c>
      <c r="V16" s="33">
        <v>546</v>
      </c>
      <c r="W16" t="s">
        <v>3999</v>
      </c>
      <c r="Z16" t="s">
        <v>4000</v>
      </c>
      <c r="AA16" t="s">
        <v>3707</v>
      </c>
      <c r="AB16">
        <v>12</v>
      </c>
      <c r="AC16">
        <v>6</v>
      </c>
      <c r="AD16">
        <v>6</v>
      </c>
      <c r="AE16">
        <v>0</v>
      </c>
      <c r="AF16">
        <v>5</v>
      </c>
      <c r="AG16">
        <v>332</v>
      </c>
    </row>
    <row r="17" spans="1:33" ht="15" customHeight="1" x14ac:dyDescent="0.2">
      <c r="A17" s="55" t="s">
        <v>71</v>
      </c>
      <c r="B17" s="9" t="s">
        <v>1782</v>
      </c>
      <c r="C17" s="9" t="s">
        <v>4005</v>
      </c>
      <c r="D17" s="9" t="s">
        <v>4025</v>
      </c>
      <c r="I17" s="86" t="s">
        <v>3976</v>
      </c>
      <c r="J17" t="s">
        <v>3993</v>
      </c>
      <c r="K17">
        <f>IF(J17="NFC",1,0)</f>
        <v>1</v>
      </c>
      <c r="L17">
        <v>4</v>
      </c>
      <c r="N17" t="s">
        <v>3976</v>
      </c>
      <c r="O17" t="s">
        <v>3993</v>
      </c>
      <c r="T17" s="6"/>
      <c r="U17" s="33">
        <f t="shared" si="0"/>
        <v>12</v>
      </c>
      <c r="V17" s="33">
        <v>447</v>
      </c>
      <c r="W17" t="s">
        <v>3735</v>
      </c>
      <c r="Z17" t="s">
        <v>3736</v>
      </c>
      <c r="AB17">
        <v>12</v>
      </c>
      <c r="AC17">
        <v>7</v>
      </c>
      <c r="AD17">
        <v>5</v>
      </c>
      <c r="AE17">
        <v>0</v>
      </c>
      <c r="AF17">
        <v>3</v>
      </c>
      <c r="AG17">
        <v>364</v>
      </c>
    </row>
    <row r="18" spans="1:33" x14ac:dyDescent="0.2">
      <c r="A18" s="55" t="s">
        <v>237</v>
      </c>
      <c r="B18" s="9" t="s">
        <v>3735</v>
      </c>
      <c r="C18" s="9" t="s">
        <v>3736</v>
      </c>
      <c r="D18" s="9"/>
      <c r="I18" s="86" t="s">
        <v>3756</v>
      </c>
      <c r="J18" t="s">
        <v>3987</v>
      </c>
      <c r="K18">
        <v>2</v>
      </c>
      <c r="L18">
        <v>3</v>
      </c>
      <c r="N18" t="s">
        <v>3756</v>
      </c>
      <c r="O18" t="s">
        <v>3987</v>
      </c>
      <c r="T18" s="6"/>
      <c r="U18" s="33">
        <f t="shared" si="0"/>
        <v>13</v>
      </c>
      <c r="V18" s="33">
        <v>319</v>
      </c>
      <c r="W18" t="s">
        <v>3746</v>
      </c>
      <c r="Z18" t="s">
        <v>3747</v>
      </c>
      <c r="AB18">
        <v>13</v>
      </c>
      <c r="AC18">
        <v>7</v>
      </c>
      <c r="AD18">
        <v>6</v>
      </c>
      <c r="AE18">
        <v>0</v>
      </c>
      <c r="AF18">
        <v>14</v>
      </c>
      <c r="AG18">
        <v>31</v>
      </c>
    </row>
    <row r="19" spans="1:33" ht="15" customHeight="1" x14ac:dyDescent="0.2">
      <c r="A19" s="55" t="s">
        <v>325</v>
      </c>
      <c r="B19" s="9" t="s">
        <v>2370</v>
      </c>
      <c r="C19" s="9" t="s">
        <v>3706</v>
      </c>
      <c r="D19" s="9"/>
      <c r="I19" s="86" t="s">
        <v>3992</v>
      </c>
      <c r="J19" t="s">
        <v>3993</v>
      </c>
      <c r="K19">
        <f>IF(J19="NFC",1,0)</f>
        <v>1</v>
      </c>
      <c r="L19">
        <v>5</v>
      </c>
      <c r="N19" t="s">
        <v>3992</v>
      </c>
      <c r="O19" t="s">
        <v>3993</v>
      </c>
      <c r="T19" s="6"/>
      <c r="U19" s="33">
        <f t="shared" si="0"/>
        <v>14</v>
      </c>
      <c r="V19" s="33">
        <v>243</v>
      </c>
      <c r="W19" t="s">
        <v>770</v>
      </c>
      <c r="Z19" t="s">
        <v>4002</v>
      </c>
      <c r="AB19">
        <v>14</v>
      </c>
      <c r="AC19">
        <v>8</v>
      </c>
      <c r="AD19">
        <v>6</v>
      </c>
      <c r="AE19">
        <v>0</v>
      </c>
      <c r="AF19">
        <v>19</v>
      </c>
      <c r="AG19">
        <v>29</v>
      </c>
    </row>
    <row r="20" spans="1:33" s="10" customFormat="1" ht="15" customHeight="1" x14ac:dyDescent="0.2">
      <c r="A20" s="84" t="s">
        <v>267</v>
      </c>
      <c r="B20" s="6" t="s">
        <v>3992</v>
      </c>
      <c r="C20" s="85" t="s">
        <v>3734</v>
      </c>
      <c r="D20" s="85"/>
      <c r="I20" s="86" t="s">
        <v>3977</v>
      </c>
      <c r="J20" t="s">
        <v>3993</v>
      </c>
      <c r="K20">
        <f>IF(J20="NFC",1,0)</f>
        <v>1</v>
      </c>
      <c r="L20">
        <v>8</v>
      </c>
      <c r="N20" t="s">
        <v>3977</v>
      </c>
      <c r="O20" t="s">
        <v>3993</v>
      </c>
      <c r="P20"/>
      <c r="T20" s="6"/>
      <c r="U20" s="33">
        <f t="shared" si="0"/>
        <v>15</v>
      </c>
      <c r="V20" s="44">
        <v>34</v>
      </c>
      <c r="W20" s="10" t="s">
        <v>3728</v>
      </c>
      <c r="Z20" s="10" t="s">
        <v>3729</v>
      </c>
      <c r="AB20" s="10">
        <v>13</v>
      </c>
      <c r="AC20" s="10">
        <v>7</v>
      </c>
      <c r="AD20" s="10">
        <v>6</v>
      </c>
      <c r="AE20" s="10">
        <v>0</v>
      </c>
      <c r="AF20" s="10">
        <v>23</v>
      </c>
      <c r="AG20" s="10">
        <v>146</v>
      </c>
    </row>
    <row r="21" spans="1:33" ht="15" customHeight="1" x14ac:dyDescent="0.2">
      <c r="A21" s="55" t="s">
        <v>174</v>
      </c>
      <c r="B21" s="77" t="s">
        <v>3999</v>
      </c>
      <c r="C21" s="77" t="s">
        <v>4000</v>
      </c>
      <c r="D21" s="77" t="s">
        <v>3707</v>
      </c>
      <c r="I21" s="86" t="s">
        <v>3973</v>
      </c>
      <c r="J21" t="s">
        <v>3987</v>
      </c>
      <c r="K21">
        <v>2</v>
      </c>
      <c r="L21">
        <v>6</v>
      </c>
      <c r="N21" t="s">
        <v>3973</v>
      </c>
      <c r="O21" t="s">
        <v>3987</v>
      </c>
      <c r="T21" s="6"/>
      <c r="U21" s="33">
        <f t="shared" si="0"/>
        <v>16</v>
      </c>
      <c r="V21" s="33">
        <v>-39</v>
      </c>
      <c r="W21" t="s">
        <v>3999</v>
      </c>
      <c r="Z21" t="s">
        <v>4001</v>
      </c>
      <c r="AA21" t="s">
        <v>3744</v>
      </c>
      <c r="AB21">
        <v>12</v>
      </c>
      <c r="AC21">
        <v>5</v>
      </c>
      <c r="AD21">
        <v>7</v>
      </c>
      <c r="AE21">
        <v>0</v>
      </c>
      <c r="AF21">
        <v>4</v>
      </c>
      <c r="AG21">
        <v>360</v>
      </c>
    </row>
    <row r="22" spans="1:33" x14ac:dyDescent="0.2">
      <c r="A22" s="55" t="s">
        <v>106</v>
      </c>
      <c r="B22" s="9" t="s">
        <v>3999</v>
      </c>
      <c r="C22" s="9" t="s">
        <v>4001</v>
      </c>
      <c r="D22" s="9" t="s">
        <v>3748</v>
      </c>
      <c r="I22" s="86" t="s">
        <v>3988</v>
      </c>
      <c r="J22" t="s">
        <v>3993</v>
      </c>
      <c r="K22">
        <f>IF(J22="NFC",1,0)</f>
        <v>1</v>
      </c>
      <c r="L22">
        <v>6</v>
      </c>
      <c r="N22" t="s">
        <v>3988</v>
      </c>
      <c r="O22" t="s">
        <v>3993</v>
      </c>
      <c r="T22" s="6"/>
      <c r="U22" s="33">
        <f t="shared" si="0"/>
        <v>17</v>
      </c>
      <c r="V22" s="33">
        <v>-227</v>
      </c>
      <c r="W22" t="s">
        <v>129</v>
      </c>
      <c r="Z22" t="s">
        <v>3710</v>
      </c>
      <c r="AB22">
        <v>12</v>
      </c>
      <c r="AC22">
        <v>6</v>
      </c>
      <c r="AD22">
        <v>6</v>
      </c>
      <c r="AE22">
        <v>0</v>
      </c>
      <c r="AF22">
        <v>9</v>
      </c>
      <c r="AG22">
        <v>128</v>
      </c>
    </row>
    <row r="23" spans="1:33" ht="15" customHeight="1" x14ac:dyDescent="0.2">
      <c r="A23" s="55" t="s">
        <v>170</v>
      </c>
      <c r="B23" s="9" t="s">
        <v>3999</v>
      </c>
      <c r="C23" s="9" t="s">
        <v>4001</v>
      </c>
      <c r="D23" s="9" t="s">
        <v>3744</v>
      </c>
      <c r="I23" s="86" t="s">
        <v>3971</v>
      </c>
      <c r="J23" t="s">
        <v>3987</v>
      </c>
      <c r="K23">
        <v>2</v>
      </c>
      <c r="L23">
        <v>9</v>
      </c>
      <c r="N23" t="s">
        <v>3971</v>
      </c>
      <c r="O23" t="s">
        <v>3987</v>
      </c>
      <c r="T23" s="6"/>
      <c r="U23" s="33">
        <f t="shared" si="0"/>
        <v>18</v>
      </c>
      <c r="V23" s="33">
        <v>-251</v>
      </c>
      <c r="W23" t="s">
        <v>3723</v>
      </c>
      <c r="Z23" t="s">
        <v>3724</v>
      </c>
      <c r="AB23">
        <v>12</v>
      </c>
      <c r="AC23">
        <v>5</v>
      </c>
      <c r="AD23">
        <v>7</v>
      </c>
      <c r="AE23">
        <v>0</v>
      </c>
      <c r="AF23">
        <v>13</v>
      </c>
      <c r="AG23">
        <v>35</v>
      </c>
    </row>
    <row r="24" spans="1:33" ht="15" customHeight="1" x14ac:dyDescent="0.2">
      <c r="A24" s="55" t="s">
        <v>191</v>
      </c>
      <c r="B24" s="9" t="s">
        <v>3737</v>
      </c>
      <c r="C24" s="9" t="s">
        <v>4026</v>
      </c>
      <c r="D24" s="9"/>
      <c r="F24" s="83" t="s">
        <v>3968</v>
      </c>
      <c r="I24" s="86" t="s">
        <v>3970</v>
      </c>
      <c r="J24" t="s">
        <v>3987</v>
      </c>
      <c r="K24">
        <v>2</v>
      </c>
      <c r="L24">
        <v>11</v>
      </c>
      <c r="N24" t="s">
        <v>3970</v>
      </c>
      <c r="O24" t="s">
        <v>3987</v>
      </c>
      <c r="T24" s="6"/>
      <c r="U24" s="33">
        <f t="shared" si="0"/>
        <v>19</v>
      </c>
      <c r="V24" s="33">
        <v>-369</v>
      </c>
      <c r="W24" t="s">
        <v>4006</v>
      </c>
      <c r="Z24" t="s">
        <v>4007</v>
      </c>
      <c r="AA24" t="s">
        <v>3714</v>
      </c>
      <c r="AB24">
        <v>12</v>
      </c>
      <c r="AC24">
        <v>5</v>
      </c>
      <c r="AD24">
        <v>7</v>
      </c>
      <c r="AE24">
        <v>0</v>
      </c>
      <c r="AF24">
        <v>7</v>
      </c>
      <c r="AG24">
        <v>138</v>
      </c>
    </row>
    <row r="25" spans="1:33" ht="15" customHeight="1" x14ac:dyDescent="0.2">
      <c r="A25" s="55" t="s">
        <v>151</v>
      </c>
      <c r="B25" s="9" t="s">
        <v>4027</v>
      </c>
      <c r="C25" s="9" t="s">
        <v>3709</v>
      </c>
      <c r="D25" s="9"/>
      <c r="I25" s="86" t="s">
        <v>3978</v>
      </c>
      <c r="J25" t="s">
        <v>3993</v>
      </c>
      <c r="K25">
        <f>IF(J25="NFC",1,0)</f>
        <v>1</v>
      </c>
      <c r="L25">
        <v>1</v>
      </c>
      <c r="N25" t="s">
        <v>3978</v>
      </c>
      <c r="O25" t="s">
        <v>3993</v>
      </c>
      <c r="T25" s="6"/>
      <c r="U25" s="33">
        <f t="shared" si="0"/>
        <v>20</v>
      </c>
      <c r="V25" s="33">
        <v>-416</v>
      </c>
      <c r="W25" t="s">
        <v>4010</v>
      </c>
      <c r="Z25" t="s">
        <v>4011</v>
      </c>
      <c r="AA25" t="s">
        <v>3731</v>
      </c>
      <c r="AB25">
        <v>12</v>
      </c>
      <c r="AC25">
        <v>6</v>
      </c>
      <c r="AD25">
        <v>6</v>
      </c>
      <c r="AE25">
        <v>0</v>
      </c>
      <c r="AF25">
        <v>26</v>
      </c>
      <c r="AG25">
        <v>255</v>
      </c>
    </row>
    <row r="26" spans="1:33" x14ac:dyDescent="0.2">
      <c r="A26" s="55" t="s">
        <v>120</v>
      </c>
      <c r="B26" s="9" t="s">
        <v>129</v>
      </c>
      <c r="C26" s="9" t="s">
        <v>3710</v>
      </c>
      <c r="D26" s="9"/>
      <c r="I26" s="86" t="s">
        <v>3974</v>
      </c>
      <c r="J26" t="s">
        <v>3987</v>
      </c>
      <c r="K26">
        <v>2</v>
      </c>
      <c r="L26">
        <v>10</v>
      </c>
      <c r="N26" t="s">
        <v>3974</v>
      </c>
      <c r="O26" t="s">
        <v>3987</v>
      </c>
      <c r="T26" s="6"/>
      <c r="U26" s="33">
        <f t="shared" si="0"/>
        <v>21</v>
      </c>
      <c r="V26" s="33">
        <v>-625</v>
      </c>
      <c r="W26" t="s">
        <v>4006</v>
      </c>
      <c r="Z26" t="s">
        <v>4007</v>
      </c>
      <c r="AA26" t="s">
        <v>3738</v>
      </c>
      <c r="AB26">
        <v>12</v>
      </c>
      <c r="AC26">
        <v>4</v>
      </c>
      <c r="AD26">
        <v>8</v>
      </c>
      <c r="AE26">
        <v>0</v>
      </c>
      <c r="AF26">
        <v>15</v>
      </c>
      <c r="AG26">
        <v>24</v>
      </c>
    </row>
    <row r="27" spans="1:33" ht="15" customHeight="1" x14ac:dyDescent="0.2">
      <c r="A27" s="55" t="s">
        <v>1444</v>
      </c>
      <c r="B27" s="83" t="s">
        <v>4006</v>
      </c>
      <c r="C27" s="83" t="s">
        <v>4007</v>
      </c>
      <c r="D27" s="83" t="s">
        <v>3738</v>
      </c>
      <c r="E27" t="s">
        <v>3983</v>
      </c>
      <c r="I27" s="86" t="s">
        <v>3989</v>
      </c>
      <c r="J27" t="s">
        <v>3993</v>
      </c>
      <c r="K27">
        <f>IF(J27="NFC",1,0)</f>
        <v>1</v>
      </c>
      <c r="L27">
        <v>9</v>
      </c>
      <c r="N27" t="s">
        <v>3989</v>
      </c>
      <c r="O27" t="s">
        <v>3993</v>
      </c>
      <c r="T27" s="6"/>
      <c r="U27" s="33">
        <f t="shared" si="0"/>
        <v>22</v>
      </c>
      <c r="V27" s="33">
        <v>-658</v>
      </c>
      <c r="W27" t="s">
        <v>4003</v>
      </c>
      <c r="Z27" t="s">
        <v>4004</v>
      </c>
      <c r="AA27" t="s">
        <v>3727</v>
      </c>
      <c r="AB27">
        <v>12</v>
      </c>
      <c r="AC27">
        <v>5</v>
      </c>
      <c r="AD27">
        <v>7</v>
      </c>
      <c r="AE27">
        <v>0</v>
      </c>
      <c r="AF27">
        <v>16</v>
      </c>
      <c r="AG27">
        <v>8</v>
      </c>
    </row>
    <row r="28" spans="1:33" ht="15" customHeight="1" x14ac:dyDescent="0.2">
      <c r="A28" s="55" t="s">
        <v>1499</v>
      </c>
      <c r="B28" s="80" t="s">
        <v>4028</v>
      </c>
      <c r="C28" s="80" t="s">
        <v>4007</v>
      </c>
      <c r="D28" s="80" t="s">
        <v>3714</v>
      </c>
      <c r="E28" t="s">
        <v>3713</v>
      </c>
      <c r="F28" s="55" t="s">
        <v>141</v>
      </c>
      <c r="G28" s="9"/>
      <c r="I28" s="86" t="s">
        <v>3967</v>
      </c>
      <c r="J28" t="s">
        <v>3993</v>
      </c>
      <c r="K28">
        <f>IF(J28="NFC",1,0)</f>
        <v>1</v>
      </c>
      <c r="L28">
        <v>13</v>
      </c>
      <c r="N28" t="s">
        <v>3967</v>
      </c>
      <c r="O28" t="s">
        <v>3993</v>
      </c>
      <c r="T28" s="6"/>
      <c r="U28" s="33">
        <f t="shared" si="0"/>
        <v>23</v>
      </c>
      <c r="V28" s="33">
        <v>-1095</v>
      </c>
      <c r="W28" t="s">
        <v>4012</v>
      </c>
      <c r="Z28" t="s">
        <v>4013</v>
      </c>
      <c r="AA28" t="s">
        <v>3733</v>
      </c>
      <c r="AB28">
        <v>12</v>
      </c>
      <c r="AC28">
        <v>3</v>
      </c>
      <c r="AD28">
        <v>8</v>
      </c>
      <c r="AE28">
        <v>1</v>
      </c>
      <c r="AF28">
        <v>8</v>
      </c>
      <c r="AG28">
        <v>133</v>
      </c>
    </row>
    <row r="29" spans="1:33" ht="15" customHeight="1" x14ac:dyDescent="0.2">
      <c r="A29" s="55" t="s">
        <v>431</v>
      </c>
      <c r="B29" s="82" t="s">
        <v>4003</v>
      </c>
      <c r="C29" s="82" t="s">
        <v>4004</v>
      </c>
      <c r="D29" s="82" t="s">
        <v>3727</v>
      </c>
      <c r="I29" s="86" t="s">
        <v>3994</v>
      </c>
      <c r="J29" t="s">
        <v>3993</v>
      </c>
      <c r="K29">
        <f>IF(J29="NFC",1,0)</f>
        <v>1</v>
      </c>
      <c r="L29">
        <v>2</v>
      </c>
      <c r="N29" t="s">
        <v>3994</v>
      </c>
      <c r="O29" t="s">
        <v>3993</v>
      </c>
      <c r="T29" s="6"/>
      <c r="U29" s="33">
        <f t="shared" si="0"/>
        <v>24</v>
      </c>
      <c r="V29" s="33">
        <v>-1141</v>
      </c>
      <c r="W29" t="s">
        <v>650</v>
      </c>
      <c r="Z29" t="s">
        <v>3732</v>
      </c>
      <c r="AB29">
        <v>12</v>
      </c>
      <c r="AC29">
        <v>3</v>
      </c>
      <c r="AD29">
        <v>9</v>
      </c>
      <c r="AE29">
        <v>0</v>
      </c>
      <c r="AF29">
        <v>12</v>
      </c>
      <c r="AG29">
        <v>48</v>
      </c>
    </row>
    <row r="30" spans="1:33" x14ac:dyDescent="0.2">
      <c r="A30" s="55" t="s">
        <v>490</v>
      </c>
      <c r="B30" s="9" t="s">
        <v>3728</v>
      </c>
      <c r="C30" s="9" t="s">
        <v>3729</v>
      </c>
      <c r="D30" s="9"/>
      <c r="T30" s="6"/>
      <c r="U30" s="33">
        <f t="shared" si="0"/>
        <v>25</v>
      </c>
      <c r="V30" s="33">
        <v>-1350</v>
      </c>
      <c r="W30" t="s">
        <v>1782</v>
      </c>
      <c r="Z30" t="s">
        <v>4005</v>
      </c>
      <c r="AA30" t="s">
        <v>3719</v>
      </c>
      <c r="AB30">
        <v>12</v>
      </c>
      <c r="AC30">
        <v>4</v>
      </c>
      <c r="AD30">
        <v>8</v>
      </c>
      <c r="AE30">
        <v>0</v>
      </c>
      <c r="AF30">
        <v>28</v>
      </c>
      <c r="AG30">
        <v>344</v>
      </c>
    </row>
    <row r="31" spans="1:33" ht="15" customHeight="1" x14ac:dyDescent="0.2">
      <c r="A31" s="55" t="s">
        <v>110</v>
      </c>
      <c r="B31" s="9" t="s">
        <v>4003</v>
      </c>
      <c r="C31" s="9" t="s">
        <v>4008</v>
      </c>
      <c r="D31" s="9" t="s">
        <v>3739</v>
      </c>
      <c r="T31" s="6"/>
      <c r="U31" s="33">
        <f t="shared" si="0"/>
        <v>26</v>
      </c>
      <c r="V31" s="33">
        <v>-1576</v>
      </c>
      <c r="W31" t="s">
        <v>3725</v>
      </c>
      <c r="Z31" t="s">
        <v>3726</v>
      </c>
      <c r="AB31">
        <v>12</v>
      </c>
      <c r="AC31">
        <v>3</v>
      </c>
      <c r="AD31">
        <v>9</v>
      </c>
      <c r="AE31">
        <v>0</v>
      </c>
      <c r="AF31">
        <v>25</v>
      </c>
      <c r="AG31">
        <v>239</v>
      </c>
    </row>
    <row r="32" spans="1:33" ht="15" customHeight="1" x14ac:dyDescent="0.2">
      <c r="A32" s="55" t="s">
        <v>241</v>
      </c>
      <c r="B32" s="77" t="s">
        <v>4014</v>
      </c>
      <c r="C32" s="77" t="s">
        <v>4013</v>
      </c>
      <c r="D32" s="77" t="s">
        <v>3745</v>
      </c>
      <c r="T32" s="6"/>
      <c r="U32" s="33">
        <f t="shared" si="0"/>
        <v>27</v>
      </c>
      <c r="V32" s="33">
        <v>-1908</v>
      </c>
      <c r="W32" t="s">
        <v>4014</v>
      </c>
      <c r="Z32" t="s">
        <v>4013</v>
      </c>
      <c r="AA32" t="s">
        <v>3745</v>
      </c>
      <c r="AB32">
        <v>12</v>
      </c>
      <c r="AC32">
        <v>2</v>
      </c>
      <c r="AD32">
        <v>10</v>
      </c>
      <c r="AE32">
        <v>0</v>
      </c>
      <c r="AF32">
        <v>21</v>
      </c>
      <c r="AG32">
        <v>85</v>
      </c>
    </row>
    <row r="33" spans="1:33" x14ac:dyDescent="0.2">
      <c r="A33" s="55" t="s">
        <v>253</v>
      </c>
      <c r="B33" s="9" t="s">
        <v>121</v>
      </c>
      <c r="C33" s="9" t="s">
        <v>3730</v>
      </c>
      <c r="D33" s="9"/>
      <c r="T33" s="6"/>
      <c r="U33" s="33">
        <f t="shared" si="0"/>
        <v>28</v>
      </c>
      <c r="V33" s="33">
        <v>-2764</v>
      </c>
      <c r="W33" t="s">
        <v>3716</v>
      </c>
      <c r="Z33" t="s">
        <v>3717</v>
      </c>
      <c r="AB33">
        <v>12</v>
      </c>
      <c r="AC33">
        <v>2</v>
      </c>
      <c r="AD33">
        <v>10</v>
      </c>
      <c r="AE33">
        <v>0</v>
      </c>
      <c r="AF33">
        <v>11</v>
      </c>
      <c r="AG33">
        <v>108</v>
      </c>
    </row>
    <row r="34" spans="1:33" ht="15" customHeight="1" x14ac:dyDescent="0.2">
      <c r="A34" s="55" t="s">
        <v>221</v>
      </c>
      <c r="B34" s="79" t="s">
        <v>543</v>
      </c>
      <c r="C34" s="79" t="s">
        <v>4029</v>
      </c>
      <c r="D34" s="79"/>
    </row>
    <row r="35" spans="1:33" ht="15" customHeight="1" x14ac:dyDescent="0.2"/>
    <row r="36" spans="1:33" ht="15" customHeight="1" x14ac:dyDescent="0.2">
      <c r="A36"/>
    </row>
    <row r="37" spans="1:33" x14ac:dyDescent="0.2">
      <c r="A37"/>
    </row>
    <row r="38" spans="1:33" ht="15" customHeight="1" x14ac:dyDescent="0.2">
      <c r="A38"/>
    </row>
    <row r="39" spans="1:33" ht="15" customHeight="1" x14ac:dyDescent="0.2">
      <c r="A39"/>
    </row>
    <row r="40" spans="1:33" ht="15" customHeight="1" x14ac:dyDescent="0.2">
      <c r="A40"/>
    </row>
    <row r="41" spans="1:33" x14ac:dyDescent="0.2">
      <c r="A41"/>
    </row>
    <row r="42" spans="1:33" ht="15" customHeight="1" x14ac:dyDescent="0.2">
      <c r="A42"/>
    </row>
    <row r="43" spans="1:33" ht="15" customHeight="1" x14ac:dyDescent="0.2">
      <c r="A43"/>
    </row>
    <row r="44" spans="1:33" x14ac:dyDescent="0.2">
      <c r="A44"/>
    </row>
    <row r="45" spans="1:33" ht="15" customHeight="1" x14ac:dyDescent="0.2">
      <c r="A45"/>
    </row>
    <row r="46" spans="1:33" ht="15" customHeight="1" x14ac:dyDescent="0.2">
      <c r="A46"/>
    </row>
    <row r="47" spans="1:33" ht="15" customHeight="1" x14ac:dyDescent="0.2">
      <c r="A47"/>
    </row>
    <row r="48" spans="1:33" x14ac:dyDescent="0.2">
      <c r="A48"/>
    </row>
    <row r="49" spans="1:1" ht="15" customHeight="1" x14ac:dyDescent="0.2">
      <c r="A49"/>
    </row>
    <row r="50" spans="1:1" ht="15" customHeight="1" x14ac:dyDescent="0.2">
      <c r="A50"/>
    </row>
    <row r="51" spans="1:1" x14ac:dyDescent="0.2">
      <c r="A51"/>
    </row>
    <row r="52" spans="1:1" ht="15" customHeight="1" x14ac:dyDescent="0.2">
      <c r="A52"/>
    </row>
    <row r="53" spans="1:1" ht="15" customHeight="1" x14ac:dyDescent="0.2">
      <c r="A53"/>
    </row>
    <row r="54" spans="1:1" x14ac:dyDescent="0.2">
      <c r="A54"/>
    </row>
    <row r="55" spans="1:1" ht="15" customHeight="1" x14ac:dyDescent="0.2">
      <c r="A55"/>
    </row>
    <row r="56" spans="1:1" ht="15" customHeight="1" x14ac:dyDescent="0.2">
      <c r="A56"/>
    </row>
    <row r="57" spans="1:1" x14ac:dyDescent="0.2">
      <c r="A57"/>
    </row>
    <row r="58" spans="1:1" ht="15" customHeight="1" x14ac:dyDescent="0.2">
      <c r="A58"/>
    </row>
    <row r="59" spans="1:1" ht="15" customHeight="1" x14ac:dyDescent="0.2">
      <c r="A59"/>
    </row>
    <row r="60" spans="1:1" x14ac:dyDescent="0.2">
      <c r="A60"/>
    </row>
    <row r="61" spans="1:1" ht="15" customHeight="1" x14ac:dyDescent="0.2">
      <c r="A61"/>
    </row>
    <row r="62" spans="1:1" ht="15" customHeight="1" x14ac:dyDescent="0.2">
      <c r="A62"/>
    </row>
    <row r="63" spans="1:1" ht="15" customHeight="1" x14ac:dyDescent="0.2">
      <c r="A63"/>
    </row>
    <row r="64" spans="1:1" x14ac:dyDescent="0.2">
      <c r="A64"/>
    </row>
    <row r="65" spans="1:1" ht="15" customHeight="1" x14ac:dyDescent="0.2">
      <c r="A65"/>
    </row>
    <row r="66" spans="1:1" ht="15" customHeight="1" x14ac:dyDescent="0.2">
      <c r="A66"/>
    </row>
    <row r="67" spans="1:1" x14ac:dyDescent="0.2">
      <c r="A67"/>
    </row>
    <row r="68" spans="1:1" ht="15" customHeight="1" x14ac:dyDescent="0.2">
      <c r="A68"/>
    </row>
    <row r="69" spans="1:1" ht="15" customHeight="1" x14ac:dyDescent="0.2">
      <c r="A69"/>
    </row>
    <row r="70" spans="1:1" x14ac:dyDescent="0.2">
      <c r="A70"/>
    </row>
    <row r="71" spans="1:1" ht="15" customHeight="1" x14ac:dyDescent="0.2">
      <c r="A71"/>
    </row>
    <row r="72" spans="1:1" ht="15" customHeight="1" x14ac:dyDescent="0.2">
      <c r="A72"/>
    </row>
    <row r="73" spans="1:1" x14ac:dyDescent="0.2">
      <c r="A73"/>
    </row>
    <row r="74" spans="1:1" ht="15" customHeight="1" x14ac:dyDescent="0.2">
      <c r="A74"/>
    </row>
    <row r="75" spans="1:1" ht="15" customHeight="1" x14ac:dyDescent="0.2">
      <c r="A75"/>
    </row>
    <row r="76" spans="1:1" x14ac:dyDescent="0.2">
      <c r="A76"/>
    </row>
    <row r="77" spans="1:1" ht="15" customHeight="1" x14ac:dyDescent="0.2">
      <c r="A77"/>
    </row>
    <row r="78" spans="1:1" ht="15" customHeight="1" x14ac:dyDescent="0.2">
      <c r="A78"/>
    </row>
    <row r="79" spans="1:1" x14ac:dyDescent="0.2">
      <c r="A79"/>
    </row>
    <row r="80" spans="1:1" ht="15" customHeight="1" x14ac:dyDescent="0.2">
      <c r="A80"/>
    </row>
    <row r="81" spans="1:1" ht="15" customHeight="1" x14ac:dyDescent="0.2">
      <c r="A81"/>
    </row>
    <row r="82" spans="1:1" x14ac:dyDescent="0.2">
      <c r="A82"/>
    </row>
    <row r="83" spans="1:1" ht="15" customHeight="1" x14ac:dyDescent="0.2">
      <c r="A83"/>
    </row>
    <row r="84" spans="1:1" ht="15" customHeight="1" x14ac:dyDescent="0.2">
      <c r="A84"/>
    </row>
    <row r="85" spans="1:1" x14ac:dyDescent="0.2">
      <c r="A85"/>
    </row>
    <row r="86" spans="1:1" ht="15" customHeight="1" x14ac:dyDescent="0.2">
      <c r="A86"/>
    </row>
    <row r="87" spans="1:1" ht="15" customHeight="1" x14ac:dyDescent="0.2">
      <c r="A87"/>
    </row>
    <row r="88" spans="1:1" x14ac:dyDescent="0.2">
      <c r="A88"/>
    </row>
    <row r="89" spans="1:1" ht="15" customHeight="1" x14ac:dyDescent="0.2">
      <c r="A89"/>
    </row>
    <row r="90" spans="1:1" ht="15" customHeight="1" x14ac:dyDescent="0.2">
      <c r="A90"/>
    </row>
    <row r="91" spans="1:1" x14ac:dyDescent="0.2">
      <c r="A91"/>
    </row>
    <row r="92" spans="1:1" ht="15" customHeight="1" x14ac:dyDescent="0.2">
      <c r="A92"/>
    </row>
    <row r="93" spans="1:1" ht="15" customHeight="1" x14ac:dyDescent="0.2">
      <c r="A93"/>
    </row>
    <row r="94" spans="1:1" x14ac:dyDescent="0.2">
      <c r="A94"/>
    </row>
    <row r="95" spans="1:1" ht="15" customHeight="1" x14ac:dyDescent="0.2">
      <c r="A95"/>
    </row>
    <row r="96" spans="1:1" ht="15" customHeight="1" x14ac:dyDescent="0.2">
      <c r="A96"/>
    </row>
    <row r="97" spans="1:1" x14ac:dyDescent="0.2">
      <c r="A97"/>
    </row>
    <row r="98" spans="1:1" ht="15" customHeight="1" x14ac:dyDescent="0.2">
      <c r="A98"/>
    </row>
    <row r="99" spans="1:1" ht="15" customHeight="1" x14ac:dyDescent="0.2">
      <c r="A99"/>
    </row>
    <row r="100" spans="1:1" x14ac:dyDescent="0.2">
      <c r="A100"/>
    </row>
    <row r="101" spans="1:1" ht="15" customHeight="1" x14ac:dyDescent="0.2">
      <c r="A101"/>
    </row>
    <row r="102" spans="1:1" ht="15" customHeight="1" x14ac:dyDescent="0.2">
      <c r="A102"/>
    </row>
    <row r="103" spans="1:1" x14ac:dyDescent="0.2">
      <c r="A103"/>
    </row>
    <row r="104" spans="1:1" ht="15" customHeight="1" x14ac:dyDescent="0.2">
      <c r="A104"/>
    </row>
    <row r="105" spans="1:1" ht="15" customHeight="1" x14ac:dyDescent="0.2">
      <c r="A105"/>
    </row>
    <row r="106" spans="1:1" x14ac:dyDescent="0.2">
      <c r="A106"/>
    </row>
    <row r="107" spans="1:1" ht="15" customHeight="1" x14ac:dyDescent="0.2">
      <c r="A107"/>
    </row>
    <row r="108" spans="1:1" ht="15" customHeight="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</sheetData>
  <sortState ref="N2:N561">
    <sortCondition ref="N2:N561"/>
  </sortState>
  <mergeCells count="3">
    <mergeCell ref="Z6:AA6"/>
    <mergeCell ref="I1:L1"/>
    <mergeCell ref="N1:P1"/>
  </mergeCells>
  <hyperlinks>
    <hyperlink ref="N29" r:id="rId1" display=" 1   Denver Broncos              8- 2-0   10- 4-1       1   1750"/>
    <hyperlink ref="N7" r:id="rId2" display="    2   Cleveland Browns            7- 3-0    9- 5-0       2   1477"/>
    <hyperlink ref="N27" r:id="rId3" display="    3   New England Patriots        6- 3-0    6- 6-0       3   1385"/>
    <hyperlink ref="N22" r:id="rId4" display="    4   Buffalo Bills               6- 4-0    6- 6-0       4   1167"/>
    <hyperlink ref="N20" r:id="rId5" display="    5   Indianapolis Colts          6- 6-0    7- 6-0       5    595"/>
    <hyperlink ref="N4" r:id="rId6" display="    6   New York Jets               5- 4-0    5- 7-0       6    372"/>
    <hyperlink ref="N17" r:id="rId7" display="    7   Miami Dolphins              4- 5-0    7- 5-0       7    338"/>
    <hyperlink ref="N10" r:id="rId8" display="    8   Houston Oilers              6- 4-0    8- 6-0       8    131"/>
    <hyperlink ref="N28" r:id="rId9" display="    9   Pittsburgh Steelers         5- 5-0    6- 6-0       9   -415"/>
    <hyperlink ref="N9" r:id="rId10" display="   10   Seattle Seahawks            4- 6-0    7- 6-0      10  -1077"/>
    <hyperlink ref="N25" r:id="rId11" display="   11   San Diego Chargers          4- 7-0    5- 7-0      11  -1265"/>
    <hyperlink ref="N19" r:id="rId12" display="   12   Cincinnati Bengals          2- 7-0    3- 9-0      12  -1304"/>
    <hyperlink ref="N15" r:id="rId13" display="   13   Kansas City Chiefs          3- 6-0    4- 8-0      13  -1536"/>
    <hyperlink ref="N2" r:id="rId14" display="   14   Los Angeles Raiders         2- 6-0    4- 8-0      14  -1618"/>
    <hyperlink ref="N12" r:id="rId15" display="    1   San Francisco 49ers         7- 2-0   10- 3-0       1   1854"/>
    <hyperlink ref="N18" r:id="rId16" display="    2   Washington Redskins         8- 3-0   11- 4-0       2   1635"/>
    <hyperlink ref="N16" r:id="rId17" display="    3   Chicago Bears               7- 2-0    9- 4-0       3   1114"/>
    <hyperlink ref="N3" r:id="rId18" display="    4   Minnesota Vikings           8- 4-0   10- 5-0       4   1021"/>
    <hyperlink ref="N21" r:id="rId19" display="    5   New Orleans Saints          6- 3-0   10- 3-0       5    638"/>
    <hyperlink ref="N6" r:id="rId20" display="    6   Philadelphia Eagles         4- 4-0    7- 5-0       6    193"/>
    <hyperlink ref="N11" r:id="rId21" display="    7   Los Angeles Rams            5- 5-0    5- 7-0       7    164"/>
    <hyperlink ref="N23" r:id="rId22" display="    8   New York Giants             4- 6-0    6- 6-0       8   -229"/>
    <hyperlink ref="N5" r:id="rId23" display="    9   St. Louis Cardinals         6- 5-0    6- 6-0       9   -297"/>
    <hyperlink ref="N8" r:id="rId24" display="   10   Dallas Cowboys              4- 6-0    5- 7-0      10   -665"/>
    <hyperlink ref="N26" r:id="rId25" display="   11   Detroit Lions               3- 6-0    3- 9-0      11   -735"/>
    <hyperlink ref="N24" r:id="rId26" display="   12   Green Bay Packers           2- 6-0    3- 8-1      12  -1037"/>
    <hyperlink ref="N14" r:id="rId27" display="   13   Tampa Bay Buccaneers        2- 9-0    2-10-0      13  -1438"/>
    <hyperlink ref="N13" r:id="rId28" display="   14   Atlanta Falcons             2- 7-0    2-10-0      14  -2218"/>
    <hyperlink ref="T6" r:id="rId29" display="    1    1899    Washington Redskins         15    11 -  4 - 0      10     124"/>
    <hyperlink ref="T7" r:id="rId30" display="    2    1615    San Francisco 49ers         13    10 -  3 - 0      24    -179"/>
    <hyperlink ref="T8" r:id="rId31" display="    3    1384    New Orleans Saints          13    10 -  3 - 0      20     -49"/>
    <hyperlink ref="T9" r:id="rId32" display="    4    1113    Denver Broncos              15    10 -  4 - 1      17       2"/>
    <hyperlink ref="T10" r:id="rId33" display="    5     954    Philadelphia Eagles         12     7 -  5 - 0       1     584"/>
    <hyperlink ref="T11" r:id="rId34" display="    6     932    Cleveland Browns            14     9 -  5 - 0      18     -21"/>
    <hyperlink ref="T12" r:id="rId35" display="    7     888    Minnesota Vikings           15    10 -  5 - 0      22    -101"/>
    <hyperlink ref="T13" r:id="rId36" display="    8     724    Buffalo Bills               12     6 -  6 - 0       2     516"/>
    <hyperlink ref="T14" r:id="rId37" display="    9     703    Chicago Bears               13     9 -  4 - 0      27    -260"/>
    <hyperlink ref="T15" r:id="rId38" display="   10     618    New York Giants             12     6 -  6 - 0       6     331"/>
    <hyperlink ref="T16" r:id="rId39" display="   11     546    New England Patriots        12     6 -  6 - 0       5     332"/>
    <hyperlink ref="T17" r:id="rId40" display="   12     447    Miami Dolphins              12     7 -  5 - 0       3     364"/>
    <hyperlink ref="T18" r:id="rId41" display="   13     319    Indianapolis Colts          13     7 -  6 - 0      14      31"/>
    <hyperlink ref="T19" r:id="rId42" display="   14     243    Houston Oilers              14     8 -  6 - 0      19     -29"/>
    <hyperlink ref="T20" r:id="rId43" display="   15      34    Seattle Seahawks            13     7 -  6 - 0      23    -146"/>
    <hyperlink ref="T21" r:id="rId44" display="   16     -39    New York Jets               12     5 -  7 - 0       4     360"/>
    <hyperlink ref="T22" r:id="rId45" display="   17    -227    Pittsburgh Steelers         12     6 -  6 - 0       9     128"/>
    <hyperlink ref="T23" r:id="rId46" display="   18    -251    Dallas Cowboys              12     5 -  7 - 0      13      35"/>
    <hyperlink ref="T24" r:id="rId47" display="   19    -369    Los Angeles Rams            12     5 -  7 - 0       7     138"/>
    <hyperlink ref="T25" r:id="rId48" display="   20    -416    St. Louis Cardinals         12     6 -  6 - 0      26    -255"/>
    <hyperlink ref="T26" r:id="rId49" display="   21    -625    Los Angeles Raiders         12     4 -  8 - 0      15      24"/>
    <hyperlink ref="T27" r:id="rId50" display="   22    -658    San Diego Chargers          12     5 -  7 - 0      16       8"/>
    <hyperlink ref="T28" r:id="rId51" display="   23   -1095    Green Bay Packers           12     3 -  8 - 1       8     133"/>
    <hyperlink ref="T29" r:id="rId52" display="   24   -1141    Cincinnati Bengals          12     3 -  9 - 0      12      48"/>
    <hyperlink ref="T30" r:id="rId53" display="   25   -1350    Kansas City Chiefs          12     4 -  8 - 0      28    -344"/>
    <hyperlink ref="T31" r:id="rId54" display="   26   -1576    Detroit Lions               12     3 -  9 - 0      25    -239"/>
    <hyperlink ref="T32" r:id="rId55" display="   27   -1908    Tampa Bay Buccaneers        12     2 - 10 - 0      21     -85"/>
    <hyperlink ref="T33" r:id="rId56" display="   28   -2764    Atlanta Falcons             12     2 - 10 - 0      11     108"/>
    <hyperlink ref="B20" r:id="rId57"/>
  </hyperlinks>
  <pageMargins left="0.7" right="0.7" top="0.75" bottom="0.75" header="0.3" footer="0.3"/>
  <pageSetup orientation="portrait" horizontalDpi="0" verticalDpi="0"/>
  <drawing r:id="rId5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3"/>
  <sheetViews>
    <sheetView zoomScale="85" workbookViewId="0">
      <pane xSplit="1" topLeftCell="AD1" activePane="topRight" state="frozen"/>
      <selection pane="topRight" sqref="A1:A1048576"/>
    </sheetView>
  </sheetViews>
  <sheetFormatPr baseColWidth="10" defaultColWidth="8.83203125" defaultRowHeight="15" x14ac:dyDescent="0.2"/>
  <cols>
    <col min="1" max="1" width="29.6640625" bestFit="1" customWidth="1"/>
    <col min="2" max="2" width="13" style="33" bestFit="1" customWidth="1"/>
    <col min="3" max="9" width="8.83203125" style="33"/>
    <col min="10" max="10" width="13.83203125" style="33" bestFit="1" customWidth="1"/>
    <col min="11" max="11" width="9.1640625" style="33" bestFit="1" customWidth="1"/>
    <col min="12" max="14" width="8.83203125" style="33"/>
    <col min="15" max="15" width="8.83203125" style="34"/>
    <col min="16" max="17" width="8.83203125" style="33"/>
    <col min="18" max="18" width="9.1640625" style="23" bestFit="1" customWidth="1"/>
    <col min="19" max="19" width="9.1640625" style="33" bestFit="1" customWidth="1"/>
    <col min="20" max="20" width="7.1640625" style="33" bestFit="1" customWidth="1"/>
    <col min="21" max="21" width="9.1640625" style="13" bestFit="1" customWidth="1"/>
    <col min="22" max="22" width="9.1640625" style="33" bestFit="1" customWidth="1"/>
    <col min="23" max="23" width="8.83203125" style="33"/>
    <col min="24" max="24" width="6.83203125" style="33" bestFit="1" customWidth="1"/>
    <col min="25" max="25" width="4.1640625" style="33" bestFit="1" customWidth="1"/>
    <col min="26" max="26" width="7.1640625" style="33" bestFit="1" customWidth="1"/>
    <col min="27" max="27" width="8.83203125" style="33"/>
    <col min="28" max="28" width="8.1640625" style="33" bestFit="1" customWidth="1"/>
    <col min="29" max="29" width="8" style="33" bestFit="1" customWidth="1"/>
    <col min="30" max="30" width="18.5" style="33" bestFit="1" customWidth="1"/>
    <col min="31" max="31" width="6.5" style="35" bestFit="1" customWidth="1"/>
    <col min="32" max="33" width="8.33203125" style="35" bestFit="1" customWidth="1"/>
    <col min="34" max="34" width="6.33203125" style="35" customWidth="1"/>
    <col min="35" max="35" width="9.1640625" style="35" bestFit="1" customWidth="1"/>
    <col min="36" max="36" width="6.33203125" style="35" customWidth="1"/>
    <col min="37" max="37" width="6.83203125" style="35" bestFit="1" customWidth="1"/>
    <col min="38" max="38" width="7.33203125" style="35" bestFit="1" customWidth="1"/>
    <col min="39" max="39" width="6.5" style="35" bestFit="1" customWidth="1"/>
    <col min="40" max="40" width="7.5" style="35" customWidth="1"/>
    <col min="41" max="41" width="11.1640625" style="37" bestFit="1" customWidth="1"/>
    <col min="42" max="42" width="10.83203125" bestFit="1" customWidth="1"/>
    <col min="43" max="43" width="11" bestFit="1" customWidth="1"/>
    <col min="44" max="44" width="12" bestFit="1" customWidth="1"/>
    <col min="45" max="45" width="11.5" bestFit="1" customWidth="1"/>
    <col min="46" max="46" width="8.33203125" bestFit="1" customWidth="1"/>
    <col min="47" max="47" width="14.33203125" bestFit="1" customWidth="1"/>
    <col min="48" max="48" width="16.6640625" bestFit="1" customWidth="1"/>
    <col min="49" max="49" width="8.1640625" bestFit="1" customWidth="1"/>
  </cols>
  <sheetData>
    <row r="1" spans="1:57" s="21" customFormat="1" ht="18" x14ac:dyDescent="0.2">
      <c r="A1" s="20" t="s">
        <v>31</v>
      </c>
      <c r="B1" s="29" t="s">
        <v>2496</v>
      </c>
      <c r="C1" s="29" t="s">
        <v>28</v>
      </c>
      <c r="D1" s="29" t="s">
        <v>29</v>
      </c>
      <c r="E1" s="29" t="s">
        <v>30</v>
      </c>
      <c r="F1" s="29" t="s">
        <v>2497</v>
      </c>
      <c r="G1" s="29" t="s">
        <v>2498</v>
      </c>
      <c r="H1" s="29" t="s">
        <v>2500</v>
      </c>
      <c r="I1" s="29" t="s">
        <v>2499</v>
      </c>
      <c r="J1" s="29" t="s">
        <v>2492</v>
      </c>
      <c r="K1" s="29" t="s">
        <v>2491</v>
      </c>
      <c r="L1" s="29" t="s">
        <v>37</v>
      </c>
      <c r="M1" s="29" t="s">
        <v>38</v>
      </c>
      <c r="N1" s="29" t="s">
        <v>39</v>
      </c>
      <c r="O1" s="30" t="s">
        <v>40</v>
      </c>
      <c r="P1" s="29" t="s">
        <v>41</v>
      </c>
      <c r="Q1" s="29" t="s">
        <v>42</v>
      </c>
      <c r="R1" s="22" t="s">
        <v>3698</v>
      </c>
      <c r="S1" s="29" t="s">
        <v>2504</v>
      </c>
      <c r="T1" s="29" t="s">
        <v>2503</v>
      </c>
      <c r="U1" s="27" t="s">
        <v>2494</v>
      </c>
      <c r="V1" s="29" t="s">
        <v>2495</v>
      </c>
      <c r="W1" s="29" t="s">
        <v>2501</v>
      </c>
      <c r="X1" s="29" t="s">
        <v>2502</v>
      </c>
      <c r="Y1" s="29" t="s">
        <v>48</v>
      </c>
      <c r="Z1" s="29" t="s">
        <v>2493</v>
      </c>
      <c r="AA1" s="29" t="s">
        <v>2505</v>
      </c>
      <c r="AB1" s="29" t="s">
        <v>2506</v>
      </c>
      <c r="AC1" s="29" t="s">
        <v>2507</v>
      </c>
      <c r="AD1" s="29" t="s">
        <v>49</v>
      </c>
      <c r="AE1" s="31" t="s">
        <v>41</v>
      </c>
      <c r="AF1" s="31" t="s">
        <v>44</v>
      </c>
      <c r="AG1" s="31" t="s">
        <v>45</v>
      </c>
      <c r="AH1" s="31" t="s">
        <v>2508</v>
      </c>
      <c r="AI1" s="31" t="s">
        <v>46</v>
      </c>
      <c r="AJ1" s="31" t="s">
        <v>2509</v>
      </c>
      <c r="AK1" s="31" t="s">
        <v>2510</v>
      </c>
      <c r="AL1" s="31" t="s">
        <v>47</v>
      </c>
      <c r="AM1" s="31" t="s">
        <v>48</v>
      </c>
      <c r="AN1" s="31" t="s">
        <v>2511</v>
      </c>
      <c r="AO1" s="32" t="s">
        <v>3699</v>
      </c>
      <c r="AP1" s="20" t="s">
        <v>2512</v>
      </c>
      <c r="AQ1" s="4" t="s">
        <v>2639</v>
      </c>
      <c r="AR1" s="4" t="s">
        <v>2640</v>
      </c>
      <c r="AS1" s="4" t="s">
        <v>2641</v>
      </c>
      <c r="AT1" s="4" t="s">
        <v>2642</v>
      </c>
      <c r="AU1" s="4" t="s">
        <v>2644</v>
      </c>
      <c r="AV1" s="4" t="s">
        <v>2645</v>
      </c>
      <c r="AW1" s="4" t="s">
        <v>2522</v>
      </c>
    </row>
    <row r="2" spans="1:57" ht="18" x14ac:dyDescent="0.2">
      <c r="A2" t="s">
        <v>362</v>
      </c>
      <c r="B2" s="33">
        <v>0</v>
      </c>
      <c r="C2" s="1">
        <v>2014</v>
      </c>
      <c r="D2" s="1">
        <v>5</v>
      </c>
      <c r="E2" s="1">
        <v>164</v>
      </c>
      <c r="F2" s="1">
        <v>23</v>
      </c>
      <c r="G2" s="33" t="s">
        <v>363</v>
      </c>
      <c r="H2" s="1">
        <v>2014</v>
      </c>
      <c r="I2" s="1">
        <v>2017</v>
      </c>
      <c r="J2" s="33">
        <f t="shared" ref="J2:J33" si="0">I2-H2</f>
        <v>3</v>
      </c>
      <c r="K2" s="33">
        <v>0</v>
      </c>
      <c r="L2" s="1">
        <v>0</v>
      </c>
      <c r="M2" s="1">
        <v>0</v>
      </c>
      <c r="N2" s="1">
        <v>0</v>
      </c>
      <c r="O2" s="49">
        <v>3</v>
      </c>
      <c r="P2" s="1">
        <v>11</v>
      </c>
      <c r="Q2" s="1">
        <v>3</v>
      </c>
      <c r="R2" s="23">
        <v>1</v>
      </c>
      <c r="S2" s="1">
        <v>86</v>
      </c>
      <c r="T2" s="1">
        <v>133</v>
      </c>
      <c r="U2" s="13">
        <v>0.64661654135338342</v>
      </c>
      <c r="V2" s="33">
        <v>-2.7661654135338343</v>
      </c>
      <c r="W2" s="1">
        <v>920</v>
      </c>
      <c r="X2" s="1">
        <v>6</v>
      </c>
      <c r="Y2" s="1">
        <v>2</v>
      </c>
      <c r="Z2" s="33">
        <v>4</v>
      </c>
      <c r="AA2" s="1">
        <v>14</v>
      </c>
      <c r="AB2" s="1">
        <v>31</v>
      </c>
      <c r="AC2" s="1">
        <v>0</v>
      </c>
      <c r="AD2" s="33" t="s">
        <v>368</v>
      </c>
      <c r="AE2" s="43">
        <v>53</v>
      </c>
      <c r="AF2" s="43">
        <v>686</v>
      </c>
      <c r="AG2" s="43">
        <v>1026</v>
      </c>
      <c r="AH2" s="43">
        <v>66.900000000000006</v>
      </c>
      <c r="AI2" s="43">
        <v>9019</v>
      </c>
      <c r="AJ2" s="43">
        <v>8.8000000000000007</v>
      </c>
      <c r="AK2" s="43">
        <v>9.6</v>
      </c>
      <c r="AL2" s="43">
        <v>77</v>
      </c>
      <c r="AM2" s="43">
        <v>15</v>
      </c>
      <c r="AN2" s="43">
        <v>162.5</v>
      </c>
      <c r="AO2" s="37">
        <v>2</v>
      </c>
      <c r="AP2" t="s">
        <v>2518</v>
      </c>
      <c r="AQ2" s="7">
        <v>75.25</v>
      </c>
      <c r="AR2" s="7">
        <v>220</v>
      </c>
      <c r="AS2" s="7"/>
      <c r="AT2" s="7">
        <v>4.9400000000000004</v>
      </c>
      <c r="AU2" s="7">
        <v>28</v>
      </c>
      <c r="AV2" s="7">
        <v>99</v>
      </c>
      <c r="AW2" s="7">
        <v>4.34</v>
      </c>
    </row>
    <row r="3" spans="1:57" ht="18" x14ac:dyDescent="0.2">
      <c r="A3" t="s">
        <v>1220</v>
      </c>
      <c r="B3" s="33">
        <v>1</v>
      </c>
      <c r="C3" s="1">
        <v>1999</v>
      </c>
      <c r="D3" s="1">
        <v>4</v>
      </c>
      <c r="E3" s="1">
        <v>131</v>
      </c>
      <c r="F3" s="1">
        <v>23</v>
      </c>
      <c r="G3" s="33" t="s">
        <v>288</v>
      </c>
      <c r="H3" s="1">
        <v>2000</v>
      </c>
      <c r="I3" s="1">
        <v>2006</v>
      </c>
      <c r="J3" s="33">
        <f t="shared" si="0"/>
        <v>6</v>
      </c>
      <c r="K3" s="33">
        <v>0</v>
      </c>
      <c r="L3" s="1">
        <v>0</v>
      </c>
      <c r="M3" s="1">
        <v>0</v>
      </c>
      <c r="N3" s="1">
        <v>6</v>
      </c>
      <c r="O3" s="49">
        <v>65</v>
      </c>
      <c r="P3" s="1">
        <v>93</v>
      </c>
      <c r="Q3" s="1">
        <v>90</v>
      </c>
      <c r="R3" s="23">
        <v>30</v>
      </c>
      <c r="S3" s="1">
        <v>1673</v>
      </c>
      <c r="T3" s="1">
        <v>2963</v>
      </c>
      <c r="U3" s="13">
        <v>0.56463044211947355</v>
      </c>
      <c r="V3" s="33">
        <v>9.9536955788052648</v>
      </c>
      <c r="W3" s="1">
        <v>20261</v>
      </c>
      <c r="X3" s="1">
        <v>123</v>
      </c>
      <c r="Y3" s="1">
        <v>92</v>
      </c>
      <c r="Z3" s="33">
        <v>31</v>
      </c>
      <c r="AA3" s="1">
        <v>362</v>
      </c>
      <c r="AB3" s="1">
        <v>1534</v>
      </c>
      <c r="AC3" s="1">
        <v>13</v>
      </c>
      <c r="AD3" s="33" t="s">
        <v>969</v>
      </c>
      <c r="AE3" s="35">
        <v>34</v>
      </c>
      <c r="AF3" s="36">
        <v>357</v>
      </c>
      <c r="AG3" s="36">
        <v>651</v>
      </c>
      <c r="AH3" s="36">
        <v>54.8</v>
      </c>
      <c r="AI3" s="36">
        <v>5118</v>
      </c>
      <c r="AJ3" s="36">
        <v>7.9</v>
      </c>
      <c r="AK3" s="36">
        <v>7.2</v>
      </c>
      <c r="AL3" s="36">
        <v>33</v>
      </c>
      <c r="AM3" s="36">
        <v>24</v>
      </c>
      <c r="AN3" s="36">
        <v>130</v>
      </c>
      <c r="AO3" s="37">
        <v>3</v>
      </c>
      <c r="AP3" t="s">
        <v>2515</v>
      </c>
      <c r="AQ3" s="7">
        <v>75.5</v>
      </c>
      <c r="AR3" s="7">
        <v>203</v>
      </c>
      <c r="AS3" s="7">
        <v>17</v>
      </c>
      <c r="AT3" s="7">
        <v>4.59</v>
      </c>
      <c r="AU3" s="7">
        <v>35.5</v>
      </c>
      <c r="AV3" s="7">
        <v>118</v>
      </c>
      <c r="AW3" s="7">
        <v>4.29</v>
      </c>
    </row>
    <row r="4" spans="1:57" ht="18" x14ac:dyDescent="0.2">
      <c r="A4" t="s">
        <v>868</v>
      </c>
      <c r="B4" s="33">
        <v>1</v>
      </c>
      <c r="C4" s="1">
        <v>2005</v>
      </c>
      <c r="D4" s="1">
        <v>1</v>
      </c>
      <c r="E4" s="1">
        <v>24</v>
      </c>
      <c r="F4" s="1">
        <v>21</v>
      </c>
      <c r="G4" s="33" t="s">
        <v>288</v>
      </c>
      <c r="H4" s="1">
        <v>2005</v>
      </c>
      <c r="I4" s="1">
        <v>2017</v>
      </c>
      <c r="J4" s="33">
        <f t="shared" si="0"/>
        <v>12</v>
      </c>
      <c r="K4" s="33">
        <v>0</v>
      </c>
      <c r="L4" s="1">
        <v>2</v>
      </c>
      <c r="M4" s="1">
        <v>6</v>
      </c>
      <c r="N4" s="1">
        <v>9</v>
      </c>
      <c r="O4" s="49">
        <v>128</v>
      </c>
      <c r="P4" s="1">
        <v>149</v>
      </c>
      <c r="Q4" s="1">
        <v>142</v>
      </c>
      <c r="R4" s="23">
        <v>47.333333333333336</v>
      </c>
      <c r="S4" s="1">
        <v>3188</v>
      </c>
      <c r="T4" s="1">
        <v>4895</v>
      </c>
      <c r="U4" s="13">
        <v>0.65127681307456586</v>
      </c>
      <c r="V4" s="33">
        <v>47.787231869254342</v>
      </c>
      <c r="W4" s="1">
        <v>38502</v>
      </c>
      <c r="X4" s="1">
        <v>313</v>
      </c>
      <c r="Y4" s="1">
        <v>78</v>
      </c>
      <c r="Z4" s="33">
        <v>235</v>
      </c>
      <c r="AA4" s="1">
        <v>525</v>
      </c>
      <c r="AB4" s="1">
        <v>2670</v>
      </c>
      <c r="AC4" s="1">
        <v>25</v>
      </c>
      <c r="AD4" s="33" t="s">
        <v>107</v>
      </c>
      <c r="AE4" s="35">
        <v>25</v>
      </c>
      <c r="AF4" s="36">
        <v>424</v>
      </c>
      <c r="AG4" s="36">
        <v>665</v>
      </c>
      <c r="AH4" s="36">
        <v>63.8</v>
      </c>
      <c r="AI4" s="36">
        <v>5469</v>
      </c>
      <c r="AJ4" s="36">
        <v>8.1999999999999993</v>
      </c>
      <c r="AK4" s="36">
        <v>8.6</v>
      </c>
      <c r="AL4" s="36">
        <v>43</v>
      </c>
      <c r="AM4" s="36">
        <v>13</v>
      </c>
      <c r="AN4" s="36">
        <v>150.30000000000001</v>
      </c>
      <c r="AO4" s="37">
        <v>5</v>
      </c>
      <c r="AP4" t="s">
        <v>2514</v>
      </c>
      <c r="AQ4" s="7">
        <v>74</v>
      </c>
      <c r="AR4" s="7">
        <v>223</v>
      </c>
      <c r="AS4" s="7">
        <v>39</v>
      </c>
      <c r="AT4" s="7">
        <v>4.75</v>
      </c>
      <c r="AU4" s="7">
        <v>34.5</v>
      </c>
      <c r="AV4" s="7">
        <v>110</v>
      </c>
      <c r="AW4" s="7"/>
    </row>
    <row r="5" spans="1:57" ht="18" x14ac:dyDescent="0.2">
      <c r="A5" t="s">
        <v>1196</v>
      </c>
      <c r="B5" s="33">
        <v>0</v>
      </c>
      <c r="C5" s="1">
        <v>1999</v>
      </c>
      <c r="D5" s="1">
        <v>1</v>
      </c>
      <c r="E5" s="1">
        <v>3</v>
      </c>
      <c r="F5" s="1">
        <v>24</v>
      </c>
      <c r="G5" s="33" t="s">
        <v>363</v>
      </c>
      <c r="H5" s="1">
        <v>1999</v>
      </c>
      <c r="I5" s="1">
        <v>2002</v>
      </c>
      <c r="J5" s="33">
        <f t="shared" si="0"/>
        <v>3</v>
      </c>
      <c r="K5" s="33">
        <v>0</v>
      </c>
      <c r="L5" s="1">
        <v>0</v>
      </c>
      <c r="M5" s="1">
        <v>0</v>
      </c>
      <c r="N5" s="1">
        <v>1</v>
      </c>
      <c r="O5" s="49">
        <v>1</v>
      </c>
      <c r="P5" s="1">
        <v>22</v>
      </c>
      <c r="Q5" s="1">
        <v>17</v>
      </c>
      <c r="R5" s="23">
        <v>5.666666666666667</v>
      </c>
      <c r="S5" s="1">
        <v>215</v>
      </c>
      <c r="T5" s="1">
        <v>461</v>
      </c>
      <c r="U5" s="13">
        <v>0.46637744034707157</v>
      </c>
      <c r="V5" s="33">
        <v>-2.3637744034707153</v>
      </c>
      <c r="W5" s="1">
        <v>2212</v>
      </c>
      <c r="X5" s="1">
        <v>5</v>
      </c>
      <c r="Y5" s="1">
        <v>13</v>
      </c>
      <c r="Z5" s="33">
        <v>-8</v>
      </c>
      <c r="AA5" s="1">
        <v>70</v>
      </c>
      <c r="AB5" s="1">
        <v>371</v>
      </c>
      <c r="AC5" s="1">
        <v>1</v>
      </c>
      <c r="AD5" s="33" t="s">
        <v>263</v>
      </c>
      <c r="AE5" s="35">
        <v>23</v>
      </c>
      <c r="AF5" s="36">
        <v>323</v>
      </c>
      <c r="AG5" s="36">
        <v>571</v>
      </c>
      <c r="AH5" s="36">
        <v>56.6</v>
      </c>
      <c r="AI5" s="36">
        <v>5148</v>
      </c>
      <c r="AJ5" s="36">
        <v>9</v>
      </c>
      <c r="AK5" s="36">
        <v>9.4</v>
      </c>
      <c r="AL5" s="36">
        <v>45</v>
      </c>
      <c r="AM5" s="36">
        <v>15</v>
      </c>
      <c r="AN5" s="36">
        <v>153.1</v>
      </c>
      <c r="AO5" s="37">
        <v>5</v>
      </c>
      <c r="AP5" t="s">
        <v>2514</v>
      </c>
      <c r="AQ5" s="7">
        <v>74.8</v>
      </c>
      <c r="AR5" s="7">
        <v>227</v>
      </c>
      <c r="AS5" s="7">
        <v>26</v>
      </c>
      <c r="AT5" s="7">
        <v>4.7</v>
      </c>
      <c r="AU5" s="7">
        <v>34</v>
      </c>
      <c r="AV5" s="7">
        <v>111</v>
      </c>
      <c r="AW5" s="7">
        <v>4.29</v>
      </c>
    </row>
    <row r="6" spans="1:57" ht="18" x14ac:dyDescent="0.2">
      <c r="A6" t="s">
        <v>859</v>
      </c>
      <c r="B6" s="33">
        <v>1</v>
      </c>
      <c r="C6" s="1">
        <v>2005</v>
      </c>
      <c r="D6" s="1">
        <v>1</v>
      </c>
      <c r="E6" s="1">
        <v>1</v>
      </c>
      <c r="F6" s="1">
        <v>21</v>
      </c>
      <c r="G6" s="33" t="s">
        <v>110</v>
      </c>
      <c r="H6" s="1">
        <v>2005</v>
      </c>
      <c r="I6" s="1">
        <v>2017</v>
      </c>
      <c r="J6" s="33">
        <f t="shared" si="0"/>
        <v>12</v>
      </c>
      <c r="K6" s="33">
        <v>0</v>
      </c>
      <c r="L6" s="1">
        <v>0</v>
      </c>
      <c r="M6" s="1">
        <v>3</v>
      </c>
      <c r="N6" s="1">
        <v>10</v>
      </c>
      <c r="O6" s="49">
        <v>93</v>
      </c>
      <c r="P6" s="1">
        <v>156</v>
      </c>
      <c r="Q6" s="1">
        <v>151</v>
      </c>
      <c r="R6" s="23">
        <v>50.333333333333336</v>
      </c>
      <c r="S6" s="1">
        <v>2877</v>
      </c>
      <c r="T6" s="1">
        <v>4613</v>
      </c>
      <c r="U6" s="13">
        <v>0.62367223065250377</v>
      </c>
      <c r="V6" s="33">
        <v>26.763277693474961</v>
      </c>
      <c r="W6" s="1">
        <v>31888</v>
      </c>
      <c r="X6" s="1">
        <v>183</v>
      </c>
      <c r="Y6" s="1">
        <v>96</v>
      </c>
      <c r="Z6" s="33">
        <v>87</v>
      </c>
      <c r="AA6" s="1">
        <v>529</v>
      </c>
      <c r="AB6" s="1">
        <v>2433</v>
      </c>
      <c r="AC6" s="1">
        <v>14</v>
      </c>
      <c r="AD6" s="33" t="s">
        <v>866</v>
      </c>
      <c r="AE6" s="35">
        <v>25</v>
      </c>
      <c r="AF6" s="36">
        <v>389</v>
      </c>
      <c r="AG6" s="36">
        <v>587</v>
      </c>
      <c r="AH6" s="36">
        <v>66.3</v>
      </c>
      <c r="AI6" s="36">
        <v>5203</v>
      </c>
      <c r="AJ6" s="36">
        <v>8.9</v>
      </c>
      <c r="AK6" s="36">
        <v>9.9</v>
      </c>
      <c r="AL6" s="36">
        <v>47</v>
      </c>
      <c r="AM6" s="36">
        <v>8</v>
      </c>
      <c r="AN6" s="36">
        <v>164.4</v>
      </c>
      <c r="AO6" s="37">
        <v>8</v>
      </c>
      <c r="AP6" t="s">
        <v>3656</v>
      </c>
      <c r="AQ6" s="7">
        <v>76.13</v>
      </c>
      <c r="AR6" s="7">
        <v>217</v>
      </c>
      <c r="AS6" s="7">
        <v>40</v>
      </c>
      <c r="AT6" s="7">
        <v>4.78</v>
      </c>
      <c r="AU6" s="7">
        <v>32</v>
      </c>
      <c r="AV6" s="7">
        <v>113</v>
      </c>
      <c r="AW6" s="7">
        <v>3.96</v>
      </c>
    </row>
    <row r="7" spans="1:57" ht="18" x14ac:dyDescent="0.2">
      <c r="A7" t="s">
        <v>1457</v>
      </c>
      <c r="B7" s="33">
        <v>0</v>
      </c>
      <c r="C7" s="1">
        <v>1993</v>
      </c>
      <c r="D7" s="1">
        <v>8</v>
      </c>
      <c r="E7" s="1">
        <v>216</v>
      </c>
      <c r="F7" s="1">
        <v>23</v>
      </c>
      <c r="G7" s="33" t="s">
        <v>120</v>
      </c>
      <c r="H7" s="1">
        <v>1995</v>
      </c>
      <c r="I7" s="1">
        <v>2003</v>
      </c>
      <c r="J7" s="33">
        <f t="shared" si="0"/>
        <v>8</v>
      </c>
      <c r="K7" s="33">
        <v>0</v>
      </c>
      <c r="L7" s="1">
        <v>0</v>
      </c>
      <c r="M7" s="1">
        <v>0</v>
      </c>
      <c r="N7" s="1">
        <v>1</v>
      </c>
      <c r="O7" s="49">
        <v>7</v>
      </c>
      <c r="P7" s="1">
        <v>31</v>
      </c>
      <c r="Q7" s="1">
        <v>11</v>
      </c>
      <c r="R7" s="23">
        <v>3.6666666666666665</v>
      </c>
      <c r="S7" s="1">
        <v>262</v>
      </c>
      <c r="T7" s="1">
        <v>477</v>
      </c>
      <c r="U7" s="13">
        <v>0.54926624737945495</v>
      </c>
      <c r="V7" s="33">
        <v>2.4073375262054504</v>
      </c>
      <c r="W7" s="1">
        <v>2985</v>
      </c>
      <c r="X7" s="1">
        <v>16</v>
      </c>
      <c r="Y7" s="1">
        <v>24</v>
      </c>
      <c r="Z7" s="33">
        <v>-8</v>
      </c>
      <c r="AA7" s="1">
        <v>32</v>
      </c>
      <c r="AB7" s="1">
        <v>53</v>
      </c>
      <c r="AC7" s="1">
        <v>1</v>
      </c>
      <c r="AD7" s="33" t="s">
        <v>129</v>
      </c>
      <c r="AE7" s="35">
        <v>45</v>
      </c>
      <c r="AF7" s="36">
        <v>845</v>
      </c>
      <c r="AG7" s="36">
        <v>1463</v>
      </c>
      <c r="AH7" s="36">
        <v>57.8</v>
      </c>
      <c r="AI7" s="36">
        <v>10913</v>
      </c>
      <c r="AJ7" s="36">
        <v>7.5</v>
      </c>
      <c r="AK7" s="36">
        <v>6.5</v>
      </c>
      <c r="AL7" s="36">
        <v>64</v>
      </c>
      <c r="AM7" s="36">
        <v>59</v>
      </c>
      <c r="AN7" s="36">
        <v>126.8</v>
      </c>
      <c r="AO7" s="37">
        <v>7</v>
      </c>
      <c r="AP7" t="s">
        <v>2517</v>
      </c>
      <c r="AQ7" s="7">
        <v>72</v>
      </c>
      <c r="AR7" s="7">
        <v>212</v>
      </c>
      <c r="AS7" s="7"/>
      <c r="AT7" s="7">
        <v>4.97</v>
      </c>
      <c r="AU7" s="7">
        <v>30.5</v>
      </c>
      <c r="AV7" s="7"/>
      <c r="AW7" s="7"/>
    </row>
    <row r="8" spans="1:57" ht="18" x14ac:dyDescent="0.2">
      <c r="A8" t="s">
        <v>447</v>
      </c>
      <c r="B8" s="33">
        <v>1</v>
      </c>
      <c r="C8" s="1">
        <v>2012</v>
      </c>
      <c r="D8" s="1">
        <v>1</v>
      </c>
      <c r="E8" s="1">
        <v>1</v>
      </c>
      <c r="F8" s="1">
        <v>22</v>
      </c>
      <c r="G8" s="33" t="s">
        <v>448</v>
      </c>
      <c r="H8" s="1">
        <v>2012</v>
      </c>
      <c r="I8" s="1">
        <v>2016</v>
      </c>
      <c r="J8" s="33">
        <f t="shared" si="0"/>
        <v>4</v>
      </c>
      <c r="K8" s="33">
        <v>0</v>
      </c>
      <c r="L8" s="1">
        <v>0</v>
      </c>
      <c r="M8" s="1">
        <v>3</v>
      </c>
      <c r="N8" s="1">
        <v>4</v>
      </c>
      <c r="O8" s="49">
        <v>59</v>
      </c>
      <c r="P8" s="1">
        <v>70</v>
      </c>
      <c r="Q8" s="1">
        <v>70</v>
      </c>
      <c r="R8" s="23">
        <v>23.333333333333332</v>
      </c>
      <c r="S8" s="1">
        <v>1570</v>
      </c>
      <c r="T8" s="1">
        <v>2651</v>
      </c>
      <c r="U8" s="13">
        <v>0.59222934741606936</v>
      </c>
      <c r="V8" s="33">
        <v>13.377706525839308</v>
      </c>
      <c r="W8" s="1">
        <v>19078</v>
      </c>
      <c r="X8" s="1">
        <v>132</v>
      </c>
      <c r="Y8" s="1">
        <v>68</v>
      </c>
      <c r="Z8" s="33">
        <v>64</v>
      </c>
      <c r="AA8" s="1">
        <v>286</v>
      </c>
      <c r="AB8" s="1">
        <v>1442</v>
      </c>
      <c r="AC8" s="1">
        <v>14</v>
      </c>
      <c r="AD8" s="33" t="s">
        <v>218</v>
      </c>
      <c r="AE8" s="43">
        <v>38</v>
      </c>
      <c r="AF8" s="43">
        <v>713</v>
      </c>
      <c r="AG8" s="43">
        <v>1064</v>
      </c>
      <c r="AH8" s="43">
        <v>67</v>
      </c>
      <c r="AI8" s="43">
        <v>9430</v>
      </c>
      <c r="AJ8" s="43">
        <v>8.9</v>
      </c>
      <c r="AK8" s="43">
        <v>9.5</v>
      </c>
      <c r="AL8" s="43">
        <v>82</v>
      </c>
      <c r="AM8" s="43">
        <v>22</v>
      </c>
      <c r="AN8" s="43">
        <v>162.80000000000001</v>
      </c>
      <c r="AO8" s="37">
        <v>5</v>
      </c>
      <c r="AP8" t="s">
        <v>3189</v>
      </c>
      <c r="AQ8" s="7">
        <v>76</v>
      </c>
      <c r="AR8" s="7">
        <v>234</v>
      </c>
      <c r="AS8" s="7">
        <v>37</v>
      </c>
      <c r="AT8" s="7">
        <v>4.59</v>
      </c>
      <c r="AU8" s="7">
        <v>36</v>
      </c>
      <c r="AV8" s="7">
        <v>124</v>
      </c>
      <c r="AW8" s="7">
        <v>4.28</v>
      </c>
    </row>
    <row r="9" spans="1:57" ht="18" x14ac:dyDescent="0.2">
      <c r="A9" t="s">
        <v>558</v>
      </c>
      <c r="B9" s="33">
        <v>1</v>
      </c>
      <c r="C9" s="1">
        <v>2011</v>
      </c>
      <c r="D9" s="1">
        <v>2</v>
      </c>
      <c r="E9" s="1">
        <v>35</v>
      </c>
      <c r="F9" s="1">
        <v>23</v>
      </c>
      <c r="G9" s="33" t="s">
        <v>363</v>
      </c>
      <c r="H9" s="1">
        <v>2011</v>
      </c>
      <c r="I9" s="1">
        <v>2017</v>
      </c>
      <c r="J9" s="33">
        <f t="shared" si="0"/>
        <v>6</v>
      </c>
      <c r="K9" s="33">
        <v>0</v>
      </c>
      <c r="L9" s="1">
        <v>0</v>
      </c>
      <c r="M9" s="1">
        <v>3</v>
      </c>
      <c r="N9" s="1">
        <v>7</v>
      </c>
      <c r="O9" s="49">
        <v>71</v>
      </c>
      <c r="P9" s="1">
        <v>109</v>
      </c>
      <c r="Q9" s="1">
        <v>109</v>
      </c>
      <c r="R9" s="23">
        <v>36.333333333333336</v>
      </c>
      <c r="S9" s="1">
        <v>2217</v>
      </c>
      <c r="T9" s="1">
        <v>3556</v>
      </c>
      <c r="U9" s="13">
        <v>0.62345331833520812</v>
      </c>
      <c r="V9" s="33">
        <v>17.265466816647919</v>
      </c>
      <c r="W9" s="1">
        <v>25534</v>
      </c>
      <c r="X9" s="1">
        <v>167</v>
      </c>
      <c r="Y9" s="1">
        <v>93</v>
      </c>
      <c r="Z9" s="33">
        <v>74</v>
      </c>
      <c r="AA9" s="1">
        <v>346</v>
      </c>
      <c r="AB9" s="1">
        <v>1049</v>
      </c>
      <c r="AC9" s="1">
        <v>18</v>
      </c>
      <c r="AD9" s="33" t="s">
        <v>566</v>
      </c>
      <c r="AE9" s="43">
        <v>50</v>
      </c>
      <c r="AF9" s="43">
        <v>812</v>
      </c>
      <c r="AG9" s="43">
        <v>1317</v>
      </c>
      <c r="AH9" s="43">
        <v>61.7</v>
      </c>
      <c r="AI9" s="43">
        <v>10314</v>
      </c>
      <c r="AJ9" s="43">
        <v>7.8</v>
      </c>
      <c r="AK9" s="43">
        <v>7.9</v>
      </c>
      <c r="AL9" s="43">
        <v>71</v>
      </c>
      <c r="AM9" s="43">
        <v>30</v>
      </c>
      <c r="AN9" s="43">
        <v>140.69999999999999</v>
      </c>
      <c r="AO9" s="37">
        <v>4</v>
      </c>
      <c r="AP9" t="s">
        <v>3188</v>
      </c>
      <c r="AQ9" s="7">
        <v>74</v>
      </c>
      <c r="AR9" s="7">
        <v>215</v>
      </c>
      <c r="AS9" s="7">
        <v>29</v>
      </c>
      <c r="AT9" s="7">
        <v>4.83</v>
      </c>
      <c r="AU9" s="7">
        <v>35</v>
      </c>
      <c r="AV9" s="7">
        <v>126</v>
      </c>
      <c r="AW9" s="7">
        <v>4.18</v>
      </c>
    </row>
    <row r="10" spans="1:57" ht="18" x14ac:dyDescent="0.2">
      <c r="A10" t="s">
        <v>1635</v>
      </c>
      <c r="B10" s="33">
        <v>0</v>
      </c>
      <c r="C10" s="1">
        <v>1989</v>
      </c>
      <c r="D10" s="1">
        <v>3</v>
      </c>
      <c r="E10" s="1">
        <v>74</v>
      </c>
      <c r="F10" s="1">
        <v>24</v>
      </c>
      <c r="G10" s="33" t="s">
        <v>288</v>
      </c>
      <c r="H10" s="1">
        <v>1989</v>
      </c>
      <c r="I10" s="1">
        <v>1990</v>
      </c>
      <c r="J10" s="33">
        <f t="shared" si="0"/>
        <v>1</v>
      </c>
      <c r="K10" s="33">
        <v>0</v>
      </c>
      <c r="L10" s="1">
        <v>0</v>
      </c>
      <c r="M10" s="1">
        <v>0</v>
      </c>
      <c r="N10" s="1">
        <v>0</v>
      </c>
      <c r="O10" s="49">
        <v>4</v>
      </c>
      <c r="P10" s="1">
        <v>10</v>
      </c>
      <c r="Q10" s="1">
        <v>7</v>
      </c>
      <c r="R10" s="23">
        <v>2.3333333333333335</v>
      </c>
      <c r="S10" s="1">
        <v>102</v>
      </c>
      <c r="T10" s="1">
        <v>193</v>
      </c>
      <c r="U10" s="13">
        <v>0.52849740932642486</v>
      </c>
      <c r="V10" s="33">
        <v>-3.7849740932642493</v>
      </c>
      <c r="W10" s="1">
        <v>1274</v>
      </c>
      <c r="X10" s="1">
        <v>8</v>
      </c>
      <c r="Y10" s="1">
        <v>7</v>
      </c>
      <c r="Z10" s="33">
        <v>1</v>
      </c>
      <c r="AA10" s="1">
        <v>21</v>
      </c>
      <c r="AB10" s="1">
        <v>114</v>
      </c>
      <c r="AC10" s="1">
        <v>0</v>
      </c>
      <c r="AD10" s="33" t="s">
        <v>445</v>
      </c>
      <c r="AE10" s="35">
        <v>44</v>
      </c>
      <c r="AF10" s="36">
        <v>342</v>
      </c>
      <c r="AG10" s="36">
        <v>594</v>
      </c>
      <c r="AH10" s="36">
        <v>57.6</v>
      </c>
      <c r="AI10" s="36">
        <v>4557</v>
      </c>
      <c r="AJ10" s="36">
        <v>7.7</v>
      </c>
      <c r="AK10" s="36">
        <v>6.8</v>
      </c>
      <c r="AL10" s="36">
        <v>27</v>
      </c>
      <c r="AM10" s="36">
        <v>24</v>
      </c>
      <c r="AN10" s="36">
        <v>128.9</v>
      </c>
      <c r="AO10" s="37">
        <v>3</v>
      </c>
      <c r="AP10" t="s">
        <v>2515</v>
      </c>
      <c r="AQ10" s="7">
        <v>75.400000000000006</v>
      </c>
      <c r="AR10" s="7">
        <v>199</v>
      </c>
      <c r="AS10" s="7"/>
      <c r="AT10" s="7">
        <v>4.78</v>
      </c>
      <c r="AU10" s="7">
        <v>28</v>
      </c>
      <c r="AV10" s="7">
        <v>102</v>
      </c>
      <c r="AW10" s="7">
        <v>4.37</v>
      </c>
      <c r="AX10" s="15"/>
      <c r="AY10" s="17"/>
      <c r="AZ10" s="15"/>
      <c r="BA10" s="17"/>
      <c r="BB10" s="17"/>
      <c r="BC10" s="17"/>
      <c r="BD10" s="16"/>
      <c r="BE10" s="17"/>
    </row>
    <row r="11" spans="1:57" ht="18" x14ac:dyDescent="0.2">
      <c r="A11" t="s">
        <v>948</v>
      </c>
      <c r="B11" s="33">
        <v>1</v>
      </c>
      <c r="C11" s="1">
        <v>2004</v>
      </c>
      <c r="D11" s="1">
        <v>1</v>
      </c>
      <c r="E11" s="1">
        <v>11</v>
      </c>
      <c r="F11" s="1">
        <v>22</v>
      </c>
      <c r="G11" s="33" t="s">
        <v>120</v>
      </c>
      <c r="H11" s="1">
        <v>2004</v>
      </c>
      <c r="I11" s="1">
        <v>2017</v>
      </c>
      <c r="J11" s="33">
        <f t="shared" si="0"/>
        <v>13</v>
      </c>
      <c r="K11" s="33">
        <v>0</v>
      </c>
      <c r="L11" s="1">
        <v>0</v>
      </c>
      <c r="M11" s="1">
        <v>6</v>
      </c>
      <c r="N11" s="1">
        <v>14</v>
      </c>
      <c r="O11" s="49">
        <v>120</v>
      </c>
      <c r="P11" s="1">
        <v>200</v>
      </c>
      <c r="Q11" s="1">
        <v>198</v>
      </c>
      <c r="R11" s="23">
        <v>66</v>
      </c>
      <c r="S11" s="1">
        <v>4164</v>
      </c>
      <c r="T11" s="1">
        <v>6493</v>
      </c>
      <c r="U11" s="13">
        <v>0.64130602186970587</v>
      </c>
      <c r="V11" s="33">
        <v>40.086939781302945</v>
      </c>
      <c r="W11" s="1">
        <v>51065</v>
      </c>
      <c r="X11" s="1">
        <v>329</v>
      </c>
      <c r="Y11" s="1">
        <v>174</v>
      </c>
      <c r="Z11" s="33">
        <v>155</v>
      </c>
      <c r="AA11" s="1">
        <v>438</v>
      </c>
      <c r="AB11" s="1">
        <v>1252</v>
      </c>
      <c r="AC11" s="1">
        <v>16</v>
      </c>
      <c r="AD11" s="33" t="s">
        <v>435</v>
      </c>
      <c r="AE11" s="35">
        <v>38</v>
      </c>
      <c r="AF11" s="36">
        <v>854</v>
      </c>
      <c r="AG11" s="36">
        <v>1304</v>
      </c>
      <c r="AH11" s="36">
        <v>65.5</v>
      </c>
      <c r="AI11" s="36">
        <v>10829</v>
      </c>
      <c r="AJ11" s="36">
        <v>8.3000000000000007</v>
      </c>
      <c r="AK11" s="36">
        <v>8.4</v>
      </c>
      <c r="AL11" s="36">
        <v>84</v>
      </c>
      <c r="AM11" s="36">
        <v>34</v>
      </c>
      <c r="AN11" s="36">
        <v>151.30000000000001</v>
      </c>
      <c r="AO11" s="37">
        <v>10</v>
      </c>
      <c r="AP11" t="s">
        <v>2516</v>
      </c>
      <c r="AQ11" s="7">
        <v>76.900000000000006</v>
      </c>
      <c r="AR11" s="7">
        <v>241</v>
      </c>
      <c r="AS11" s="7">
        <v>25</v>
      </c>
      <c r="AT11" s="7">
        <v>4.75</v>
      </c>
      <c r="AU11" s="7">
        <v>30</v>
      </c>
      <c r="AV11" s="7">
        <v>119</v>
      </c>
      <c r="AW11" s="7">
        <v>4.34</v>
      </c>
    </row>
    <row r="12" spans="1:57" ht="18" x14ac:dyDescent="0.2">
      <c r="A12" t="s">
        <v>1552</v>
      </c>
      <c r="B12" s="33">
        <v>0</v>
      </c>
      <c r="C12" s="1">
        <v>1991</v>
      </c>
      <c r="D12" s="1">
        <v>4</v>
      </c>
      <c r="E12" s="1">
        <v>106</v>
      </c>
      <c r="F12" s="1">
        <v>23</v>
      </c>
      <c r="G12" s="33" t="s">
        <v>196</v>
      </c>
      <c r="H12" s="1">
        <v>1991</v>
      </c>
      <c r="I12" s="1">
        <v>1996</v>
      </c>
      <c r="J12" s="33">
        <f t="shared" si="0"/>
        <v>5</v>
      </c>
      <c r="K12" s="33">
        <v>0</v>
      </c>
      <c r="L12" s="1">
        <v>0</v>
      </c>
      <c r="M12" s="1">
        <v>0</v>
      </c>
      <c r="N12" s="1">
        <v>0</v>
      </c>
      <c r="O12" s="49">
        <v>1</v>
      </c>
      <c r="P12" s="1">
        <v>12</v>
      </c>
      <c r="Q12" s="1">
        <v>1</v>
      </c>
      <c r="R12" s="23">
        <v>0.33333333333333331</v>
      </c>
      <c r="S12" s="1">
        <v>43</v>
      </c>
      <c r="T12" s="1">
        <v>69</v>
      </c>
      <c r="U12" s="13">
        <v>0.62318840579710144</v>
      </c>
      <c r="V12" s="33">
        <v>-1.2318840579710146</v>
      </c>
      <c r="W12" s="1">
        <v>402</v>
      </c>
      <c r="X12" s="1">
        <v>1</v>
      </c>
      <c r="Y12" s="1">
        <v>2</v>
      </c>
      <c r="Z12" s="33">
        <v>-1</v>
      </c>
      <c r="AA12" s="1">
        <v>19</v>
      </c>
      <c r="AB12" s="1">
        <v>-11</v>
      </c>
      <c r="AC12" s="1">
        <v>0</v>
      </c>
      <c r="AD12" s="33" t="s">
        <v>263</v>
      </c>
      <c r="AE12" s="35">
        <v>39</v>
      </c>
      <c r="AF12" s="36">
        <v>634</v>
      </c>
      <c r="AG12" s="36">
        <v>1104</v>
      </c>
      <c r="AH12" s="36">
        <v>57.4</v>
      </c>
      <c r="AI12" s="36">
        <v>8343</v>
      </c>
      <c r="AJ12" s="36">
        <v>7.6</v>
      </c>
      <c r="AK12" s="36">
        <v>7</v>
      </c>
      <c r="AL12" s="36">
        <v>60</v>
      </c>
      <c r="AM12" s="36">
        <v>40</v>
      </c>
      <c r="AN12" s="36">
        <v>131.6</v>
      </c>
      <c r="AO12" s="37">
        <v>5</v>
      </c>
      <c r="AP12" t="s">
        <v>2514</v>
      </c>
      <c r="AQ12" s="7">
        <v>74.3</v>
      </c>
      <c r="AR12" s="7">
        <v>200</v>
      </c>
      <c r="AS12" s="7"/>
      <c r="AT12" s="7">
        <v>4.9800000000000004</v>
      </c>
      <c r="AU12" s="7">
        <v>30.5</v>
      </c>
      <c r="AV12" s="7">
        <v>106</v>
      </c>
      <c r="AW12" s="7">
        <v>4.2699999999999996</v>
      </c>
    </row>
    <row r="13" spans="1:57" ht="18" x14ac:dyDescent="0.2">
      <c r="A13" t="s">
        <v>1443</v>
      </c>
      <c r="B13" s="33">
        <v>0</v>
      </c>
      <c r="C13" s="1">
        <v>1993</v>
      </c>
      <c r="D13" s="1">
        <v>3</v>
      </c>
      <c r="E13" s="1">
        <v>58</v>
      </c>
      <c r="F13" s="1">
        <v>22</v>
      </c>
      <c r="G13" s="33" t="s">
        <v>1444</v>
      </c>
      <c r="H13" s="1">
        <v>1995</v>
      </c>
      <c r="I13" s="1">
        <v>1999</v>
      </c>
      <c r="J13" s="33">
        <f t="shared" si="0"/>
        <v>4</v>
      </c>
      <c r="K13" s="33">
        <v>0</v>
      </c>
      <c r="L13" s="1">
        <v>0</v>
      </c>
      <c r="M13" s="1">
        <v>0</v>
      </c>
      <c r="N13" s="1">
        <v>0</v>
      </c>
      <c r="O13" s="49">
        <v>7</v>
      </c>
      <c r="P13" s="1">
        <v>29</v>
      </c>
      <c r="Q13" s="1">
        <v>17</v>
      </c>
      <c r="R13" s="23">
        <v>5.666666666666667</v>
      </c>
      <c r="S13" s="1">
        <v>275</v>
      </c>
      <c r="T13" s="1">
        <v>527</v>
      </c>
      <c r="U13" s="13">
        <v>0.5218216318785579</v>
      </c>
      <c r="V13" s="33">
        <v>-0.71821631878557923</v>
      </c>
      <c r="W13" s="1">
        <v>3371</v>
      </c>
      <c r="X13" s="1">
        <v>23</v>
      </c>
      <c r="Y13" s="1">
        <v>25</v>
      </c>
      <c r="Z13" s="33">
        <v>-2</v>
      </c>
      <c r="AA13" s="1">
        <v>33</v>
      </c>
      <c r="AB13" s="1">
        <v>121</v>
      </c>
      <c r="AC13" s="1">
        <v>1</v>
      </c>
      <c r="AD13" s="33" t="s">
        <v>543</v>
      </c>
      <c r="AE13" s="35">
        <v>26</v>
      </c>
      <c r="AF13" s="36">
        <v>248</v>
      </c>
      <c r="AG13" s="36">
        <v>427</v>
      </c>
      <c r="AH13" s="36">
        <v>58.1</v>
      </c>
      <c r="AI13" s="36">
        <v>3028</v>
      </c>
      <c r="AJ13" s="36">
        <v>7.1</v>
      </c>
      <c r="AK13" s="36">
        <v>7</v>
      </c>
      <c r="AL13" s="36">
        <v>27</v>
      </c>
      <c r="AM13" s="36">
        <v>13</v>
      </c>
      <c r="AN13" s="36">
        <v>132.4</v>
      </c>
      <c r="AO13" s="37">
        <v>5</v>
      </c>
      <c r="AP13" t="s">
        <v>2514</v>
      </c>
      <c r="AQ13" s="7">
        <v>74.599999999999994</v>
      </c>
      <c r="AR13" s="7">
        <v>234</v>
      </c>
      <c r="AS13" s="7"/>
      <c r="AT13" s="7">
        <v>4.8899999999999997</v>
      </c>
      <c r="AU13" s="7">
        <v>30.5</v>
      </c>
      <c r="AV13" s="7">
        <v>109</v>
      </c>
      <c r="AW13" s="7">
        <v>4.29</v>
      </c>
    </row>
    <row r="14" spans="1:57" ht="18" x14ac:dyDescent="0.2">
      <c r="A14" t="s">
        <v>1630</v>
      </c>
      <c r="B14" s="33">
        <v>1</v>
      </c>
      <c r="C14" s="1">
        <v>1989</v>
      </c>
      <c r="D14" s="1">
        <v>2</v>
      </c>
      <c r="E14" s="1">
        <v>51</v>
      </c>
      <c r="F14" s="1">
        <v>23</v>
      </c>
      <c r="G14" s="33" t="s">
        <v>431</v>
      </c>
      <c r="H14" s="1">
        <v>1989</v>
      </c>
      <c r="I14" s="1">
        <v>1999</v>
      </c>
      <c r="J14" s="33">
        <f t="shared" si="0"/>
        <v>10</v>
      </c>
      <c r="K14" s="33">
        <v>0</v>
      </c>
      <c r="L14" s="1">
        <v>0</v>
      </c>
      <c r="M14" s="1">
        <v>0</v>
      </c>
      <c r="N14" s="1">
        <v>2</v>
      </c>
      <c r="O14" s="49">
        <v>26</v>
      </c>
      <c r="P14" s="1">
        <v>79</v>
      </c>
      <c r="Q14" s="1">
        <v>47</v>
      </c>
      <c r="R14" s="23">
        <v>15.666666666666666</v>
      </c>
      <c r="S14" s="1">
        <v>891</v>
      </c>
      <c r="T14" s="1">
        <v>1707</v>
      </c>
      <c r="U14" s="13">
        <v>0.52196836555360282</v>
      </c>
      <c r="V14" s="33">
        <v>6.8803163444639726</v>
      </c>
      <c r="W14" s="1">
        <v>10760</v>
      </c>
      <c r="X14" s="1">
        <v>59</v>
      </c>
      <c r="Y14" s="1">
        <v>64</v>
      </c>
      <c r="Z14" s="33">
        <v>-5</v>
      </c>
      <c r="AA14" s="1">
        <v>99</v>
      </c>
      <c r="AB14" s="1">
        <v>320</v>
      </c>
      <c r="AC14" s="1">
        <v>5</v>
      </c>
      <c r="AD14" s="33" t="s">
        <v>76</v>
      </c>
      <c r="AE14" s="35">
        <v>45</v>
      </c>
      <c r="AF14" s="36">
        <v>493</v>
      </c>
      <c r="AG14" s="36">
        <v>1007</v>
      </c>
      <c r="AH14" s="36">
        <v>49</v>
      </c>
      <c r="AI14" s="36">
        <v>6756</v>
      </c>
      <c r="AJ14" s="36">
        <v>6.7</v>
      </c>
      <c r="AK14" s="36">
        <v>5.7</v>
      </c>
      <c r="AL14" s="36">
        <v>38</v>
      </c>
      <c r="AM14" s="36">
        <v>40</v>
      </c>
      <c r="AN14" s="36">
        <v>109.8</v>
      </c>
      <c r="AO14" s="37">
        <v>4</v>
      </c>
      <c r="AP14" t="s">
        <v>3660</v>
      </c>
      <c r="AQ14" s="7">
        <v>72.599999999999994</v>
      </c>
      <c r="AR14" s="7">
        <v>217</v>
      </c>
      <c r="AS14" s="7"/>
      <c r="AT14" s="7">
        <v>5.09</v>
      </c>
      <c r="AU14" s="7">
        <v>28.5</v>
      </c>
      <c r="AV14" s="7">
        <v>96</v>
      </c>
      <c r="AW14" s="7">
        <v>4.42</v>
      </c>
      <c r="AX14" s="15"/>
      <c r="AY14" s="15"/>
      <c r="AZ14" s="17"/>
      <c r="BA14" s="17"/>
      <c r="BB14" s="17"/>
      <c r="BC14" s="17"/>
      <c r="BD14" s="17"/>
      <c r="BE14" s="16"/>
    </row>
    <row r="15" spans="1:57" ht="18" x14ac:dyDescent="0.2">
      <c r="A15" t="s">
        <v>545</v>
      </c>
      <c r="B15" s="33">
        <v>0</v>
      </c>
      <c r="C15" s="1">
        <v>2011</v>
      </c>
      <c r="D15" s="1">
        <v>1</v>
      </c>
      <c r="E15" s="1">
        <v>10</v>
      </c>
      <c r="F15" s="1">
        <v>21</v>
      </c>
      <c r="G15" s="33" t="s">
        <v>229</v>
      </c>
      <c r="H15" s="1">
        <v>2011</v>
      </c>
      <c r="I15" s="1">
        <v>2017</v>
      </c>
      <c r="J15" s="33">
        <f t="shared" si="0"/>
        <v>6</v>
      </c>
      <c r="K15" s="33">
        <v>0</v>
      </c>
      <c r="L15" s="1">
        <v>0</v>
      </c>
      <c r="M15" s="1">
        <v>0</v>
      </c>
      <c r="N15" s="1">
        <v>3</v>
      </c>
      <c r="O15" s="49">
        <v>14</v>
      </c>
      <c r="P15" s="1">
        <v>48</v>
      </c>
      <c r="Q15" s="1">
        <v>45</v>
      </c>
      <c r="R15" s="23">
        <v>15</v>
      </c>
      <c r="S15" s="1">
        <v>781</v>
      </c>
      <c r="T15" s="1">
        <v>1397</v>
      </c>
      <c r="U15" s="13">
        <v>0.55905511811023623</v>
      </c>
      <c r="V15" s="33">
        <v>1.909448818897638</v>
      </c>
      <c r="W15" s="1">
        <v>8437</v>
      </c>
      <c r="X15" s="1">
        <v>44</v>
      </c>
      <c r="Y15" s="1">
        <v>43</v>
      </c>
      <c r="Z15" s="33">
        <v>1</v>
      </c>
      <c r="AA15" s="1">
        <v>171</v>
      </c>
      <c r="AB15" s="1">
        <v>631</v>
      </c>
      <c r="AC15" s="1">
        <v>3</v>
      </c>
      <c r="AD15" s="33" t="s">
        <v>551</v>
      </c>
      <c r="AE15" s="43">
        <v>31</v>
      </c>
      <c r="AF15" s="43">
        <v>568</v>
      </c>
      <c r="AG15" s="43">
        <v>933</v>
      </c>
      <c r="AH15" s="43">
        <v>60.9</v>
      </c>
      <c r="AI15" s="43">
        <v>6822</v>
      </c>
      <c r="AJ15" s="43">
        <v>7.3</v>
      </c>
      <c r="AK15" s="43">
        <v>7.3</v>
      </c>
      <c r="AL15" s="43">
        <v>40</v>
      </c>
      <c r="AM15" s="43">
        <v>18</v>
      </c>
      <c r="AN15" s="43">
        <v>132.6</v>
      </c>
      <c r="AO15" s="37">
        <v>2</v>
      </c>
      <c r="AP15" t="s">
        <v>2518</v>
      </c>
      <c r="AQ15" s="7">
        <v>76.38</v>
      </c>
      <c r="AR15" s="7">
        <v>234</v>
      </c>
      <c r="AS15" s="7">
        <v>42</v>
      </c>
      <c r="AT15" s="7">
        <v>4.6100000000000003</v>
      </c>
      <c r="AU15" s="7">
        <v>29.5</v>
      </c>
      <c r="AV15" s="7">
        <v>106</v>
      </c>
      <c r="AW15" s="7">
        <v>4.2699999999999996</v>
      </c>
    </row>
    <row r="16" spans="1:57" ht="18" x14ac:dyDescent="0.2">
      <c r="A16" t="s">
        <v>305</v>
      </c>
      <c r="B16" s="33">
        <v>0</v>
      </c>
      <c r="C16" s="1">
        <v>2014</v>
      </c>
      <c r="D16" s="1">
        <v>1</v>
      </c>
      <c r="E16" s="1">
        <v>3</v>
      </c>
      <c r="F16" s="1">
        <v>22</v>
      </c>
      <c r="G16" s="33" t="s">
        <v>229</v>
      </c>
      <c r="H16" s="1">
        <v>2014</v>
      </c>
      <c r="I16" s="1">
        <v>2017</v>
      </c>
      <c r="J16" s="33">
        <f t="shared" si="0"/>
        <v>3</v>
      </c>
      <c r="K16" s="33">
        <v>0</v>
      </c>
      <c r="L16" s="1">
        <v>0</v>
      </c>
      <c r="M16" s="1">
        <v>0</v>
      </c>
      <c r="N16" s="1">
        <v>4</v>
      </c>
      <c r="O16" s="49">
        <v>40</v>
      </c>
      <c r="P16" s="1">
        <v>62</v>
      </c>
      <c r="Q16" s="1">
        <v>61</v>
      </c>
      <c r="R16" s="23">
        <v>20.333333333333332</v>
      </c>
      <c r="S16" s="1">
        <v>1318</v>
      </c>
      <c r="T16" s="1">
        <v>2229</v>
      </c>
      <c r="U16" s="13">
        <v>0.59129654553611488</v>
      </c>
      <c r="V16" s="33">
        <v>3.6870345446388515</v>
      </c>
      <c r="W16" s="1">
        <v>14928</v>
      </c>
      <c r="X16" s="1">
        <v>90</v>
      </c>
      <c r="Y16" s="1">
        <v>64</v>
      </c>
      <c r="Z16" s="33">
        <v>26</v>
      </c>
      <c r="AA16" s="1">
        <v>223</v>
      </c>
      <c r="AB16" s="1">
        <v>1410</v>
      </c>
      <c r="AC16" s="1">
        <v>7</v>
      </c>
      <c r="AD16" s="33" t="s">
        <v>316</v>
      </c>
      <c r="AE16" s="43">
        <v>37</v>
      </c>
      <c r="AF16" s="43">
        <v>585</v>
      </c>
      <c r="AG16" s="43">
        <v>891</v>
      </c>
      <c r="AH16" s="43">
        <v>65.7</v>
      </c>
      <c r="AI16" s="43">
        <v>7598</v>
      </c>
      <c r="AJ16" s="43">
        <v>8.5</v>
      </c>
      <c r="AK16" s="43">
        <v>8.8000000000000007</v>
      </c>
      <c r="AL16" s="43">
        <v>56</v>
      </c>
      <c r="AM16" s="43">
        <v>19</v>
      </c>
      <c r="AN16" s="43">
        <v>153.80000000000001</v>
      </c>
      <c r="AO16" s="37">
        <v>7</v>
      </c>
      <c r="AP16" t="s">
        <v>3658</v>
      </c>
      <c r="AQ16" s="7">
        <v>77</v>
      </c>
      <c r="AR16" s="7">
        <v>232</v>
      </c>
      <c r="AS16" s="7">
        <v>28</v>
      </c>
      <c r="AT16" s="7">
        <v>4.93</v>
      </c>
      <c r="AU16" s="7">
        <v>32.5</v>
      </c>
      <c r="AV16" s="7">
        <v>114</v>
      </c>
      <c r="AW16" s="7">
        <v>4.21</v>
      </c>
    </row>
    <row r="17" spans="1:49" ht="18" x14ac:dyDescent="0.2">
      <c r="A17" t="s">
        <v>1312</v>
      </c>
      <c r="B17" s="33">
        <v>0</v>
      </c>
      <c r="C17" s="1">
        <v>1996</v>
      </c>
      <c r="D17" s="1">
        <v>3</v>
      </c>
      <c r="E17" s="1">
        <v>85</v>
      </c>
      <c r="F17" s="1">
        <v>23</v>
      </c>
      <c r="G17" s="33" t="s">
        <v>151</v>
      </c>
      <c r="H17" s="1">
        <v>1996</v>
      </c>
      <c r="I17" s="1">
        <v>2000</v>
      </c>
      <c r="J17" s="33">
        <f t="shared" si="0"/>
        <v>4</v>
      </c>
      <c r="K17" s="33">
        <v>0</v>
      </c>
      <c r="L17" s="1">
        <v>0</v>
      </c>
      <c r="M17" s="1">
        <v>0</v>
      </c>
      <c r="N17" s="1">
        <v>1</v>
      </c>
      <c r="O17" s="49">
        <v>3</v>
      </c>
      <c r="P17" s="1">
        <v>22</v>
      </c>
      <c r="Q17" s="1">
        <v>13</v>
      </c>
      <c r="R17" s="23">
        <v>4.333333333333333</v>
      </c>
      <c r="S17" s="1">
        <v>244</v>
      </c>
      <c r="T17" s="1">
        <v>456</v>
      </c>
      <c r="U17" s="13">
        <v>0.53508771929824561</v>
      </c>
      <c r="V17" s="33">
        <v>-1.4508771929824562</v>
      </c>
      <c r="W17" s="1">
        <v>2544</v>
      </c>
      <c r="X17" s="1">
        <v>11</v>
      </c>
      <c r="Y17" s="1">
        <v>15</v>
      </c>
      <c r="Z17" s="33">
        <v>-4</v>
      </c>
      <c r="AA17" s="1">
        <v>42</v>
      </c>
      <c r="AB17" s="1">
        <v>156</v>
      </c>
      <c r="AC17" s="1">
        <v>0</v>
      </c>
      <c r="AD17" s="33" t="s">
        <v>209</v>
      </c>
      <c r="AE17" s="35">
        <v>45</v>
      </c>
      <c r="AF17" s="36">
        <v>498</v>
      </c>
      <c r="AG17" s="36">
        <v>858</v>
      </c>
      <c r="AH17" s="36">
        <v>58</v>
      </c>
      <c r="AI17" s="36">
        <v>7232</v>
      </c>
      <c r="AJ17" s="36">
        <v>8.4</v>
      </c>
      <c r="AK17" s="36">
        <v>7.9</v>
      </c>
      <c r="AL17" s="36">
        <v>57</v>
      </c>
      <c r="AM17" s="36">
        <v>35</v>
      </c>
      <c r="AN17" s="36">
        <v>142.6</v>
      </c>
      <c r="AO17" s="37">
        <v>1</v>
      </c>
      <c r="AP17" t="s">
        <v>3185</v>
      </c>
      <c r="AQ17" s="7">
        <v>75.3</v>
      </c>
      <c r="AR17" s="7">
        <v>221</v>
      </c>
      <c r="AS17" s="7"/>
      <c r="AT17" s="7">
        <v>4.7300000000000004</v>
      </c>
      <c r="AU17" s="7">
        <v>31</v>
      </c>
      <c r="AV17" s="7">
        <v>108</v>
      </c>
      <c r="AW17" s="7">
        <v>4.16</v>
      </c>
    </row>
    <row r="18" spans="1:49" ht="18" x14ac:dyDescent="0.2">
      <c r="A18" t="s">
        <v>1509</v>
      </c>
      <c r="B18" s="33">
        <v>1</v>
      </c>
      <c r="C18" s="1">
        <v>1992</v>
      </c>
      <c r="D18" s="1">
        <v>9</v>
      </c>
      <c r="E18" s="1">
        <v>227</v>
      </c>
      <c r="F18" s="1">
        <v>23</v>
      </c>
      <c r="G18" s="33" t="s">
        <v>325</v>
      </c>
      <c r="H18" s="1">
        <v>1994</v>
      </c>
      <c r="I18" s="1">
        <v>2008</v>
      </c>
      <c r="J18" s="33">
        <f t="shared" si="0"/>
        <v>14</v>
      </c>
      <c r="K18" s="33">
        <v>0</v>
      </c>
      <c r="L18" s="1">
        <v>0</v>
      </c>
      <c r="M18" s="1">
        <v>2</v>
      </c>
      <c r="N18" s="1">
        <v>8</v>
      </c>
      <c r="O18" s="49">
        <v>74</v>
      </c>
      <c r="P18" s="1">
        <v>177</v>
      </c>
      <c r="Q18" s="1">
        <v>125</v>
      </c>
      <c r="R18" s="23">
        <v>41.666666666666664</v>
      </c>
      <c r="S18" s="1">
        <v>2668</v>
      </c>
      <c r="T18" s="1">
        <v>4326</v>
      </c>
      <c r="U18" s="13">
        <v>0.61673601479426721</v>
      </c>
      <c r="V18" s="33">
        <v>21.632639852057331</v>
      </c>
      <c r="W18" s="1">
        <v>29054</v>
      </c>
      <c r="X18" s="1">
        <v>166</v>
      </c>
      <c r="Y18" s="1">
        <v>122</v>
      </c>
      <c r="Z18" s="33">
        <v>44</v>
      </c>
      <c r="AA18" s="1">
        <v>276</v>
      </c>
      <c r="AB18" s="1">
        <v>657</v>
      </c>
      <c r="AC18" s="1">
        <v>8</v>
      </c>
      <c r="AD18" s="33" t="s">
        <v>250</v>
      </c>
      <c r="AE18" s="35">
        <v>45</v>
      </c>
      <c r="AF18" s="36">
        <v>161</v>
      </c>
      <c r="AG18" s="36">
        <v>249</v>
      </c>
      <c r="AH18" s="36">
        <v>64.7</v>
      </c>
      <c r="AI18" s="36">
        <v>1746</v>
      </c>
      <c r="AJ18" s="36">
        <v>7</v>
      </c>
      <c r="AK18" s="36">
        <v>6.5</v>
      </c>
      <c r="AL18" s="36">
        <v>14</v>
      </c>
      <c r="AM18" s="36">
        <v>9</v>
      </c>
      <c r="AN18" s="36">
        <v>134.9</v>
      </c>
      <c r="AO18" s="37">
        <v>6</v>
      </c>
      <c r="AP18" t="s">
        <v>2513</v>
      </c>
      <c r="AQ18" s="7">
        <v>76.5</v>
      </c>
      <c r="AR18" s="7">
        <v>218</v>
      </c>
      <c r="AS18" s="7"/>
      <c r="AT18" s="7">
        <v>5.0199999999999996</v>
      </c>
      <c r="AU18" s="7">
        <v>29.5</v>
      </c>
      <c r="AV18" s="7">
        <v>110</v>
      </c>
      <c r="AW18" s="7">
        <v>4.29</v>
      </c>
    </row>
    <row r="19" spans="1:49" ht="18" x14ac:dyDescent="0.2">
      <c r="A19" t="s">
        <v>760</v>
      </c>
      <c r="B19" s="33">
        <v>0</v>
      </c>
      <c r="C19" s="1">
        <v>2007</v>
      </c>
      <c r="D19" s="1">
        <v>1</v>
      </c>
      <c r="E19" s="1">
        <v>22</v>
      </c>
      <c r="F19" s="1">
        <v>22</v>
      </c>
      <c r="G19" s="33" t="s">
        <v>93</v>
      </c>
      <c r="H19" s="1">
        <v>2007</v>
      </c>
      <c r="I19" s="1">
        <v>2012</v>
      </c>
      <c r="J19" s="33">
        <f t="shared" si="0"/>
        <v>5</v>
      </c>
      <c r="K19" s="33">
        <v>0</v>
      </c>
      <c r="L19" s="1">
        <v>0</v>
      </c>
      <c r="M19" s="1">
        <v>0</v>
      </c>
      <c r="N19" s="1">
        <v>2</v>
      </c>
      <c r="O19" s="49">
        <v>2</v>
      </c>
      <c r="P19" s="1">
        <v>24</v>
      </c>
      <c r="Q19" s="1">
        <v>20</v>
      </c>
      <c r="R19" s="23">
        <v>6.666666666666667</v>
      </c>
      <c r="S19" s="1">
        <v>296</v>
      </c>
      <c r="T19" s="1">
        <v>550</v>
      </c>
      <c r="U19" s="13">
        <v>0.53818181818181821</v>
      </c>
      <c r="V19" s="33">
        <v>-0.68181818181818188</v>
      </c>
      <c r="W19" s="1">
        <v>3043</v>
      </c>
      <c r="X19" s="1">
        <v>12</v>
      </c>
      <c r="Y19" s="1">
        <v>17</v>
      </c>
      <c r="Z19" s="33">
        <v>-5</v>
      </c>
      <c r="AA19" s="1">
        <v>44</v>
      </c>
      <c r="AB19" s="1">
        <v>185</v>
      </c>
      <c r="AC19" s="1">
        <v>1</v>
      </c>
      <c r="AD19" s="33" t="s">
        <v>103</v>
      </c>
      <c r="AE19" s="35">
        <v>49</v>
      </c>
      <c r="AF19" s="36">
        <v>929</v>
      </c>
      <c r="AG19" s="36">
        <v>1602</v>
      </c>
      <c r="AH19" s="36">
        <v>58</v>
      </c>
      <c r="AI19" s="36">
        <v>11762</v>
      </c>
      <c r="AJ19" s="36">
        <v>7.3</v>
      </c>
      <c r="AK19" s="36">
        <v>7.4</v>
      </c>
      <c r="AL19" s="36">
        <v>95</v>
      </c>
      <c r="AM19" s="36">
        <v>39</v>
      </c>
      <c r="AN19" s="36">
        <v>134.4</v>
      </c>
      <c r="AO19" s="37">
        <v>6</v>
      </c>
      <c r="AP19" t="s">
        <v>2513</v>
      </c>
      <c r="AQ19" s="7">
        <v>75.75</v>
      </c>
      <c r="AR19" s="7">
        <v>232</v>
      </c>
      <c r="AS19" s="7">
        <v>29</v>
      </c>
      <c r="AT19" s="7">
        <v>4.7300000000000004</v>
      </c>
      <c r="AU19" s="7"/>
      <c r="AV19" s="7"/>
      <c r="AW19" s="7"/>
    </row>
    <row r="20" spans="1:49" ht="18" x14ac:dyDescent="0.2">
      <c r="A20" t="s">
        <v>475</v>
      </c>
      <c r="B20" s="33">
        <v>0</v>
      </c>
      <c r="C20" s="1">
        <v>2012</v>
      </c>
      <c r="D20" s="1">
        <v>1</v>
      </c>
      <c r="E20" s="1">
        <v>22</v>
      </c>
      <c r="F20" s="1">
        <v>28</v>
      </c>
      <c r="G20" s="33" t="s">
        <v>93</v>
      </c>
      <c r="H20" s="1">
        <v>2012</v>
      </c>
      <c r="I20" s="1">
        <v>2015</v>
      </c>
      <c r="J20" s="33">
        <f t="shared" si="0"/>
        <v>3</v>
      </c>
      <c r="K20" s="33">
        <v>0</v>
      </c>
      <c r="L20" s="1">
        <v>0</v>
      </c>
      <c r="M20" s="1">
        <v>0</v>
      </c>
      <c r="N20" s="1">
        <v>1</v>
      </c>
      <c r="O20" s="49">
        <v>14</v>
      </c>
      <c r="P20" s="1">
        <v>34</v>
      </c>
      <c r="Q20" s="1">
        <v>25</v>
      </c>
      <c r="R20" s="23">
        <v>8.3333333333333339</v>
      </c>
      <c r="S20" s="1">
        <v>559</v>
      </c>
      <c r="T20" s="1">
        <v>965</v>
      </c>
      <c r="U20" s="13">
        <v>0.57927461139896375</v>
      </c>
      <c r="V20" s="33">
        <v>-1.2927461139896375</v>
      </c>
      <c r="W20" s="1">
        <v>6462</v>
      </c>
      <c r="X20" s="1">
        <v>31</v>
      </c>
      <c r="Y20" s="1">
        <v>30</v>
      </c>
      <c r="Z20" s="33">
        <v>1</v>
      </c>
      <c r="AA20" s="1">
        <v>61</v>
      </c>
      <c r="AB20" s="1">
        <v>201</v>
      </c>
      <c r="AC20" s="1">
        <v>1</v>
      </c>
      <c r="AD20" s="33" t="s">
        <v>480</v>
      </c>
      <c r="AE20" s="35">
        <v>30</v>
      </c>
      <c r="AF20" s="43">
        <v>767</v>
      </c>
      <c r="AG20" s="43">
        <v>1103</v>
      </c>
      <c r="AH20" s="43">
        <v>69.5</v>
      </c>
      <c r="AI20" s="43">
        <v>9260</v>
      </c>
      <c r="AJ20" s="43">
        <v>8.4</v>
      </c>
      <c r="AK20" s="43">
        <v>8.6999999999999993</v>
      </c>
      <c r="AL20" s="43">
        <v>75</v>
      </c>
      <c r="AM20" s="43">
        <v>27</v>
      </c>
      <c r="AN20" s="43">
        <v>157.6</v>
      </c>
      <c r="AO20" s="37">
        <v>4</v>
      </c>
      <c r="AP20" t="s">
        <v>3188</v>
      </c>
      <c r="AQ20" s="7">
        <v>75.5</v>
      </c>
      <c r="AR20" s="7">
        <v>221</v>
      </c>
      <c r="AS20" s="7">
        <v>27</v>
      </c>
      <c r="AT20" s="7">
        <v>4.8899999999999997</v>
      </c>
      <c r="AU20" s="7"/>
      <c r="AV20" s="7"/>
      <c r="AW20" s="7"/>
    </row>
    <row r="21" spans="1:49" ht="18" x14ac:dyDescent="0.2">
      <c r="A21" t="s">
        <v>287</v>
      </c>
      <c r="B21" s="33">
        <v>0</v>
      </c>
      <c r="C21" s="1">
        <v>2015</v>
      </c>
      <c r="D21" s="1">
        <v>5</v>
      </c>
      <c r="E21" s="1">
        <v>147</v>
      </c>
      <c r="F21" s="1">
        <v>22</v>
      </c>
      <c r="G21" s="33" t="s">
        <v>288</v>
      </c>
      <c r="H21" s="1">
        <v>2016</v>
      </c>
      <c r="I21" s="1">
        <v>2017</v>
      </c>
      <c r="J21" s="33">
        <f t="shared" si="0"/>
        <v>1</v>
      </c>
      <c r="K21" s="33">
        <v>0</v>
      </c>
      <c r="L21" s="1">
        <v>0</v>
      </c>
      <c r="M21" s="1">
        <v>0</v>
      </c>
      <c r="N21" s="1">
        <v>1</v>
      </c>
      <c r="O21" s="49">
        <v>5</v>
      </c>
      <c r="P21" s="1">
        <v>15</v>
      </c>
      <c r="Q21" s="1">
        <v>9</v>
      </c>
      <c r="R21" s="23">
        <v>3</v>
      </c>
      <c r="S21" s="1">
        <v>194</v>
      </c>
      <c r="T21" s="1">
        <v>326</v>
      </c>
      <c r="U21" s="13">
        <v>0.59509202453987731</v>
      </c>
      <c r="V21" s="33">
        <v>-4.8509202453987736</v>
      </c>
      <c r="W21" s="1">
        <v>1853</v>
      </c>
      <c r="X21" s="1">
        <v>9</v>
      </c>
      <c r="Y21" s="1">
        <v>13</v>
      </c>
      <c r="Z21" s="33">
        <v>-4</v>
      </c>
      <c r="AA21" s="1">
        <v>39</v>
      </c>
      <c r="AB21" s="1">
        <v>268</v>
      </c>
      <c r="AC21" s="1">
        <v>2</v>
      </c>
      <c r="AD21" s="33" t="s">
        <v>295</v>
      </c>
      <c r="AE21" s="43">
        <v>40</v>
      </c>
      <c r="AF21" s="43">
        <v>837</v>
      </c>
      <c r="AG21" s="43">
        <v>1241</v>
      </c>
      <c r="AH21" s="43">
        <v>67.400000000000006</v>
      </c>
      <c r="AI21" s="43">
        <v>9966</v>
      </c>
      <c r="AJ21" s="43">
        <v>8</v>
      </c>
      <c r="AK21" s="43">
        <v>8.3000000000000007</v>
      </c>
      <c r="AL21" s="43">
        <v>75</v>
      </c>
      <c r="AM21" s="43">
        <v>25</v>
      </c>
      <c r="AN21" s="43">
        <v>150.80000000000001</v>
      </c>
      <c r="AO21" s="37">
        <v>5</v>
      </c>
      <c r="AP21" t="s">
        <v>3189</v>
      </c>
      <c r="AQ21" s="7">
        <v>75.25</v>
      </c>
      <c r="AR21" s="7">
        <v>226</v>
      </c>
      <c r="AS21" s="7">
        <v>26</v>
      </c>
      <c r="AT21" s="7">
        <v>4.63</v>
      </c>
      <c r="AU21" s="7">
        <v>36</v>
      </c>
      <c r="AV21" s="7">
        <v>120</v>
      </c>
      <c r="AW21" s="7">
        <v>3.98</v>
      </c>
    </row>
    <row r="22" spans="1:49" ht="18" x14ac:dyDescent="0.2">
      <c r="A22" t="s">
        <v>717</v>
      </c>
      <c r="B22" s="33">
        <v>0</v>
      </c>
      <c r="C22" s="1">
        <v>2008</v>
      </c>
      <c r="D22" s="1">
        <v>2</v>
      </c>
      <c r="E22" s="1">
        <v>56</v>
      </c>
      <c r="F22" s="1">
        <v>22</v>
      </c>
      <c r="G22" s="33" t="s">
        <v>288</v>
      </c>
      <c r="H22" s="1">
        <v>2009</v>
      </c>
      <c r="I22" s="1">
        <v>2010</v>
      </c>
      <c r="J22" s="33">
        <f t="shared" si="0"/>
        <v>1</v>
      </c>
      <c r="K22" s="33">
        <v>0</v>
      </c>
      <c r="L22" s="1">
        <v>0</v>
      </c>
      <c r="M22" s="1">
        <v>0</v>
      </c>
      <c r="N22" s="1">
        <v>0</v>
      </c>
      <c r="O22" s="49">
        <v>0</v>
      </c>
      <c r="P22" s="1">
        <v>3</v>
      </c>
      <c r="Q22" s="1">
        <v>2</v>
      </c>
      <c r="R22" s="23">
        <v>0.66666666666666663</v>
      </c>
      <c r="S22" s="1">
        <v>27</v>
      </c>
      <c r="T22" s="1">
        <v>52</v>
      </c>
      <c r="U22" s="13">
        <v>0.51923076923076927</v>
      </c>
      <c r="V22" s="33">
        <v>-4.6923076923076925</v>
      </c>
      <c r="W22" s="1">
        <v>252</v>
      </c>
      <c r="X22" s="1">
        <v>0</v>
      </c>
      <c r="Y22" s="1">
        <v>5</v>
      </c>
      <c r="Z22" s="33">
        <v>-5</v>
      </c>
      <c r="AA22" s="1">
        <v>3</v>
      </c>
      <c r="AB22" s="1">
        <v>-3</v>
      </c>
      <c r="AC22" s="1">
        <v>0</v>
      </c>
      <c r="AD22" s="33" t="s">
        <v>332</v>
      </c>
      <c r="AE22" s="35">
        <v>44</v>
      </c>
      <c r="AF22" s="36">
        <v>780</v>
      </c>
      <c r="AG22" s="36">
        <v>1185</v>
      </c>
      <c r="AH22" s="36">
        <v>65.8</v>
      </c>
      <c r="AI22" s="36">
        <v>10775</v>
      </c>
      <c r="AJ22" s="36">
        <v>9.1</v>
      </c>
      <c r="AK22" s="36">
        <v>9.4</v>
      </c>
      <c r="AL22" s="36">
        <v>71</v>
      </c>
      <c r="AM22" s="36">
        <v>24</v>
      </c>
      <c r="AN22" s="36">
        <v>157.9</v>
      </c>
      <c r="AO22" s="37">
        <v>7</v>
      </c>
      <c r="AP22" t="s">
        <v>2517</v>
      </c>
      <c r="AQ22" s="7">
        <v>74.88</v>
      </c>
      <c r="AR22" s="7">
        <v>230</v>
      </c>
      <c r="AS22" s="7">
        <v>32</v>
      </c>
      <c r="AT22" s="7">
        <v>4.8499999999999996</v>
      </c>
      <c r="AU22" s="7">
        <v>30</v>
      </c>
      <c r="AV22" s="7">
        <v>115</v>
      </c>
      <c r="AW22" s="7">
        <v>4.55</v>
      </c>
    </row>
    <row r="23" spans="1:49" ht="18" x14ac:dyDescent="0.2">
      <c r="A23" t="s">
        <v>1030</v>
      </c>
      <c r="B23" s="33">
        <v>0</v>
      </c>
      <c r="C23" s="1">
        <v>2003</v>
      </c>
      <c r="D23" s="1">
        <v>5</v>
      </c>
      <c r="E23" s="1">
        <v>163</v>
      </c>
      <c r="F23" s="1">
        <v>23</v>
      </c>
      <c r="G23" s="33" t="s">
        <v>120</v>
      </c>
      <c r="H23" s="1">
        <v>2004</v>
      </c>
      <c r="I23" s="1">
        <v>2010</v>
      </c>
      <c r="J23" s="33">
        <f t="shared" si="0"/>
        <v>6</v>
      </c>
      <c r="K23" s="33">
        <v>0</v>
      </c>
      <c r="L23" s="1">
        <v>0</v>
      </c>
      <c r="M23" s="1">
        <v>0</v>
      </c>
      <c r="N23" s="1">
        <v>0</v>
      </c>
      <c r="O23" s="49">
        <v>0</v>
      </c>
      <c r="P23" s="1">
        <v>3</v>
      </c>
      <c r="Q23" s="1">
        <v>1</v>
      </c>
      <c r="R23" s="23">
        <v>0.33333333333333331</v>
      </c>
      <c r="S23" s="1">
        <v>15</v>
      </c>
      <c r="T23" s="1">
        <v>33</v>
      </c>
      <c r="U23" s="13">
        <v>0.45454545454545453</v>
      </c>
      <c r="V23" s="33">
        <v>1.3545454545454549</v>
      </c>
      <c r="W23" s="1">
        <v>185</v>
      </c>
      <c r="X23" s="1">
        <v>2</v>
      </c>
      <c r="Y23" s="1">
        <v>3</v>
      </c>
      <c r="Z23" s="33">
        <v>-1</v>
      </c>
      <c r="AA23" s="1">
        <v>5</v>
      </c>
      <c r="AB23" s="1">
        <v>-1</v>
      </c>
      <c r="AC23" s="1">
        <v>0</v>
      </c>
      <c r="AD23" s="33" t="s">
        <v>709</v>
      </c>
      <c r="AE23" s="35">
        <v>44</v>
      </c>
      <c r="AF23" s="36">
        <v>457</v>
      </c>
      <c r="AG23" s="36">
        <v>803</v>
      </c>
      <c r="AH23" s="36">
        <v>56.9</v>
      </c>
      <c r="AI23" s="36">
        <v>5837</v>
      </c>
      <c r="AJ23" s="36">
        <v>7.3</v>
      </c>
      <c r="AK23" s="36">
        <v>6.7</v>
      </c>
      <c r="AL23" s="36">
        <v>48</v>
      </c>
      <c r="AM23" s="36">
        <v>32</v>
      </c>
      <c r="AN23" s="36">
        <v>129.69999999999999</v>
      </c>
      <c r="AO23" s="37">
        <v>7</v>
      </c>
      <c r="AP23" t="s">
        <v>2517</v>
      </c>
      <c r="AQ23" s="7">
        <v>75</v>
      </c>
      <c r="AR23" s="7">
        <v>218</v>
      </c>
      <c r="AS23" s="7">
        <v>27</v>
      </c>
      <c r="AT23" s="7">
        <v>4.82</v>
      </c>
      <c r="AU23" s="7">
        <v>30</v>
      </c>
      <c r="AV23" s="7">
        <v>106</v>
      </c>
      <c r="AW23" s="7"/>
    </row>
    <row r="24" spans="1:49" ht="18" x14ac:dyDescent="0.2">
      <c r="A24" t="s">
        <v>1216</v>
      </c>
      <c r="B24" s="33">
        <v>0</v>
      </c>
      <c r="C24" s="1">
        <v>1999</v>
      </c>
      <c r="D24" s="1">
        <v>3</v>
      </c>
      <c r="E24" s="1">
        <v>77</v>
      </c>
      <c r="F24" s="1">
        <v>23</v>
      </c>
      <c r="G24" s="33" t="s">
        <v>490</v>
      </c>
      <c r="H24" s="1">
        <v>2000</v>
      </c>
      <c r="I24" s="1">
        <v>2003</v>
      </c>
      <c r="J24" s="33">
        <f t="shared" si="0"/>
        <v>3</v>
      </c>
      <c r="K24" s="33">
        <v>0</v>
      </c>
      <c r="L24" s="1">
        <v>0</v>
      </c>
      <c r="M24" s="1">
        <v>0</v>
      </c>
      <c r="N24" s="1">
        <v>0</v>
      </c>
      <c r="O24" s="49">
        <v>2</v>
      </c>
      <c r="P24" s="1">
        <v>8</v>
      </c>
      <c r="Q24" s="1">
        <v>4</v>
      </c>
      <c r="R24" s="23">
        <v>1.3333333333333333</v>
      </c>
      <c r="S24" s="1">
        <v>60</v>
      </c>
      <c r="T24" s="1">
        <v>107</v>
      </c>
      <c r="U24" s="13">
        <v>0.56074766355140182</v>
      </c>
      <c r="V24" s="33">
        <v>-2.2074766355140181</v>
      </c>
      <c r="W24" s="1">
        <v>689</v>
      </c>
      <c r="X24" s="1">
        <v>4</v>
      </c>
      <c r="Y24" s="1">
        <v>2</v>
      </c>
      <c r="Z24" s="33">
        <v>2</v>
      </c>
      <c r="AA24" s="1">
        <v>9</v>
      </c>
      <c r="AB24" s="1">
        <v>48</v>
      </c>
      <c r="AC24" s="1">
        <v>0</v>
      </c>
      <c r="AD24" s="33" t="s">
        <v>543</v>
      </c>
      <c r="AE24" s="35">
        <v>30</v>
      </c>
      <c r="AF24" s="36">
        <v>422</v>
      </c>
      <c r="AG24" s="36">
        <v>776</v>
      </c>
      <c r="AH24" s="36">
        <v>54.4</v>
      </c>
      <c r="AI24" s="36">
        <v>5742</v>
      </c>
      <c r="AJ24" s="36">
        <v>7.4</v>
      </c>
      <c r="AK24" s="36">
        <v>7.1</v>
      </c>
      <c r="AL24" s="36">
        <v>51</v>
      </c>
      <c r="AM24" s="36">
        <v>27</v>
      </c>
      <c r="AN24" s="36">
        <v>131.30000000000001</v>
      </c>
      <c r="AO24" s="37">
        <v>5</v>
      </c>
      <c r="AP24" t="s">
        <v>2514</v>
      </c>
      <c r="AQ24" s="7">
        <v>77</v>
      </c>
      <c r="AR24" s="7">
        <v>227</v>
      </c>
      <c r="AS24" s="7">
        <v>25</v>
      </c>
      <c r="AT24" s="7">
        <v>5.12</v>
      </c>
      <c r="AU24" s="7">
        <v>30.5</v>
      </c>
      <c r="AV24" s="7">
        <v>107</v>
      </c>
      <c r="AW24" s="7">
        <v>4.4400000000000004</v>
      </c>
    </row>
    <row r="25" spans="1:49" ht="18" x14ac:dyDescent="0.2">
      <c r="A25" t="s">
        <v>481</v>
      </c>
      <c r="B25" s="33">
        <v>0</v>
      </c>
      <c r="C25" s="1">
        <v>2012</v>
      </c>
      <c r="D25" s="1">
        <v>2</v>
      </c>
      <c r="E25" s="1">
        <v>57</v>
      </c>
      <c r="F25" s="1">
        <v>21</v>
      </c>
      <c r="G25" s="33" t="s">
        <v>137</v>
      </c>
      <c r="H25" s="1">
        <v>2012</v>
      </c>
      <c r="I25" s="1">
        <v>2017</v>
      </c>
      <c r="J25" s="33">
        <f t="shared" si="0"/>
        <v>5</v>
      </c>
      <c r="K25" s="33">
        <v>0</v>
      </c>
      <c r="L25" s="1">
        <v>0</v>
      </c>
      <c r="M25" s="1">
        <v>0</v>
      </c>
      <c r="N25" s="1">
        <v>1</v>
      </c>
      <c r="O25" s="49">
        <v>12</v>
      </c>
      <c r="P25" s="1">
        <v>42</v>
      </c>
      <c r="Q25" s="1">
        <v>25</v>
      </c>
      <c r="R25" s="23">
        <v>8.3333333333333339</v>
      </c>
      <c r="S25" s="1">
        <v>584</v>
      </c>
      <c r="T25" s="1">
        <v>987</v>
      </c>
      <c r="U25" s="13">
        <v>0.59169199594731514</v>
      </c>
      <c r="V25" s="33">
        <v>0.68308004052684834</v>
      </c>
      <c r="W25" s="1">
        <v>6171</v>
      </c>
      <c r="X25" s="1">
        <v>31</v>
      </c>
      <c r="Y25" s="1">
        <v>27</v>
      </c>
      <c r="Z25" s="33">
        <v>4</v>
      </c>
      <c r="AA25" s="1">
        <v>84</v>
      </c>
      <c r="AB25" s="1">
        <v>245</v>
      </c>
      <c r="AC25" s="1">
        <v>4</v>
      </c>
      <c r="AD25" s="33" t="s">
        <v>487</v>
      </c>
      <c r="AE25" s="35">
        <v>35</v>
      </c>
      <c r="AF25" s="43">
        <v>412</v>
      </c>
      <c r="AG25" s="43">
        <v>680</v>
      </c>
      <c r="AH25" s="43">
        <v>60.6</v>
      </c>
      <c r="AI25" s="43">
        <v>5082</v>
      </c>
      <c r="AJ25" s="43">
        <v>7.5</v>
      </c>
      <c r="AK25" s="43">
        <v>7.5</v>
      </c>
      <c r="AL25" s="43">
        <v>33</v>
      </c>
      <c r="AM25" s="43">
        <v>15</v>
      </c>
      <c r="AN25" s="43">
        <v>135</v>
      </c>
      <c r="AO25" s="37">
        <v>5</v>
      </c>
      <c r="AP25" t="s">
        <v>3189</v>
      </c>
      <c r="AQ25" s="7">
        <v>78.88</v>
      </c>
      <c r="AR25" s="7">
        <v>242</v>
      </c>
      <c r="AS25" s="7">
        <v>25</v>
      </c>
      <c r="AT25" s="7">
        <v>4.83</v>
      </c>
      <c r="AU25" s="7"/>
      <c r="AV25" s="7"/>
      <c r="AW25" s="7"/>
    </row>
    <row r="26" spans="1:49" ht="18" x14ac:dyDescent="0.2">
      <c r="A26" t="s">
        <v>838</v>
      </c>
      <c r="B26" s="33">
        <v>0</v>
      </c>
      <c r="C26" s="1">
        <v>2006</v>
      </c>
      <c r="D26" s="1">
        <v>3</v>
      </c>
      <c r="E26" s="1">
        <v>85</v>
      </c>
      <c r="F26" s="1">
        <v>23</v>
      </c>
      <c r="G26" s="33" t="s">
        <v>71</v>
      </c>
      <c r="H26" s="1">
        <v>2006</v>
      </c>
      <c r="I26" s="1">
        <v>2010</v>
      </c>
      <c r="J26" s="33">
        <f t="shared" si="0"/>
        <v>4</v>
      </c>
      <c r="K26" s="33">
        <v>0</v>
      </c>
      <c r="L26" s="1">
        <v>0</v>
      </c>
      <c r="M26" s="1">
        <v>0</v>
      </c>
      <c r="N26" s="1">
        <v>0</v>
      </c>
      <c r="O26" s="49">
        <v>2</v>
      </c>
      <c r="P26" s="1">
        <v>18</v>
      </c>
      <c r="Q26" s="1">
        <v>10</v>
      </c>
      <c r="R26" s="23">
        <v>3.3333333333333335</v>
      </c>
      <c r="S26" s="1">
        <v>181</v>
      </c>
      <c r="T26" s="1">
        <v>319</v>
      </c>
      <c r="U26" s="13">
        <v>0.56739811912225702</v>
      </c>
      <c r="V26" s="33">
        <v>-1.5739811912225699</v>
      </c>
      <c r="W26" s="1">
        <v>1669</v>
      </c>
      <c r="X26" s="1">
        <v>8</v>
      </c>
      <c r="Y26" s="1">
        <v>9</v>
      </c>
      <c r="Z26" s="33">
        <v>-1</v>
      </c>
      <c r="AA26" s="1">
        <v>10</v>
      </c>
      <c r="AB26" s="1">
        <v>15</v>
      </c>
      <c r="AC26" s="1">
        <v>0</v>
      </c>
      <c r="AD26" s="33" t="s">
        <v>368</v>
      </c>
      <c r="AE26" s="35">
        <v>39</v>
      </c>
      <c r="AF26" s="36">
        <v>488</v>
      </c>
      <c r="AG26" s="36">
        <v>869</v>
      </c>
      <c r="AH26" s="36">
        <v>56.2</v>
      </c>
      <c r="AI26" s="36">
        <v>6382</v>
      </c>
      <c r="AJ26" s="36">
        <v>7.3</v>
      </c>
      <c r="AK26" s="36">
        <v>7.1</v>
      </c>
      <c r="AL26" s="36">
        <v>41</v>
      </c>
      <c r="AM26" s="36">
        <v>22</v>
      </c>
      <c r="AN26" s="36">
        <v>128.4</v>
      </c>
      <c r="AO26" s="37">
        <v>2</v>
      </c>
      <c r="AP26" t="s">
        <v>2518</v>
      </c>
      <c r="AQ26" s="7">
        <v>74.5</v>
      </c>
      <c r="AR26" s="7">
        <v>205</v>
      </c>
      <c r="AS26" s="7">
        <v>24</v>
      </c>
      <c r="AT26" s="7">
        <v>4.9400000000000004</v>
      </c>
      <c r="AU26" s="7">
        <v>30.5</v>
      </c>
      <c r="AV26" s="7">
        <v>104</v>
      </c>
      <c r="AW26" s="7">
        <v>4.25</v>
      </c>
    </row>
    <row r="27" spans="1:49" ht="18" x14ac:dyDescent="0.2">
      <c r="A27" t="s">
        <v>1542</v>
      </c>
      <c r="B27" s="33">
        <v>0</v>
      </c>
      <c r="C27" s="1">
        <v>1991</v>
      </c>
      <c r="D27" s="1">
        <v>2</v>
      </c>
      <c r="E27" s="1">
        <v>34</v>
      </c>
      <c r="F27" s="1">
        <v>23</v>
      </c>
      <c r="G27" s="33" t="s">
        <v>170</v>
      </c>
      <c r="H27" s="1">
        <v>1991</v>
      </c>
      <c r="I27" s="1">
        <v>1996</v>
      </c>
      <c r="J27" s="33">
        <f t="shared" si="0"/>
        <v>5</v>
      </c>
      <c r="K27" s="33">
        <v>0</v>
      </c>
      <c r="L27" s="1">
        <v>0</v>
      </c>
      <c r="M27" s="1">
        <v>0</v>
      </c>
      <c r="N27" s="1">
        <v>1</v>
      </c>
      <c r="O27" s="49">
        <v>5</v>
      </c>
      <c r="P27" s="1">
        <v>24</v>
      </c>
      <c r="Q27" s="1">
        <v>14</v>
      </c>
      <c r="R27" s="23">
        <v>4.666666666666667</v>
      </c>
      <c r="S27" s="1">
        <v>213</v>
      </c>
      <c r="T27" s="1">
        <v>437</v>
      </c>
      <c r="U27" s="13">
        <v>0.48741418764302058</v>
      </c>
      <c r="V27" s="33">
        <v>-0.57414187643020553</v>
      </c>
      <c r="W27" s="1">
        <v>2489</v>
      </c>
      <c r="X27" s="1">
        <v>8</v>
      </c>
      <c r="Y27" s="1">
        <v>20</v>
      </c>
      <c r="Z27" s="33">
        <v>-12</v>
      </c>
      <c r="AA27" s="1">
        <v>26</v>
      </c>
      <c r="AB27" s="1">
        <v>68</v>
      </c>
      <c r="AC27" s="1">
        <v>0</v>
      </c>
      <c r="AD27" s="33" t="s">
        <v>332</v>
      </c>
      <c r="AE27" s="35">
        <v>33</v>
      </c>
      <c r="AF27" s="36">
        <v>333</v>
      </c>
      <c r="AG27" s="36">
        <v>598</v>
      </c>
      <c r="AH27" s="36">
        <v>55.7</v>
      </c>
      <c r="AI27" s="36">
        <v>4653</v>
      </c>
      <c r="AJ27" s="36">
        <v>7.8</v>
      </c>
      <c r="AK27" s="36">
        <v>7.3</v>
      </c>
      <c r="AL27" s="36">
        <v>32</v>
      </c>
      <c r="AM27" s="36">
        <v>21</v>
      </c>
      <c r="AN27" s="36">
        <v>131.69999999999999</v>
      </c>
      <c r="AO27" s="37">
        <v>6</v>
      </c>
      <c r="AP27" t="s">
        <v>2513</v>
      </c>
      <c r="AQ27" s="7">
        <v>74.3</v>
      </c>
      <c r="AR27" s="7">
        <v>231</v>
      </c>
      <c r="AS27" s="7"/>
      <c r="AT27" s="7"/>
      <c r="AU27" s="7"/>
      <c r="AV27" s="7"/>
      <c r="AW27" s="7"/>
    </row>
    <row r="28" spans="1:49" ht="18" x14ac:dyDescent="0.2">
      <c r="A28" t="s">
        <v>850</v>
      </c>
      <c r="B28" s="33">
        <v>0</v>
      </c>
      <c r="C28" s="1">
        <v>2006</v>
      </c>
      <c r="D28" s="1">
        <v>6</v>
      </c>
      <c r="E28" s="1">
        <v>194</v>
      </c>
      <c r="F28" s="1">
        <v>23</v>
      </c>
      <c r="G28" s="33" t="s">
        <v>241</v>
      </c>
      <c r="H28" s="1">
        <v>2006</v>
      </c>
      <c r="I28" s="1">
        <v>2014</v>
      </c>
      <c r="J28" s="33">
        <f t="shared" si="0"/>
        <v>8</v>
      </c>
      <c r="K28" s="33">
        <v>0</v>
      </c>
      <c r="L28" s="1">
        <v>0</v>
      </c>
      <c r="M28" s="1">
        <v>0</v>
      </c>
      <c r="N28" s="1">
        <v>1</v>
      </c>
      <c r="O28" s="49">
        <v>8</v>
      </c>
      <c r="P28" s="1">
        <v>37</v>
      </c>
      <c r="Q28" s="1">
        <v>20</v>
      </c>
      <c r="R28" s="23">
        <v>6.666666666666667</v>
      </c>
      <c r="S28" s="1">
        <v>375</v>
      </c>
      <c r="T28" s="1">
        <v>709</v>
      </c>
      <c r="U28" s="13">
        <v>0.52891396332863183</v>
      </c>
      <c r="V28" s="33">
        <v>3.2108603667136819</v>
      </c>
      <c r="W28" s="1">
        <v>4057</v>
      </c>
      <c r="X28" s="1">
        <v>21</v>
      </c>
      <c r="Y28" s="1">
        <v>24</v>
      </c>
      <c r="Z28" s="33">
        <v>-3</v>
      </c>
      <c r="AA28" s="1">
        <v>88</v>
      </c>
      <c r="AB28" s="1">
        <v>329</v>
      </c>
      <c r="AC28" s="1">
        <v>0</v>
      </c>
      <c r="AD28" s="33" t="s">
        <v>854</v>
      </c>
      <c r="AE28" s="35">
        <v>49</v>
      </c>
      <c r="AF28" s="36">
        <v>766</v>
      </c>
      <c r="AG28" s="36">
        <v>1123</v>
      </c>
      <c r="AH28" s="36">
        <v>68.2</v>
      </c>
      <c r="AI28" s="36">
        <v>9225</v>
      </c>
      <c r="AJ28" s="36">
        <v>8.1999999999999993</v>
      </c>
      <c r="AK28" s="36">
        <v>8.6</v>
      </c>
      <c r="AL28" s="36">
        <v>85</v>
      </c>
      <c r="AM28" s="36">
        <v>27</v>
      </c>
      <c r="AN28" s="36">
        <v>157.4</v>
      </c>
      <c r="AO28" s="37">
        <v>10</v>
      </c>
      <c r="AP28" t="s">
        <v>2516</v>
      </c>
      <c r="AQ28" s="7">
        <v>73.38</v>
      </c>
      <c r="AR28" s="7">
        <v>217</v>
      </c>
      <c r="AS28" s="7"/>
      <c r="AT28" s="7">
        <v>4.63</v>
      </c>
      <c r="AU28" s="7">
        <v>34</v>
      </c>
      <c r="AV28" s="7">
        <v>107</v>
      </c>
      <c r="AW28" s="7">
        <v>4.16</v>
      </c>
    </row>
    <row r="29" spans="1:49" ht="18" x14ac:dyDescent="0.2">
      <c r="A29" t="s">
        <v>279</v>
      </c>
      <c r="B29" s="33">
        <v>0</v>
      </c>
      <c r="C29" s="1">
        <v>2015</v>
      </c>
      <c r="D29" s="1">
        <v>4</v>
      </c>
      <c r="E29" s="1">
        <v>103</v>
      </c>
      <c r="F29" s="1">
        <v>24</v>
      </c>
      <c r="G29" s="33" t="s">
        <v>170</v>
      </c>
      <c r="H29" s="1">
        <v>2016</v>
      </c>
      <c r="I29" s="1">
        <v>2017</v>
      </c>
      <c r="J29" s="33">
        <f t="shared" si="0"/>
        <v>1</v>
      </c>
      <c r="K29" s="33">
        <v>0</v>
      </c>
      <c r="L29" s="1">
        <v>0</v>
      </c>
      <c r="M29" s="1">
        <v>0</v>
      </c>
      <c r="N29" s="1">
        <v>0</v>
      </c>
      <c r="O29" s="49">
        <v>4</v>
      </c>
      <c r="P29" s="1">
        <v>10</v>
      </c>
      <c r="Q29" s="1">
        <v>7</v>
      </c>
      <c r="R29" s="23">
        <v>2.3333333333333335</v>
      </c>
      <c r="S29" s="1">
        <v>130</v>
      </c>
      <c r="T29" s="1">
        <v>245</v>
      </c>
      <c r="U29" s="13">
        <v>0.53061224489795922</v>
      </c>
      <c r="V29" s="33">
        <v>-4.5061224489795917</v>
      </c>
      <c r="W29" s="1">
        <v>1353</v>
      </c>
      <c r="X29" s="1">
        <v>4</v>
      </c>
      <c r="Y29" s="1">
        <v>10</v>
      </c>
      <c r="Z29" s="33">
        <v>-6</v>
      </c>
      <c r="AA29" s="1">
        <v>12</v>
      </c>
      <c r="AB29" s="1">
        <v>74</v>
      </c>
      <c r="AC29" s="1">
        <v>0</v>
      </c>
      <c r="AD29" s="33" t="s">
        <v>285</v>
      </c>
      <c r="AE29" s="35">
        <v>37</v>
      </c>
      <c r="AF29" s="43">
        <v>530</v>
      </c>
      <c r="AG29" s="43">
        <v>845</v>
      </c>
      <c r="AH29" s="43">
        <v>62.7</v>
      </c>
      <c r="AI29" s="43">
        <v>8195</v>
      </c>
      <c r="AJ29" s="43">
        <v>9.6999999999999993</v>
      </c>
      <c r="AK29" s="43">
        <v>10.6</v>
      </c>
      <c r="AL29" s="43">
        <v>62</v>
      </c>
      <c r="AM29" s="43">
        <v>10</v>
      </c>
      <c r="AN29" s="43">
        <v>166</v>
      </c>
      <c r="AO29" s="37">
        <v>4</v>
      </c>
      <c r="AP29" t="s">
        <v>3188</v>
      </c>
      <c r="AQ29" s="7">
        <v>74.88</v>
      </c>
      <c r="AR29" s="7">
        <v>230</v>
      </c>
      <c r="AS29" s="7">
        <v>31</v>
      </c>
      <c r="AT29" s="7">
        <v>4.87</v>
      </c>
      <c r="AU29" s="7">
        <v>34</v>
      </c>
      <c r="AV29" s="7">
        <v>121</v>
      </c>
      <c r="AW29" s="7">
        <v>4.13</v>
      </c>
    </row>
    <row r="30" spans="1:49" ht="18" x14ac:dyDescent="0.2">
      <c r="A30" t="s">
        <v>1002</v>
      </c>
      <c r="B30" s="33">
        <v>1</v>
      </c>
      <c r="C30" s="1">
        <v>2003</v>
      </c>
      <c r="D30" s="1">
        <v>1</v>
      </c>
      <c r="E30" s="1">
        <v>7</v>
      </c>
      <c r="F30" s="1">
        <v>23</v>
      </c>
      <c r="G30" s="33" t="s">
        <v>229</v>
      </c>
      <c r="H30" s="1">
        <v>2003</v>
      </c>
      <c r="I30" s="1">
        <v>2012</v>
      </c>
      <c r="J30" s="33">
        <f t="shared" si="0"/>
        <v>9</v>
      </c>
      <c r="K30" s="33">
        <v>0</v>
      </c>
      <c r="L30" s="1">
        <v>0</v>
      </c>
      <c r="M30" s="1">
        <v>0</v>
      </c>
      <c r="N30" s="1">
        <v>3</v>
      </c>
      <c r="O30" s="49">
        <v>33</v>
      </c>
      <c r="P30" s="1">
        <v>60</v>
      </c>
      <c r="Q30" s="1">
        <v>50</v>
      </c>
      <c r="R30" s="23">
        <v>16.666666666666668</v>
      </c>
      <c r="S30" s="1">
        <v>930</v>
      </c>
      <c r="T30" s="1">
        <v>1605</v>
      </c>
      <c r="U30" s="13">
        <v>0.57943925233644855</v>
      </c>
      <c r="V30" s="33">
        <v>8.105607476635516</v>
      </c>
      <c r="W30" s="1">
        <v>10532</v>
      </c>
      <c r="X30" s="1">
        <v>58</v>
      </c>
      <c r="Y30" s="1">
        <v>42</v>
      </c>
      <c r="Z30" s="33">
        <v>16</v>
      </c>
      <c r="AA30" s="1">
        <v>137</v>
      </c>
      <c r="AB30" s="1">
        <v>415</v>
      </c>
      <c r="AC30" s="1">
        <v>10</v>
      </c>
      <c r="AD30" s="33" t="s">
        <v>1008</v>
      </c>
      <c r="AE30" s="35">
        <v>61</v>
      </c>
      <c r="AF30" s="36">
        <v>939</v>
      </c>
      <c r="AG30" s="36">
        <v>1442</v>
      </c>
      <c r="AH30" s="36">
        <v>65.099999999999994</v>
      </c>
      <c r="AI30" s="36">
        <v>11903</v>
      </c>
      <c r="AJ30" s="36">
        <v>8.3000000000000007</v>
      </c>
      <c r="AK30" s="36">
        <v>8.6</v>
      </c>
      <c r="AL30" s="36">
        <v>89</v>
      </c>
      <c r="AM30" s="36">
        <v>28</v>
      </c>
      <c r="AN30" s="36">
        <v>150.9</v>
      </c>
      <c r="AO30" s="37">
        <v>10</v>
      </c>
      <c r="AP30" t="s">
        <v>2516</v>
      </c>
      <c r="AQ30" s="7">
        <v>77.400000000000006</v>
      </c>
      <c r="AR30" s="7">
        <v>241</v>
      </c>
      <c r="AS30" s="7">
        <v>25</v>
      </c>
      <c r="AT30" s="7">
        <v>5.0999999999999996</v>
      </c>
      <c r="AU30" s="7"/>
      <c r="AV30" s="7"/>
      <c r="AW30" s="7"/>
    </row>
    <row r="31" spans="1:49" ht="18" x14ac:dyDescent="0.2">
      <c r="A31" t="s">
        <v>109</v>
      </c>
      <c r="B31" s="33">
        <v>0</v>
      </c>
      <c r="C31" s="1">
        <v>2017</v>
      </c>
      <c r="D31" s="1">
        <v>3</v>
      </c>
      <c r="E31" s="1">
        <v>104</v>
      </c>
      <c r="F31" s="1">
        <v>23</v>
      </c>
      <c r="G31" s="33" t="s">
        <v>110</v>
      </c>
      <c r="H31" s="1">
        <v>2017</v>
      </c>
      <c r="I31" s="1">
        <v>2017</v>
      </c>
      <c r="J31" s="33">
        <f t="shared" si="0"/>
        <v>0</v>
      </c>
      <c r="K31" s="33">
        <v>0</v>
      </c>
      <c r="L31" s="1">
        <v>0</v>
      </c>
      <c r="M31" s="1">
        <v>0</v>
      </c>
      <c r="N31" s="1">
        <v>0</v>
      </c>
      <c r="O31" s="49">
        <v>4</v>
      </c>
      <c r="P31" s="1">
        <v>7</v>
      </c>
      <c r="Q31" s="1">
        <v>5</v>
      </c>
      <c r="R31" s="23">
        <v>1.6666666666666667</v>
      </c>
      <c r="S31" s="1">
        <v>123</v>
      </c>
      <c r="T31" s="1">
        <v>224</v>
      </c>
      <c r="U31" s="13">
        <v>0.5491071428571429</v>
      </c>
      <c r="V31" s="33">
        <v>-5.2910714285714286</v>
      </c>
      <c r="W31" s="1">
        <v>1430</v>
      </c>
      <c r="X31" s="1">
        <v>4</v>
      </c>
      <c r="Y31" s="1">
        <v>6</v>
      </c>
      <c r="Z31" s="33">
        <v>-2</v>
      </c>
      <c r="AA31" s="1">
        <v>26</v>
      </c>
      <c r="AB31" s="1">
        <v>136</v>
      </c>
      <c r="AC31" s="1">
        <v>3</v>
      </c>
      <c r="AD31" s="33" t="s">
        <v>117</v>
      </c>
      <c r="AE31" s="35">
        <f>27+8+5</f>
        <v>40</v>
      </c>
      <c r="AF31" s="43">
        <v>454</v>
      </c>
      <c r="AG31" s="43">
        <v>782</v>
      </c>
      <c r="AH31" s="43">
        <v>58.1</v>
      </c>
      <c r="AI31" s="43">
        <v>5562</v>
      </c>
      <c r="AJ31" s="43">
        <v>7.1</v>
      </c>
      <c r="AK31" s="43">
        <v>7</v>
      </c>
      <c r="AL31" s="43">
        <v>40</v>
      </c>
      <c r="AM31" s="43">
        <v>19</v>
      </c>
      <c r="AN31" s="43">
        <v>129.80000000000001</v>
      </c>
      <c r="AO31" s="37">
        <v>1</v>
      </c>
      <c r="AP31" t="s">
        <v>3185</v>
      </c>
      <c r="AQ31" s="7">
        <v>74.13</v>
      </c>
      <c r="AR31" s="7">
        <v>219</v>
      </c>
      <c r="AS31" s="7">
        <v>26</v>
      </c>
      <c r="AT31" s="7"/>
      <c r="AU31" s="7">
        <v>31</v>
      </c>
      <c r="AV31" s="7">
        <v>113</v>
      </c>
      <c r="AW31" s="7"/>
    </row>
    <row r="32" spans="1:49" ht="18" x14ac:dyDescent="0.2">
      <c r="A32" t="s">
        <v>1207</v>
      </c>
      <c r="B32" s="33">
        <v>0</v>
      </c>
      <c r="C32" s="1">
        <v>1999</v>
      </c>
      <c r="D32" s="1">
        <v>1</v>
      </c>
      <c r="E32" s="1">
        <v>12</v>
      </c>
      <c r="F32" s="1">
        <v>22</v>
      </c>
      <c r="G32" s="33" t="s">
        <v>56</v>
      </c>
      <c r="H32" s="1">
        <v>1999</v>
      </c>
      <c r="I32" s="1">
        <v>2000</v>
      </c>
      <c r="J32" s="33">
        <f t="shared" si="0"/>
        <v>1</v>
      </c>
      <c r="K32" s="33">
        <v>0</v>
      </c>
      <c r="L32" s="1">
        <v>0</v>
      </c>
      <c r="M32" s="1">
        <v>0</v>
      </c>
      <c r="N32" s="1">
        <v>0</v>
      </c>
      <c r="O32" s="49">
        <v>7</v>
      </c>
      <c r="P32" s="1">
        <v>25</v>
      </c>
      <c r="Q32" s="1">
        <v>15</v>
      </c>
      <c r="R32" s="23">
        <v>5</v>
      </c>
      <c r="S32" s="1">
        <v>281</v>
      </c>
      <c r="T32" s="1">
        <v>515</v>
      </c>
      <c r="U32" s="13">
        <v>0.54563106796116501</v>
      </c>
      <c r="V32" s="33">
        <v>-4.0563106796116495</v>
      </c>
      <c r="W32" s="1">
        <v>3111</v>
      </c>
      <c r="X32" s="1">
        <v>16</v>
      </c>
      <c r="Y32" s="1">
        <v>19</v>
      </c>
      <c r="Z32" s="33">
        <v>-3</v>
      </c>
      <c r="AA32" s="1">
        <v>82</v>
      </c>
      <c r="AB32" s="1">
        <v>486</v>
      </c>
      <c r="AC32" s="1">
        <v>3</v>
      </c>
      <c r="AD32" s="33" t="s">
        <v>295</v>
      </c>
      <c r="AE32" s="35">
        <v>47</v>
      </c>
      <c r="AF32" s="36">
        <v>694</v>
      </c>
      <c r="AG32" s="36">
        <v>1250</v>
      </c>
      <c r="AH32" s="36">
        <v>55.5</v>
      </c>
      <c r="AI32" s="36">
        <v>10708</v>
      </c>
      <c r="AJ32" s="36">
        <v>8.6</v>
      </c>
      <c r="AK32" s="36">
        <v>8.1999999999999993</v>
      </c>
      <c r="AL32" s="36">
        <v>68</v>
      </c>
      <c r="AM32" s="36">
        <v>41</v>
      </c>
      <c r="AN32" s="36">
        <v>138.9</v>
      </c>
      <c r="AO32" s="37">
        <v>5</v>
      </c>
      <c r="AP32" t="s">
        <v>2514</v>
      </c>
      <c r="AQ32" s="7">
        <v>72.900000000000006</v>
      </c>
      <c r="AR32" s="7">
        <v>213</v>
      </c>
      <c r="AS32" s="7">
        <v>28</v>
      </c>
      <c r="AT32" s="7">
        <v>4.76</v>
      </c>
      <c r="AU32" s="7">
        <v>33.5</v>
      </c>
      <c r="AV32" s="7">
        <v>108</v>
      </c>
      <c r="AW32" s="7">
        <v>4.28</v>
      </c>
    </row>
    <row r="33" spans="1:57" ht="18" x14ac:dyDescent="0.2">
      <c r="A33" t="s">
        <v>527</v>
      </c>
      <c r="B33" s="33">
        <v>1</v>
      </c>
      <c r="C33" s="1">
        <v>2011</v>
      </c>
      <c r="D33" s="1">
        <v>1</v>
      </c>
      <c r="E33" s="1">
        <v>1</v>
      </c>
      <c r="F33" s="1">
        <v>22</v>
      </c>
      <c r="G33" s="33" t="s">
        <v>528</v>
      </c>
      <c r="H33" s="1">
        <v>2011</v>
      </c>
      <c r="I33" s="1">
        <v>2017</v>
      </c>
      <c r="J33" s="33">
        <f t="shared" si="0"/>
        <v>6</v>
      </c>
      <c r="K33" s="33">
        <v>0</v>
      </c>
      <c r="L33" s="1">
        <v>1</v>
      </c>
      <c r="M33" s="1">
        <v>3</v>
      </c>
      <c r="N33" s="1">
        <v>7</v>
      </c>
      <c r="O33" s="49">
        <v>95</v>
      </c>
      <c r="P33" s="1">
        <v>109</v>
      </c>
      <c r="Q33" s="1">
        <v>108</v>
      </c>
      <c r="R33" s="23">
        <v>36</v>
      </c>
      <c r="S33" s="1">
        <v>2001</v>
      </c>
      <c r="T33" s="1">
        <v>3420</v>
      </c>
      <c r="U33" s="13">
        <v>0.58508771929824566</v>
      </c>
      <c r="V33" s="33">
        <v>19.049122807017543</v>
      </c>
      <c r="W33" s="1">
        <v>25074</v>
      </c>
      <c r="X33" s="1">
        <v>158</v>
      </c>
      <c r="Y33" s="1">
        <v>94</v>
      </c>
      <c r="Z33" s="33">
        <v>64</v>
      </c>
      <c r="AA33" s="1">
        <v>828</v>
      </c>
      <c r="AB33" s="1">
        <v>4320</v>
      </c>
      <c r="AC33" s="1">
        <v>54</v>
      </c>
      <c r="AD33" s="33" t="s">
        <v>538</v>
      </c>
      <c r="AE33" s="43">
        <v>20</v>
      </c>
      <c r="AF33" s="43">
        <v>191</v>
      </c>
      <c r="AG33" s="43">
        <v>292</v>
      </c>
      <c r="AH33" s="43">
        <v>65.400000000000006</v>
      </c>
      <c r="AI33" s="43">
        <v>2908</v>
      </c>
      <c r="AJ33" s="43">
        <v>10</v>
      </c>
      <c r="AK33" s="43">
        <v>10.9</v>
      </c>
      <c r="AL33" s="43">
        <v>30</v>
      </c>
      <c r="AM33" s="43">
        <v>7</v>
      </c>
      <c r="AN33" s="43">
        <v>178.2</v>
      </c>
      <c r="AO33" s="37">
        <v>2</v>
      </c>
      <c r="AP33" t="s">
        <v>2518</v>
      </c>
      <c r="AQ33" s="7">
        <v>77</v>
      </c>
      <c r="AR33" s="7">
        <v>248</v>
      </c>
      <c r="AS33" s="7">
        <v>21</v>
      </c>
      <c r="AT33" s="7">
        <v>4.5599999999999996</v>
      </c>
      <c r="AU33" s="7">
        <v>40</v>
      </c>
      <c r="AV33" s="7">
        <v>126</v>
      </c>
      <c r="AW33" s="7">
        <v>4.12</v>
      </c>
    </row>
    <row r="34" spans="1:57" ht="18" x14ac:dyDescent="0.2">
      <c r="A34" t="s">
        <v>994</v>
      </c>
      <c r="B34" s="33">
        <v>1</v>
      </c>
      <c r="C34" s="1">
        <v>2003</v>
      </c>
      <c r="D34" s="1">
        <v>1</v>
      </c>
      <c r="E34" s="1">
        <v>1</v>
      </c>
      <c r="F34" s="1">
        <v>23</v>
      </c>
      <c r="G34" s="33" t="s">
        <v>363</v>
      </c>
      <c r="H34" s="1">
        <v>2004</v>
      </c>
      <c r="I34" s="1">
        <v>2017</v>
      </c>
      <c r="J34" s="33">
        <f t="shared" ref="J34:J65" si="1">I34-H34</f>
        <v>13</v>
      </c>
      <c r="K34" s="33">
        <v>0</v>
      </c>
      <c r="L34" s="1">
        <v>0</v>
      </c>
      <c r="M34" s="1">
        <v>3</v>
      </c>
      <c r="N34" s="1">
        <v>11</v>
      </c>
      <c r="O34" s="49">
        <v>108</v>
      </c>
      <c r="P34" s="1">
        <v>182</v>
      </c>
      <c r="Q34" s="1">
        <v>181</v>
      </c>
      <c r="R34" s="23">
        <v>60.333333333333336</v>
      </c>
      <c r="S34" s="1">
        <v>3941</v>
      </c>
      <c r="T34" s="1">
        <v>6307</v>
      </c>
      <c r="U34" s="13">
        <v>0.62486126526082131</v>
      </c>
      <c r="V34" s="33">
        <v>31.251387347391788</v>
      </c>
      <c r="W34" s="1">
        <v>46247</v>
      </c>
      <c r="X34" s="1">
        <v>294</v>
      </c>
      <c r="Y34" s="1">
        <v>187</v>
      </c>
      <c r="Z34" s="33">
        <v>107</v>
      </c>
      <c r="AA34" s="1">
        <v>301</v>
      </c>
      <c r="AB34" s="1">
        <v>474</v>
      </c>
      <c r="AC34" s="1">
        <v>8</v>
      </c>
      <c r="AD34" s="33" t="s">
        <v>188</v>
      </c>
      <c r="AE34" s="35">
        <v>53</v>
      </c>
      <c r="AF34" s="36">
        <v>927</v>
      </c>
      <c r="AG34" s="36">
        <v>1569</v>
      </c>
      <c r="AH34" s="36">
        <v>59.1</v>
      </c>
      <c r="AI34" s="36">
        <v>11818</v>
      </c>
      <c r="AJ34" s="36">
        <v>7.5</v>
      </c>
      <c r="AK34" s="36">
        <v>7</v>
      </c>
      <c r="AL34" s="36">
        <v>72</v>
      </c>
      <c r="AM34" s="36">
        <v>49</v>
      </c>
      <c r="AN34" s="36">
        <v>131.19999999999999</v>
      </c>
      <c r="AO34" s="37">
        <v>5</v>
      </c>
      <c r="AP34" t="s">
        <v>2514</v>
      </c>
      <c r="AQ34" s="7">
        <v>77</v>
      </c>
      <c r="AR34" s="7">
        <v>232</v>
      </c>
      <c r="AS34" s="7">
        <v>26</v>
      </c>
      <c r="AT34" s="7">
        <v>4.6500000000000004</v>
      </c>
      <c r="AU34" s="7"/>
      <c r="AV34" s="7"/>
      <c r="AW34" s="7"/>
    </row>
    <row r="35" spans="1:57" ht="18" x14ac:dyDescent="0.2">
      <c r="A35" t="s">
        <v>150</v>
      </c>
      <c r="B35" s="33">
        <v>0</v>
      </c>
      <c r="C35" s="1">
        <v>2016</v>
      </c>
      <c r="D35" s="1">
        <v>1</v>
      </c>
      <c r="E35" s="1">
        <v>2</v>
      </c>
      <c r="F35" s="1">
        <v>23</v>
      </c>
      <c r="G35" s="33" t="s">
        <v>151</v>
      </c>
      <c r="H35" s="1">
        <v>2016</v>
      </c>
      <c r="I35" s="1">
        <v>2017</v>
      </c>
      <c r="J35" s="33">
        <f t="shared" si="1"/>
        <v>1</v>
      </c>
      <c r="K35" s="33">
        <v>0</v>
      </c>
      <c r="L35" s="1">
        <v>0</v>
      </c>
      <c r="M35" s="1">
        <v>1</v>
      </c>
      <c r="N35" s="1">
        <v>2</v>
      </c>
      <c r="O35" s="49">
        <v>24</v>
      </c>
      <c r="P35" s="1">
        <v>29</v>
      </c>
      <c r="Q35" s="1">
        <v>29</v>
      </c>
      <c r="R35" s="23">
        <v>9.6666666666666661</v>
      </c>
      <c r="S35" s="1">
        <v>644</v>
      </c>
      <c r="T35" s="1">
        <v>1047</v>
      </c>
      <c r="U35" s="13">
        <v>0.61509073543457493</v>
      </c>
      <c r="V35" s="33">
        <v>1.0490926456542504</v>
      </c>
      <c r="W35" s="1">
        <v>7078</v>
      </c>
      <c r="X35" s="1">
        <v>49</v>
      </c>
      <c r="Y35" s="1">
        <v>21</v>
      </c>
      <c r="Z35" s="33">
        <v>28</v>
      </c>
      <c r="AA35" s="1">
        <v>110</v>
      </c>
      <c r="AB35" s="1">
        <v>449</v>
      </c>
      <c r="AC35" s="1">
        <v>2</v>
      </c>
      <c r="AD35" s="33" t="s">
        <v>159</v>
      </c>
      <c r="AE35" s="43">
        <f>19+16+7</f>
        <v>42</v>
      </c>
      <c r="AF35" s="43">
        <v>392</v>
      </c>
      <c r="AG35" s="43">
        <v>612</v>
      </c>
      <c r="AH35" s="43">
        <v>64.099999999999994</v>
      </c>
      <c r="AI35" s="43">
        <v>5115</v>
      </c>
      <c r="AJ35" s="43">
        <v>8.4</v>
      </c>
      <c r="AK35" s="43">
        <v>8.8000000000000007</v>
      </c>
      <c r="AL35" s="43">
        <v>45</v>
      </c>
      <c r="AM35" s="43">
        <v>14</v>
      </c>
      <c r="AN35" s="43">
        <v>153.9</v>
      </c>
      <c r="AO35" s="37">
        <v>12</v>
      </c>
      <c r="AP35" t="s">
        <v>3186</v>
      </c>
      <c r="AQ35" s="7">
        <v>77</v>
      </c>
      <c r="AR35" s="7">
        <v>253</v>
      </c>
      <c r="AS35" s="7"/>
      <c r="AT35" s="7">
        <v>4.8099999999999996</v>
      </c>
      <c r="AU35" s="7">
        <v>36</v>
      </c>
      <c r="AV35" s="7"/>
      <c r="AW35" s="7"/>
    </row>
    <row r="36" spans="1:57" ht="18" x14ac:dyDescent="0.2">
      <c r="A36" t="s">
        <v>1589</v>
      </c>
      <c r="B36" s="33">
        <v>0</v>
      </c>
      <c r="C36" s="1">
        <v>1990</v>
      </c>
      <c r="D36" s="1">
        <v>4</v>
      </c>
      <c r="E36" s="1">
        <v>86</v>
      </c>
      <c r="F36" s="1">
        <v>22</v>
      </c>
      <c r="G36" s="33" t="s">
        <v>221</v>
      </c>
      <c r="H36" s="1">
        <v>1992</v>
      </c>
      <c r="I36" s="1">
        <v>1995</v>
      </c>
      <c r="J36" s="33">
        <f t="shared" si="1"/>
        <v>3</v>
      </c>
      <c r="K36" s="33">
        <v>0</v>
      </c>
      <c r="L36" s="1">
        <v>0</v>
      </c>
      <c r="M36" s="1">
        <v>0</v>
      </c>
      <c r="N36" s="1">
        <v>0</v>
      </c>
      <c r="O36" s="49">
        <v>1</v>
      </c>
      <c r="P36" s="1">
        <v>7</v>
      </c>
      <c r="Q36" s="1">
        <v>2</v>
      </c>
      <c r="R36" s="23">
        <v>0.66666666666666663</v>
      </c>
      <c r="S36" s="1">
        <v>52</v>
      </c>
      <c r="T36" s="1">
        <v>101</v>
      </c>
      <c r="U36" s="13">
        <v>0.51485148514851486</v>
      </c>
      <c r="V36" s="33">
        <v>-1.8485148514851486</v>
      </c>
      <c r="W36" s="1">
        <v>560</v>
      </c>
      <c r="X36" s="1">
        <v>5</v>
      </c>
      <c r="Y36" s="1">
        <v>3</v>
      </c>
      <c r="Z36" s="33">
        <v>2</v>
      </c>
      <c r="AA36" s="1">
        <v>5</v>
      </c>
      <c r="AB36" s="1">
        <v>-6</v>
      </c>
      <c r="AC36" s="1">
        <v>0</v>
      </c>
      <c r="AD36" s="33" t="s">
        <v>543</v>
      </c>
      <c r="AE36" s="35">
        <v>31</v>
      </c>
      <c r="AF36" s="36">
        <v>401</v>
      </c>
      <c r="AG36" s="36">
        <v>747</v>
      </c>
      <c r="AH36" s="36">
        <v>53.7</v>
      </c>
      <c r="AI36" s="36">
        <v>4850</v>
      </c>
      <c r="AJ36" s="36">
        <v>6.5</v>
      </c>
      <c r="AK36" s="36">
        <v>5.2</v>
      </c>
      <c r="AL36" s="36">
        <v>31</v>
      </c>
      <c r="AM36" s="36">
        <v>36</v>
      </c>
      <c r="AN36" s="36">
        <v>112.3</v>
      </c>
      <c r="AO36" s="37">
        <v>5</v>
      </c>
      <c r="AP36" t="s">
        <v>2514</v>
      </c>
      <c r="AQ36" s="7">
        <v>76</v>
      </c>
      <c r="AR36" s="7">
        <v>215</v>
      </c>
      <c r="AS36" s="7"/>
      <c r="AT36" s="7">
        <v>4.96</v>
      </c>
      <c r="AU36" s="7">
        <v>26.5</v>
      </c>
      <c r="AV36" s="7">
        <v>109</v>
      </c>
      <c r="AW36" s="7">
        <v>4.5599999999999996</v>
      </c>
    </row>
    <row r="37" spans="1:57" ht="18" x14ac:dyDescent="0.2">
      <c r="A37" t="s">
        <v>719</v>
      </c>
      <c r="B37" s="33">
        <v>0</v>
      </c>
      <c r="C37" s="1">
        <v>2008</v>
      </c>
      <c r="D37" s="1">
        <v>2</v>
      </c>
      <c r="E37" s="1">
        <v>57</v>
      </c>
      <c r="F37" s="1">
        <v>23</v>
      </c>
      <c r="G37" s="33" t="s">
        <v>237</v>
      </c>
      <c r="H37" s="1">
        <v>2008</v>
      </c>
      <c r="I37" s="1">
        <v>2017</v>
      </c>
      <c r="J37" s="33">
        <f t="shared" si="1"/>
        <v>9</v>
      </c>
      <c r="K37" s="33">
        <v>0</v>
      </c>
      <c r="L37" s="1">
        <v>0</v>
      </c>
      <c r="M37" s="1">
        <v>0</v>
      </c>
      <c r="N37" s="1">
        <v>3</v>
      </c>
      <c r="O37" s="49">
        <v>27</v>
      </c>
      <c r="P37" s="1">
        <v>67</v>
      </c>
      <c r="Q37" s="1">
        <v>53</v>
      </c>
      <c r="R37" s="23">
        <v>17.666666666666668</v>
      </c>
      <c r="S37" s="1">
        <v>1159</v>
      </c>
      <c r="T37" s="1">
        <v>1956</v>
      </c>
      <c r="U37" s="13">
        <v>0.59253578732106338</v>
      </c>
      <c r="V37" s="33">
        <v>5.2746421267893666</v>
      </c>
      <c r="W37" s="1">
        <v>12931</v>
      </c>
      <c r="X37" s="1">
        <v>58</v>
      </c>
      <c r="Y37" s="1">
        <v>63</v>
      </c>
      <c r="Z37" s="33">
        <v>-5</v>
      </c>
      <c r="AA37" s="1">
        <v>122</v>
      </c>
      <c r="AB37" s="1">
        <v>355</v>
      </c>
      <c r="AC37" s="1">
        <v>3</v>
      </c>
      <c r="AD37" s="33" t="s">
        <v>226</v>
      </c>
      <c r="AE37" s="35">
        <v>47</v>
      </c>
      <c r="AF37" s="36">
        <v>828</v>
      </c>
      <c r="AG37" s="36">
        <v>1387</v>
      </c>
      <c r="AH37" s="36">
        <v>59.7</v>
      </c>
      <c r="AI37" s="36">
        <v>9715</v>
      </c>
      <c r="AJ37" s="36">
        <v>7</v>
      </c>
      <c r="AK37" s="36">
        <v>7.1</v>
      </c>
      <c r="AL37" s="36">
        <v>87</v>
      </c>
      <c r="AM37" s="36">
        <v>37</v>
      </c>
      <c r="AN37" s="36">
        <v>133.9</v>
      </c>
      <c r="AO37" s="37">
        <v>1</v>
      </c>
      <c r="AP37" t="s">
        <v>3185</v>
      </c>
      <c r="AQ37" s="7">
        <v>74.88</v>
      </c>
      <c r="AR37" s="7">
        <v>230</v>
      </c>
      <c r="AS37" s="7">
        <v>22</v>
      </c>
      <c r="AT37" s="7">
        <v>4.95</v>
      </c>
      <c r="AU37" s="7">
        <v>25.5</v>
      </c>
      <c r="AV37" s="7">
        <v>106</v>
      </c>
      <c r="AW37" s="7">
        <v>4.4000000000000004</v>
      </c>
    </row>
    <row r="38" spans="1:57" ht="18" x14ac:dyDescent="0.2">
      <c r="A38" t="s">
        <v>1139</v>
      </c>
      <c r="B38" s="33">
        <v>1</v>
      </c>
      <c r="C38" s="1">
        <v>2000</v>
      </c>
      <c r="D38" s="1">
        <v>1</v>
      </c>
      <c r="E38" s="1">
        <v>18</v>
      </c>
      <c r="F38" s="1">
        <v>24</v>
      </c>
      <c r="G38" s="33" t="s">
        <v>170</v>
      </c>
      <c r="H38" s="1">
        <v>2000</v>
      </c>
      <c r="I38" s="1">
        <v>2010</v>
      </c>
      <c r="J38" s="33">
        <f t="shared" si="1"/>
        <v>10</v>
      </c>
      <c r="K38" s="33">
        <v>0</v>
      </c>
      <c r="L38" s="1">
        <v>0</v>
      </c>
      <c r="M38" s="1">
        <v>0</v>
      </c>
      <c r="N38" s="1">
        <v>6</v>
      </c>
      <c r="O38" s="49">
        <v>55</v>
      </c>
      <c r="P38" s="1">
        <v>89</v>
      </c>
      <c r="Q38" s="1">
        <v>81</v>
      </c>
      <c r="R38" s="23">
        <v>27</v>
      </c>
      <c r="S38" s="1">
        <v>1632</v>
      </c>
      <c r="T38" s="1">
        <v>2471</v>
      </c>
      <c r="U38" s="13">
        <v>0.66046135167948194</v>
      </c>
      <c r="V38" s="33">
        <v>12.69538648320518</v>
      </c>
      <c r="W38" s="1">
        <v>17823</v>
      </c>
      <c r="X38" s="1">
        <v>102</v>
      </c>
      <c r="Y38" s="1">
        <v>64</v>
      </c>
      <c r="Z38" s="33">
        <v>38</v>
      </c>
      <c r="AA38" s="1">
        <v>180</v>
      </c>
      <c r="AB38" s="1">
        <v>465</v>
      </c>
      <c r="AC38" s="1">
        <v>7</v>
      </c>
      <c r="AD38" s="33" t="s">
        <v>1008</v>
      </c>
      <c r="AE38" s="35">
        <v>38</v>
      </c>
      <c r="AF38" s="36">
        <v>848</v>
      </c>
      <c r="AG38" s="36">
        <v>1334</v>
      </c>
      <c r="AH38" s="36">
        <v>63.6</v>
      </c>
      <c r="AI38" s="36">
        <v>11446</v>
      </c>
      <c r="AJ38" s="36">
        <v>8.6</v>
      </c>
      <c r="AK38" s="36">
        <v>9.1999999999999993</v>
      </c>
      <c r="AL38" s="36">
        <v>107</v>
      </c>
      <c r="AM38" s="36">
        <v>30</v>
      </c>
      <c r="AN38" s="36">
        <v>157.6</v>
      </c>
      <c r="AO38" s="37">
        <v>10</v>
      </c>
      <c r="AP38" t="s">
        <v>2516</v>
      </c>
      <c r="AQ38" s="7">
        <v>75.400000000000006</v>
      </c>
      <c r="AR38" s="7">
        <v>229</v>
      </c>
      <c r="AS38" s="7">
        <v>25</v>
      </c>
      <c r="AT38" s="7">
        <v>4.8499999999999996</v>
      </c>
      <c r="AU38" s="7">
        <v>33.5</v>
      </c>
      <c r="AV38" s="7">
        <v>111</v>
      </c>
      <c r="AW38" s="7">
        <v>4.16</v>
      </c>
    </row>
    <row r="39" spans="1:57" ht="18" x14ac:dyDescent="0.2">
      <c r="A39" t="s">
        <v>1249</v>
      </c>
      <c r="B39" s="33">
        <v>1</v>
      </c>
      <c r="C39" s="1">
        <v>1998</v>
      </c>
      <c r="D39" s="1">
        <v>2</v>
      </c>
      <c r="E39" s="1">
        <v>60</v>
      </c>
      <c r="F39" s="1">
        <v>23</v>
      </c>
      <c r="G39" s="33" t="s">
        <v>133</v>
      </c>
      <c r="H39" s="1">
        <v>1998</v>
      </c>
      <c r="I39" s="1">
        <v>2012</v>
      </c>
      <c r="J39" s="33">
        <f t="shared" si="1"/>
        <v>14</v>
      </c>
      <c r="K39" s="33">
        <v>0</v>
      </c>
      <c r="L39" s="1">
        <v>0</v>
      </c>
      <c r="M39" s="1">
        <v>0</v>
      </c>
      <c r="N39" s="1">
        <v>4</v>
      </c>
      <c r="O39" s="49">
        <v>33</v>
      </c>
      <c r="P39" s="1">
        <v>81</v>
      </c>
      <c r="Q39" s="1">
        <v>55</v>
      </c>
      <c r="R39" s="23">
        <v>18.333333333333332</v>
      </c>
      <c r="S39" s="1">
        <v>908</v>
      </c>
      <c r="T39" s="1">
        <v>1604</v>
      </c>
      <c r="U39" s="13">
        <v>0.56608478802992523</v>
      </c>
      <c r="V39" s="33">
        <v>12.539152119700749</v>
      </c>
      <c r="W39" s="1">
        <v>11085</v>
      </c>
      <c r="X39" s="1">
        <v>61</v>
      </c>
      <c r="Y39" s="1">
        <v>52</v>
      </c>
      <c r="Z39" s="33">
        <v>9</v>
      </c>
      <c r="AA39" s="1">
        <v>172</v>
      </c>
      <c r="AB39" s="1">
        <v>637</v>
      </c>
      <c r="AC39" s="1">
        <v>6</v>
      </c>
      <c r="AD39" s="33" t="s">
        <v>1254</v>
      </c>
      <c r="AE39" s="35">
        <v>32</v>
      </c>
      <c r="AF39" s="36">
        <v>579</v>
      </c>
      <c r="AG39" s="36">
        <v>998</v>
      </c>
      <c r="AH39" s="36">
        <v>58</v>
      </c>
      <c r="AI39" s="36">
        <v>7592</v>
      </c>
      <c r="AJ39" s="36">
        <v>7.6</v>
      </c>
      <c r="AK39" s="36">
        <v>7.3</v>
      </c>
      <c r="AL39" s="36">
        <v>53</v>
      </c>
      <c r="AM39" s="36">
        <v>31</v>
      </c>
      <c r="AN39" s="36">
        <v>133.19999999999999</v>
      </c>
      <c r="AO39" s="37">
        <v>10</v>
      </c>
      <c r="AP39" t="s">
        <v>2516</v>
      </c>
      <c r="AQ39" s="7">
        <v>73.900000000000006</v>
      </c>
      <c r="AR39" s="7">
        <v>216</v>
      </c>
      <c r="AS39" s="7"/>
      <c r="AT39" s="7">
        <v>4.8899999999999997</v>
      </c>
      <c r="AU39" s="7">
        <v>33.5</v>
      </c>
      <c r="AV39" s="7">
        <v>118</v>
      </c>
      <c r="AW39" s="7">
        <v>4.1100000000000003</v>
      </c>
    </row>
    <row r="40" spans="1:57" ht="18" x14ac:dyDescent="0.2">
      <c r="A40" t="s">
        <v>885</v>
      </c>
      <c r="B40" s="33">
        <v>0</v>
      </c>
      <c r="C40" s="1">
        <v>2005</v>
      </c>
      <c r="D40" s="1">
        <v>3</v>
      </c>
      <c r="E40" s="1">
        <v>67</v>
      </c>
      <c r="F40" s="1">
        <v>24</v>
      </c>
      <c r="G40" s="33" t="s">
        <v>93</v>
      </c>
      <c r="H40" s="1">
        <v>2005</v>
      </c>
      <c r="I40" s="1">
        <v>2009</v>
      </c>
      <c r="J40" s="33">
        <f t="shared" si="1"/>
        <v>4</v>
      </c>
      <c r="K40" s="33">
        <v>0</v>
      </c>
      <c r="L40" s="1">
        <v>0</v>
      </c>
      <c r="M40" s="1">
        <v>0</v>
      </c>
      <c r="N40" s="1">
        <v>1</v>
      </c>
      <c r="O40" s="49">
        <v>8</v>
      </c>
      <c r="P40" s="1">
        <v>26</v>
      </c>
      <c r="Q40" s="1">
        <v>23</v>
      </c>
      <c r="R40" s="23">
        <v>7.666666666666667</v>
      </c>
      <c r="S40" s="1">
        <v>419</v>
      </c>
      <c r="T40" s="1">
        <v>677</v>
      </c>
      <c r="U40" s="13">
        <v>0.61890694239290989</v>
      </c>
      <c r="V40" s="33">
        <v>-2.5890694239290992</v>
      </c>
      <c r="W40" s="1">
        <v>4154</v>
      </c>
      <c r="X40" s="1">
        <v>17</v>
      </c>
      <c r="Y40" s="1">
        <v>29</v>
      </c>
      <c r="Z40" s="33">
        <v>-12</v>
      </c>
      <c r="AA40" s="1">
        <v>72</v>
      </c>
      <c r="AB40" s="1">
        <v>347</v>
      </c>
      <c r="AC40" s="1">
        <v>4</v>
      </c>
      <c r="AD40" s="33" t="s">
        <v>890</v>
      </c>
      <c r="AE40" s="35">
        <v>46</v>
      </c>
      <c r="AF40" s="36">
        <v>913</v>
      </c>
      <c r="AG40" s="36">
        <v>1436</v>
      </c>
      <c r="AH40" s="36">
        <v>63.6</v>
      </c>
      <c r="AI40" s="36">
        <v>11049</v>
      </c>
      <c r="AJ40" s="36">
        <v>7.7</v>
      </c>
      <c r="AK40" s="36">
        <v>7.6</v>
      </c>
      <c r="AL40" s="36">
        <v>64</v>
      </c>
      <c r="AM40" s="36">
        <v>32</v>
      </c>
      <c r="AN40" s="36">
        <v>138.5</v>
      </c>
      <c r="AO40" s="37">
        <v>10</v>
      </c>
      <c r="AP40" t="s">
        <v>2516</v>
      </c>
      <c r="AQ40" s="7">
        <v>75.88</v>
      </c>
      <c r="AR40" s="7">
        <v>225</v>
      </c>
      <c r="AS40" s="7">
        <v>38</v>
      </c>
      <c r="AT40" s="7">
        <v>4.8499999999999996</v>
      </c>
      <c r="AU40" s="7">
        <v>33</v>
      </c>
      <c r="AV40" s="7">
        <v>109</v>
      </c>
      <c r="AW40" s="7">
        <v>4.08</v>
      </c>
    </row>
    <row r="41" spans="1:57" ht="18" x14ac:dyDescent="0.2">
      <c r="A41" t="s">
        <v>835</v>
      </c>
      <c r="B41" s="33">
        <v>0</v>
      </c>
      <c r="C41" s="1">
        <v>2006</v>
      </c>
      <c r="D41" s="1">
        <v>3</v>
      </c>
      <c r="E41" s="1">
        <v>81</v>
      </c>
      <c r="F41" s="1">
        <v>24</v>
      </c>
      <c r="G41" s="33" t="s">
        <v>431</v>
      </c>
      <c r="H41" s="1">
        <v>2006</v>
      </c>
      <c r="I41" s="1">
        <v>2016</v>
      </c>
      <c r="J41" s="33">
        <f t="shared" si="1"/>
        <v>10</v>
      </c>
      <c r="K41" s="33">
        <v>0</v>
      </c>
      <c r="L41" s="1">
        <v>0</v>
      </c>
      <c r="M41" s="1">
        <v>0</v>
      </c>
      <c r="N41" s="1">
        <v>0</v>
      </c>
      <c r="O41" s="49">
        <v>7</v>
      </c>
      <c r="P41" s="1">
        <v>26</v>
      </c>
      <c r="Q41" s="1">
        <v>9</v>
      </c>
      <c r="R41" s="23">
        <v>3</v>
      </c>
      <c r="S41" s="1">
        <v>219</v>
      </c>
      <c r="T41" s="1">
        <v>396</v>
      </c>
      <c r="U41" s="13">
        <v>0.55303030303030298</v>
      </c>
      <c r="V41" s="33">
        <v>5.4696969696969706</v>
      </c>
      <c r="W41" s="1">
        <v>2463</v>
      </c>
      <c r="X41" s="1">
        <v>11</v>
      </c>
      <c r="Y41" s="1">
        <v>8</v>
      </c>
      <c r="Z41" s="33">
        <v>3</v>
      </c>
      <c r="AA41" s="1">
        <v>56</v>
      </c>
      <c r="AB41" s="1">
        <v>156</v>
      </c>
      <c r="AC41" s="1">
        <v>2</v>
      </c>
      <c r="AD41" s="33" t="s">
        <v>89</v>
      </c>
      <c r="AE41" s="35">
        <v>44</v>
      </c>
      <c r="AF41" s="36">
        <v>817</v>
      </c>
      <c r="AG41" s="36">
        <v>1368</v>
      </c>
      <c r="AH41" s="36">
        <v>59.7</v>
      </c>
      <c r="AI41" s="36">
        <v>9665</v>
      </c>
      <c r="AJ41" s="36">
        <v>7.1</v>
      </c>
      <c r="AK41" s="36">
        <v>6.3</v>
      </c>
      <c r="AL41" s="36">
        <v>49</v>
      </c>
      <c r="AM41" s="36">
        <v>46</v>
      </c>
      <c r="AN41" s="36">
        <v>124.2</v>
      </c>
      <c r="AO41" s="37">
        <v>3</v>
      </c>
      <c r="AP41" t="s">
        <v>2515</v>
      </c>
      <c r="AQ41" s="7">
        <v>76.75</v>
      </c>
      <c r="AR41" s="7">
        <v>223</v>
      </c>
      <c r="AS41" s="7">
        <v>33</v>
      </c>
      <c r="AT41" s="7">
        <v>4.76</v>
      </c>
      <c r="AU41" s="7">
        <v>33</v>
      </c>
      <c r="AV41" s="7">
        <v>112</v>
      </c>
      <c r="AW41" s="7">
        <v>4.1100000000000003</v>
      </c>
    </row>
    <row r="42" spans="1:57" ht="18" x14ac:dyDescent="0.2">
      <c r="A42" t="s">
        <v>1664</v>
      </c>
      <c r="B42" s="33">
        <v>1</v>
      </c>
      <c r="C42" s="1">
        <v>1988</v>
      </c>
      <c r="D42" s="1">
        <v>3</v>
      </c>
      <c r="E42" s="1">
        <v>76</v>
      </c>
      <c r="F42" s="1">
        <v>22</v>
      </c>
      <c r="G42" s="33" t="s">
        <v>448</v>
      </c>
      <c r="H42" s="1">
        <v>1988</v>
      </c>
      <c r="I42" s="1">
        <v>2004</v>
      </c>
      <c r="J42" s="33">
        <f t="shared" si="1"/>
        <v>16</v>
      </c>
      <c r="K42" s="33">
        <v>0</v>
      </c>
      <c r="L42" s="1">
        <v>0</v>
      </c>
      <c r="M42" s="1">
        <v>2</v>
      </c>
      <c r="N42" s="1">
        <v>9</v>
      </c>
      <c r="O42" s="49">
        <v>77</v>
      </c>
      <c r="P42" s="1">
        <v>180</v>
      </c>
      <c r="Q42" s="1">
        <v>152</v>
      </c>
      <c r="R42" s="23">
        <v>50.666666666666664</v>
      </c>
      <c r="S42" s="1">
        <v>2328</v>
      </c>
      <c r="T42" s="1">
        <v>4005</v>
      </c>
      <c r="U42" s="13">
        <v>0.58127340823970042</v>
      </c>
      <c r="V42" s="33">
        <v>22.287265917602998</v>
      </c>
      <c r="W42" s="1">
        <v>28484</v>
      </c>
      <c r="X42" s="1">
        <v>170</v>
      </c>
      <c r="Y42" s="1">
        <v>146</v>
      </c>
      <c r="Z42" s="33">
        <v>24</v>
      </c>
      <c r="AA42" s="1">
        <v>371</v>
      </c>
      <c r="AB42" s="1">
        <v>1310</v>
      </c>
      <c r="AC42" s="1">
        <v>12</v>
      </c>
      <c r="AD42" s="33" t="s">
        <v>543</v>
      </c>
      <c r="AE42" s="35">
        <v>29</v>
      </c>
      <c r="AF42" s="36">
        <v>326</v>
      </c>
      <c r="AG42" s="36">
        <v>597</v>
      </c>
      <c r="AH42" s="36">
        <v>54.6</v>
      </c>
      <c r="AI42" s="36">
        <v>4161</v>
      </c>
      <c r="AJ42" s="36">
        <v>7</v>
      </c>
      <c r="AK42" s="36">
        <v>6</v>
      </c>
      <c r="AL42" s="36">
        <v>32</v>
      </c>
      <c r="AM42" s="36">
        <v>27</v>
      </c>
      <c r="AN42" s="36">
        <v>121.8</v>
      </c>
      <c r="AO42" s="37">
        <v>5</v>
      </c>
      <c r="AP42" t="s">
        <v>2514</v>
      </c>
      <c r="AQ42" s="7">
        <v>75.900000000000006</v>
      </c>
      <c r="AR42" s="7">
        <v>211</v>
      </c>
      <c r="AS42" s="7"/>
      <c r="AT42" s="7">
        <v>4.87</v>
      </c>
      <c r="AU42" s="7">
        <v>30</v>
      </c>
      <c r="AV42" s="7">
        <v>102</v>
      </c>
      <c r="AW42" s="7">
        <v>4.4000000000000004</v>
      </c>
      <c r="AX42" s="17"/>
      <c r="AY42" s="17"/>
      <c r="AZ42" s="17"/>
      <c r="BA42" s="16"/>
      <c r="BB42" s="15"/>
      <c r="BC42" s="17"/>
      <c r="BD42" s="17"/>
      <c r="BE42" s="17"/>
    </row>
    <row r="43" spans="1:57" ht="18" x14ac:dyDescent="0.2">
      <c r="A43" t="s">
        <v>1698</v>
      </c>
      <c r="B43" s="33">
        <v>1</v>
      </c>
      <c r="C43" s="1">
        <v>1987</v>
      </c>
      <c r="D43" s="1">
        <v>1</v>
      </c>
      <c r="E43" s="1">
        <v>13</v>
      </c>
      <c r="F43" s="1">
        <v>22</v>
      </c>
      <c r="G43" s="33" t="s">
        <v>443</v>
      </c>
      <c r="H43" s="1">
        <v>1987</v>
      </c>
      <c r="I43" s="1">
        <v>1999</v>
      </c>
      <c r="J43" s="33">
        <f t="shared" si="1"/>
        <v>12</v>
      </c>
      <c r="K43" s="33">
        <v>0</v>
      </c>
      <c r="L43" s="1">
        <v>0</v>
      </c>
      <c r="M43" s="1">
        <v>1</v>
      </c>
      <c r="N43" s="1">
        <v>7</v>
      </c>
      <c r="O43" s="49">
        <v>52</v>
      </c>
      <c r="P43" s="1">
        <v>98</v>
      </c>
      <c r="Q43" s="1">
        <v>92</v>
      </c>
      <c r="R43" s="23">
        <v>30.666666666666668</v>
      </c>
      <c r="S43" s="1">
        <v>1580</v>
      </c>
      <c r="T43" s="1">
        <v>2892</v>
      </c>
      <c r="U43" s="13">
        <v>0.54633471645919773</v>
      </c>
      <c r="V43" s="33">
        <v>14.836652835408024</v>
      </c>
      <c r="W43" s="1">
        <v>19320</v>
      </c>
      <c r="X43" s="1">
        <v>123</v>
      </c>
      <c r="Y43" s="1">
        <v>102</v>
      </c>
      <c r="Z43" s="33">
        <v>21</v>
      </c>
      <c r="AA43" s="1">
        <v>178</v>
      </c>
      <c r="AB43" s="1">
        <v>814</v>
      </c>
      <c r="AC43" s="1">
        <v>2</v>
      </c>
      <c r="AD43" s="33" t="s">
        <v>263</v>
      </c>
      <c r="AE43" s="35">
        <v>36</v>
      </c>
      <c r="AF43" s="36">
        <v>560</v>
      </c>
      <c r="AG43" s="36">
        <v>1015</v>
      </c>
      <c r="AH43" s="36">
        <v>55.2</v>
      </c>
      <c r="AI43" s="36">
        <v>6681</v>
      </c>
      <c r="AJ43" s="36">
        <v>6.6</v>
      </c>
      <c r="AK43" s="36">
        <v>5.7</v>
      </c>
      <c r="AL43" s="36">
        <v>42</v>
      </c>
      <c r="AM43" s="36">
        <v>39</v>
      </c>
      <c r="AN43" s="36">
        <v>116.4</v>
      </c>
      <c r="AO43" s="37">
        <v>5</v>
      </c>
      <c r="AP43" t="s">
        <v>2514</v>
      </c>
      <c r="AQ43" s="7">
        <v>73.400000000000006</v>
      </c>
      <c r="AR43" s="7">
        <v>190</v>
      </c>
      <c r="AS43" s="7"/>
      <c r="AT43" s="7">
        <v>4.74</v>
      </c>
      <c r="AU43" s="7">
        <v>30.5</v>
      </c>
      <c r="AV43" s="7">
        <v>117</v>
      </c>
      <c r="AW43" s="7">
        <v>4.3499999999999996</v>
      </c>
    </row>
    <row r="44" spans="1:57" ht="18" x14ac:dyDescent="0.2">
      <c r="A44" t="s">
        <v>1147</v>
      </c>
      <c r="B44" s="33">
        <v>1</v>
      </c>
      <c r="C44" s="1">
        <v>2000</v>
      </c>
      <c r="D44" s="1">
        <v>3</v>
      </c>
      <c r="E44" s="1">
        <v>75</v>
      </c>
      <c r="F44" s="1">
        <v>23</v>
      </c>
      <c r="G44" s="33" t="s">
        <v>382</v>
      </c>
      <c r="H44" s="1">
        <v>2000</v>
      </c>
      <c r="I44" s="1">
        <v>2011</v>
      </c>
      <c r="J44" s="33">
        <f t="shared" si="1"/>
        <v>11</v>
      </c>
      <c r="K44" s="33">
        <v>0</v>
      </c>
      <c r="L44" s="1">
        <v>0</v>
      </c>
      <c r="M44" s="1">
        <v>0</v>
      </c>
      <c r="N44" s="1">
        <v>0</v>
      </c>
      <c r="O44" s="49">
        <v>9</v>
      </c>
      <c r="P44" s="1">
        <v>31</v>
      </c>
      <c r="Q44" s="1">
        <v>12</v>
      </c>
      <c r="R44" s="23">
        <v>4</v>
      </c>
      <c r="S44" s="1">
        <v>286</v>
      </c>
      <c r="T44" s="1">
        <v>500</v>
      </c>
      <c r="U44" s="13">
        <v>0.57199999999999995</v>
      </c>
      <c r="V44" s="33">
        <v>6.8800000000000008</v>
      </c>
      <c r="W44" s="1">
        <v>3179</v>
      </c>
      <c r="X44" s="1">
        <v>21</v>
      </c>
      <c r="Y44" s="1">
        <v>14</v>
      </c>
      <c r="Z44" s="33">
        <v>7</v>
      </c>
      <c r="AA44" s="1">
        <v>33</v>
      </c>
      <c r="AB44" s="1">
        <v>25</v>
      </c>
      <c r="AC44" s="1">
        <v>0</v>
      </c>
      <c r="AD44" s="33" t="s">
        <v>332</v>
      </c>
      <c r="AE44" s="35">
        <v>43</v>
      </c>
      <c r="AF44" s="36">
        <v>31</v>
      </c>
      <c r="AG44" s="36">
        <v>1679</v>
      </c>
      <c r="AH44" s="36">
        <v>61.4</v>
      </c>
      <c r="AI44" s="36">
        <v>12541</v>
      </c>
      <c r="AJ44" s="36">
        <v>7.5</v>
      </c>
      <c r="AK44" s="36">
        <v>7.1</v>
      </c>
      <c r="AL44" s="36">
        <v>84</v>
      </c>
      <c r="AM44" s="36">
        <v>51</v>
      </c>
      <c r="AN44" s="36">
        <v>134.6</v>
      </c>
      <c r="AO44" s="37">
        <v>9</v>
      </c>
      <c r="AP44" t="s">
        <v>3657</v>
      </c>
      <c r="AQ44" s="7">
        <v>74.8</v>
      </c>
      <c r="AR44" s="7">
        <v>222</v>
      </c>
      <c r="AS44" s="7">
        <v>16</v>
      </c>
      <c r="AT44" s="7">
        <v>5.37</v>
      </c>
      <c r="AU44" s="7">
        <v>26.5</v>
      </c>
      <c r="AV44" s="7">
        <v>98</v>
      </c>
      <c r="AW44" s="7">
        <v>4.78</v>
      </c>
    </row>
    <row r="45" spans="1:57" ht="18" x14ac:dyDescent="0.2">
      <c r="A45" t="s">
        <v>1019</v>
      </c>
      <c r="B45" s="33">
        <v>0</v>
      </c>
      <c r="C45" s="1">
        <v>2003</v>
      </c>
      <c r="D45" s="1">
        <v>3</v>
      </c>
      <c r="E45" s="1">
        <v>97</v>
      </c>
      <c r="F45" s="1">
        <v>23</v>
      </c>
      <c r="G45" s="33" t="s">
        <v>241</v>
      </c>
      <c r="H45" s="1">
        <v>2004</v>
      </c>
      <c r="I45" s="1">
        <v>2009</v>
      </c>
      <c r="J45" s="33">
        <f t="shared" si="1"/>
        <v>5</v>
      </c>
      <c r="K45" s="33">
        <v>0</v>
      </c>
      <c r="L45" s="1">
        <v>0</v>
      </c>
      <c r="M45" s="1">
        <v>0</v>
      </c>
      <c r="N45" s="1">
        <v>1</v>
      </c>
      <c r="O45" s="49">
        <v>8</v>
      </c>
      <c r="P45" s="1">
        <v>23</v>
      </c>
      <c r="Q45" s="1">
        <v>16</v>
      </c>
      <c r="R45" s="23">
        <v>5.333333333333333</v>
      </c>
      <c r="S45" s="1">
        <v>297</v>
      </c>
      <c r="T45" s="1">
        <v>511</v>
      </c>
      <c r="U45" s="13">
        <v>0.58121330724070452</v>
      </c>
      <c r="V45" s="33">
        <v>-0.61213307240704506</v>
      </c>
      <c r="W45" s="1">
        <v>3117</v>
      </c>
      <c r="X45" s="1">
        <v>12</v>
      </c>
      <c r="Y45" s="1">
        <v>18</v>
      </c>
      <c r="Z45" s="33">
        <v>-6</v>
      </c>
      <c r="AA45" s="1">
        <v>33</v>
      </c>
      <c r="AB45" s="1">
        <v>48</v>
      </c>
      <c r="AC45" s="1">
        <v>1</v>
      </c>
      <c r="AD45" s="33" t="s">
        <v>632</v>
      </c>
      <c r="AE45" s="35">
        <v>41</v>
      </c>
      <c r="AF45" s="36">
        <v>535</v>
      </c>
      <c r="AG45" s="36">
        <v>911</v>
      </c>
      <c r="AH45" s="36">
        <v>58.7</v>
      </c>
      <c r="AI45" s="36">
        <v>7097</v>
      </c>
      <c r="AJ45" s="36">
        <v>7.8</v>
      </c>
      <c r="AK45" s="36">
        <v>7.5</v>
      </c>
      <c r="AL45" s="36">
        <v>58</v>
      </c>
      <c r="AM45" s="36">
        <v>31</v>
      </c>
      <c r="AN45" s="36">
        <v>138.4</v>
      </c>
      <c r="AO45" s="37">
        <v>4</v>
      </c>
      <c r="AP45" t="s">
        <v>3188</v>
      </c>
      <c r="AQ45" s="7">
        <v>76.400000000000006</v>
      </c>
      <c r="AR45" s="7">
        <v>220</v>
      </c>
      <c r="AS45" s="7">
        <v>22</v>
      </c>
      <c r="AT45" s="7">
        <v>4.8600000000000003</v>
      </c>
      <c r="AU45" s="7">
        <v>31</v>
      </c>
      <c r="AV45" s="7">
        <v>103</v>
      </c>
      <c r="AW45" s="7">
        <v>4.18</v>
      </c>
    </row>
    <row r="46" spans="1:57" ht="18" x14ac:dyDescent="0.2">
      <c r="A46" t="s">
        <v>553</v>
      </c>
      <c r="B46" s="33">
        <v>0</v>
      </c>
      <c r="C46" s="1">
        <v>2011</v>
      </c>
      <c r="D46" s="1">
        <v>1</v>
      </c>
      <c r="E46" s="1">
        <v>12</v>
      </c>
      <c r="F46" s="1">
        <v>23</v>
      </c>
      <c r="G46" s="33" t="s">
        <v>325</v>
      </c>
      <c r="H46" s="1">
        <v>2011</v>
      </c>
      <c r="I46" s="1">
        <v>2014</v>
      </c>
      <c r="J46" s="33">
        <f t="shared" si="1"/>
        <v>3</v>
      </c>
      <c r="K46" s="33">
        <v>0</v>
      </c>
      <c r="L46" s="1">
        <v>0</v>
      </c>
      <c r="M46" s="1">
        <v>0</v>
      </c>
      <c r="N46" s="1">
        <v>3</v>
      </c>
      <c r="O46" s="49">
        <v>22</v>
      </c>
      <c r="P46" s="1">
        <v>38</v>
      </c>
      <c r="Q46" s="1">
        <v>36</v>
      </c>
      <c r="R46" s="23">
        <v>12</v>
      </c>
      <c r="S46" s="1">
        <v>632</v>
      </c>
      <c r="T46" s="1">
        <v>1057</v>
      </c>
      <c r="U46" s="13">
        <v>0.59791863765373698</v>
      </c>
      <c r="V46" s="33">
        <v>-0.57918637653736926</v>
      </c>
      <c r="W46" s="1">
        <v>6658</v>
      </c>
      <c r="X46" s="1">
        <v>38</v>
      </c>
      <c r="Y46" s="1">
        <v>36</v>
      </c>
      <c r="Z46" s="33">
        <v>2</v>
      </c>
      <c r="AA46" s="1">
        <v>126</v>
      </c>
      <c r="AB46" s="1">
        <v>639</v>
      </c>
      <c r="AC46" s="1">
        <v>7</v>
      </c>
      <c r="AD46" s="33" t="s">
        <v>250</v>
      </c>
      <c r="AE46" s="35">
        <v>35</v>
      </c>
      <c r="AF46" s="43">
        <v>596</v>
      </c>
      <c r="AG46" s="43">
        <v>965</v>
      </c>
      <c r="AH46" s="43">
        <v>61.8</v>
      </c>
      <c r="AI46" s="43">
        <v>6872</v>
      </c>
      <c r="AJ46" s="43">
        <v>7.1</v>
      </c>
      <c r="AK46" s="43">
        <v>6.7</v>
      </c>
      <c r="AL46" s="43">
        <v>49</v>
      </c>
      <c r="AM46" s="43">
        <v>30</v>
      </c>
      <c r="AN46" s="43">
        <v>132.1</v>
      </c>
      <c r="AO46" s="37">
        <v>3</v>
      </c>
      <c r="AP46" t="s">
        <v>2515</v>
      </c>
      <c r="AQ46" s="7">
        <v>74</v>
      </c>
      <c r="AR46" s="7">
        <v>229</v>
      </c>
      <c r="AS46" s="7">
        <v>35</v>
      </c>
      <c r="AT46" s="7">
        <v>4.63</v>
      </c>
      <c r="AU46" s="7">
        <v>32.5</v>
      </c>
      <c r="AV46" s="7">
        <v>115</v>
      </c>
      <c r="AW46" s="7">
        <v>4.18</v>
      </c>
    </row>
    <row r="47" spans="1:57" ht="18" x14ac:dyDescent="0.2">
      <c r="A47" t="s">
        <v>1711</v>
      </c>
      <c r="B47" s="33">
        <v>0</v>
      </c>
      <c r="C47" s="1">
        <v>1987</v>
      </c>
      <c r="D47" s="1">
        <v>3</v>
      </c>
      <c r="E47" s="1">
        <v>64</v>
      </c>
      <c r="F47" s="1">
        <v>23</v>
      </c>
      <c r="G47" s="33" t="s">
        <v>79</v>
      </c>
      <c r="H47" s="1">
        <v>1988</v>
      </c>
      <c r="I47" s="1">
        <v>1994</v>
      </c>
      <c r="J47" s="33">
        <f t="shared" si="1"/>
        <v>6</v>
      </c>
      <c r="K47" s="33">
        <v>0</v>
      </c>
      <c r="L47" s="1">
        <v>0</v>
      </c>
      <c r="M47" s="1">
        <v>0</v>
      </c>
      <c r="N47" s="1">
        <v>0</v>
      </c>
      <c r="O47" s="49">
        <v>15</v>
      </c>
      <c r="P47" s="1">
        <v>45</v>
      </c>
      <c r="Q47" s="1">
        <v>19</v>
      </c>
      <c r="R47" s="23">
        <v>6.333333333333333</v>
      </c>
      <c r="S47" s="1">
        <v>370</v>
      </c>
      <c r="T47" s="1">
        <v>659</v>
      </c>
      <c r="U47" s="13">
        <v>0.56145675265553874</v>
      </c>
      <c r="V47" s="33">
        <v>1.1854324734446131</v>
      </c>
      <c r="W47" s="1">
        <v>4469</v>
      </c>
      <c r="X47" s="1">
        <v>21</v>
      </c>
      <c r="Y47" s="1">
        <v>28</v>
      </c>
      <c r="Z47" s="33">
        <v>-7</v>
      </c>
      <c r="AA47" s="1">
        <v>81</v>
      </c>
      <c r="AB47" s="1">
        <v>217</v>
      </c>
      <c r="AC47" s="1">
        <v>4</v>
      </c>
      <c r="AD47" s="33" t="s">
        <v>285</v>
      </c>
      <c r="AE47" s="35">
        <v>33</v>
      </c>
      <c r="AF47" s="36">
        <v>366</v>
      </c>
      <c r="AG47" s="36">
        <v>705</v>
      </c>
      <c r="AH47" s="36">
        <v>51.9</v>
      </c>
      <c r="AI47" s="36">
        <v>5411</v>
      </c>
      <c r="AJ47" s="36">
        <v>7.7</v>
      </c>
      <c r="AK47" s="36">
        <v>6.4</v>
      </c>
      <c r="AL47" s="36">
        <v>33</v>
      </c>
      <c r="AM47" s="36">
        <v>34</v>
      </c>
      <c r="AN47" s="36">
        <v>122.2</v>
      </c>
      <c r="AO47" s="37">
        <v>4</v>
      </c>
      <c r="AP47" t="s">
        <v>3660</v>
      </c>
      <c r="AQ47" s="7">
        <v>75</v>
      </c>
      <c r="AR47" s="7">
        <v>191</v>
      </c>
      <c r="AS47" s="7"/>
      <c r="AT47" s="7">
        <v>4.82</v>
      </c>
      <c r="AU47" s="7">
        <v>29.5</v>
      </c>
      <c r="AV47" s="7">
        <v>111</v>
      </c>
      <c r="AW47" s="7">
        <v>4.45</v>
      </c>
      <c r="AX47" s="17"/>
      <c r="AY47" s="17"/>
      <c r="AZ47" s="17"/>
      <c r="BA47" s="18"/>
      <c r="BB47" s="18"/>
      <c r="BC47" s="17"/>
      <c r="BD47" s="18"/>
      <c r="BE47" s="18"/>
    </row>
    <row r="48" spans="1:57" ht="18" x14ac:dyDescent="0.2">
      <c r="A48" t="s">
        <v>183</v>
      </c>
      <c r="B48" s="33">
        <v>0</v>
      </c>
      <c r="C48" s="1">
        <v>2016</v>
      </c>
      <c r="D48" s="1">
        <v>3</v>
      </c>
      <c r="E48" s="1">
        <v>93</v>
      </c>
      <c r="F48" s="1">
        <v>23</v>
      </c>
      <c r="G48" s="33" t="s">
        <v>93</v>
      </c>
      <c r="H48" s="1">
        <v>2016</v>
      </c>
      <c r="I48" s="1">
        <v>2017</v>
      </c>
      <c r="J48" s="33">
        <f t="shared" si="1"/>
        <v>1</v>
      </c>
      <c r="K48" s="33">
        <v>0</v>
      </c>
      <c r="L48" s="1">
        <v>0</v>
      </c>
      <c r="M48" s="1">
        <v>0</v>
      </c>
      <c r="N48" s="1">
        <v>1</v>
      </c>
      <c r="O48" s="49">
        <v>3</v>
      </c>
      <c r="P48" s="1">
        <v>12</v>
      </c>
      <c r="Q48" s="1">
        <v>8</v>
      </c>
      <c r="R48" s="23">
        <v>2.6666666666666665</v>
      </c>
      <c r="S48" s="1">
        <v>139</v>
      </c>
      <c r="T48" s="1">
        <v>218</v>
      </c>
      <c r="U48" s="13">
        <v>0.63761467889908252</v>
      </c>
      <c r="V48" s="33">
        <v>-4.7761467889908253</v>
      </c>
      <c r="W48" s="1">
        <v>1506</v>
      </c>
      <c r="X48" s="1">
        <v>6</v>
      </c>
      <c r="Y48" s="1">
        <v>3</v>
      </c>
      <c r="Z48" s="33">
        <v>3</v>
      </c>
      <c r="AA48" s="1">
        <v>12</v>
      </c>
      <c r="AB48" s="1">
        <v>17</v>
      </c>
      <c r="AC48" s="1">
        <v>0</v>
      </c>
      <c r="AD48" s="33" t="s">
        <v>188</v>
      </c>
      <c r="AE48" s="35">
        <f>24+23</f>
        <v>47</v>
      </c>
      <c r="AF48" s="43">
        <v>851</v>
      </c>
      <c r="AG48" s="43">
        <v>1261</v>
      </c>
      <c r="AH48" s="43">
        <v>67.5</v>
      </c>
      <c r="AI48" s="43">
        <v>10339</v>
      </c>
      <c r="AJ48" s="43">
        <v>8.1999999999999993</v>
      </c>
      <c r="AK48" s="43">
        <v>8.9</v>
      </c>
      <c r="AL48" s="43">
        <v>88</v>
      </c>
      <c r="AM48" s="43">
        <v>19</v>
      </c>
      <c r="AN48" s="43">
        <v>156.4</v>
      </c>
      <c r="AO48" s="37">
        <v>5</v>
      </c>
      <c r="AP48" t="s">
        <v>3189</v>
      </c>
      <c r="AQ48" s="7">
        <v>73.25</v>
      </c>
      <c r="AR48" s="7">
        <v>220</v>
      </c>
      <c r="AS48" s="7"/>
      <c r="AT48" s="7">
        <v>4.8899999999999997</v>
      </c>
      <c r="AU48" s="7">
        <v>29.5</v>
      </c>
      <c r="AV48" s="7">
        <v>104</v>
      </c>
      <c r="AW48" s="7">
        <v>4</v>
      </c>
    </row>
    <row r="49" spans="1:49" ht="18" x14ac:dyDescent="0.2">
      <c r="A49" t="s">
        <v>983</v>
      </c>
      <c r="B49" s="33">
        <v>0</v>
      </c>
      <c r="C49" s="1">
        <v>2004</v>
      </c>
      <c r="D49" s="1">
        <v>7</v>
      </c>
      <c r="E49" s="1">
        <v>217</v>
      </c>
      <c r="F49" s="1">
        <v>24</v>
      </c>
      <c r="G49" s="33" t="s">
        <v>110</v>
      </c>
      <c r="H49" s="1">
        <v>2004</v>
      </c>
      <c r="I49" s="1">
        <v>2005</v>
      </c>
      <c r="J49" s="33">
        <f t="shared" si="1"/>
        <v>1</v>
      </c>
      <c r="K49" s="33">
        <v>0</v>
      </c>
      <c r="L49" s="1">
        <v>0</v>
      </c>
      <c r="M49" s="1">
        <v>0</v>
      </c>
      <c r="N49" s="1">
        <v>0</v>
      </c>
      <c r="O49" s="49">
        <v>1</v>
      </c>
      <c r="P49" s="1">
        <v>6</v>
      </c>
      <c r="Q49" s="1">
        <v>2</v>
      </c>
      <c r="R49" s="23">
        <v>0.66666666666666663</v>
      </c>
      <c r="S49" s="1">
        <v>18</v>
      </c>
      <c r="T49" s="1">
        <v>45</v>
      </c>
      <c r="U49" s="13">
        <v>0.4</v>
      </c>
      <c r="V49" s="33">
        <v>-3.3</v>
      </c>
      <c r="W49" s="1">
        <v>195</v>
      </c>
      <c r="X49" s="1">
        <v>0</v>
      </c>
      <c r="Y49" s="1">
        <v>4</v>
      </c>
      <c r="Z49" s="33">
        <v>-4</v>
      </c>
      <c r="AA49" s="1">
        <v>14</v>
      </c>
      <c r="AB49" s="1">
        <v>47</v>
      </c>
      <c r="AC49" s="1">
        <v>0</v>
      </c>
      <c r="AD49" s="33" t="s">
        <v>543</v>
      </c>
      <c r="AE49" s="35">
        <v>38</v>
      </c>
      <c r="AF49" s="36">
        <v>792</v>
      </c>
      <c r="AG49" s="36">
        <v>1373</v>
      </c>
      <c r="AH49" s="36">
        <v>57.7</v>
      </c>
      <c r="AI49" s="36">
        <v>9916</v>
      </c>
      <c r="AJ49" s="36">
        <v>7.2</v>
      </c>
      <c r="AK49" s="36">
        <v>6.6</v>
      </c>
      <c r="AL49" s="36">
        <v>53</v>
      </c>
      <c r="AM49" s="36">
        <v>42</v>
      </c>
      <c r="AN49" s="36">
        <v>125</v>
      </c>
      <c r="AO49" s="37">
        <v>5</v>
      </c>
      <c r="AP49" t="s">
        <v>2514</v>
      </c>
      <c r="AQ49" s="7">
        <v>75.5</v>
      </c>
      <c r="AR49" s="7">
        <v>233</v>
      </c>
      <c r="AS49" s="7">
        <v>19</v>
      </c>
      <c r="AT49" s="7">
        <v>4.8</v>
      </c>
      <c r="AU49" s="7">
        <v>26.5</v>
      </c>
      <c r="AV49" s="7">
        <v>110</v>
      </c>
      <c r="AW49" s="7">
        <v>4.22</v>
      </c>
    </row>
    <row r="50" spans="1:49" ht="18" x14ac:dyDescent="0.2">
      <c r="A50" t="s">
        <v>567</v>
      </c>
      <c r="B50" s="33">
        <v>1</v>
      </c>
      <c r="C50" s="1">
        <v>2011</v>
      </c>
      <c r="D50" s="1">
        <v>2</v>
      </c>
      <c r="E50" s="1">
        <v>36</v>
      </c>
      <c r="F50" s="1">
        <v>23</v>
      </c>
      <c r="G50" s="33" t="s">
        <v>110</v>
      </c>
      <c r="H50" s="1">
        <v>2011</v>
      </c>
      <c r="I50" s="1">
        <v>2016</v>
      </c>
      <c r="J50" s="33">
        <f t="shared" si="1"/>
        <v>5</v>
      </c>
      <c r="K50" s="33">
        <v>0</v>
      </c>
      <c r="L50" s="1">
        <v>0</v>
      </c>
      <c r="M50" s="1">
        <v>0</v>
      </c>
      <c r="N50" s="1">
        <v>4</v>
      </c>
      <c r="O50" s="49">
        <v>45</v>
      </c>
      <c r="P50" s="1">
        <v>69</v>
      </c>
      <c r="Q50" s="1">
        <v>58</v>
      </c>
      <c r="R50" s="23">
        <v>19.333333333333332</v>
      </c>
      <c r="S50" s="1">
        <v>1011</v>
      </c>
      <c r="T50" s="1">
        <v>1692</v>
      </c>
      <c r="U50" s="13">
        <v>0.59751773049645385</v>
      </c>
      <c r="V50" s="33">
        <v>7.7248226950354617</v>
      </c>
      <c r="W50" s="1">
        <v>12271</v>
      </c>
      <c r="X50" s="1">
        <v>72</v>
      </c>
      <c r="Y50" s="1">
        <v>30</v>
      </c>
      <c r="Z50" s="33">
        <v>42</v>
      </c>
      <c r="AA50" s="1">
        <v>375</v>
      </c>
      <c r="AB50" s="1">
        <v>2300</v>
      </c>
      <c r="AC50" s="1">
        <v>13</v>
      </c>
      <c r="AD50" s="33" t="s">
        <v>574</v>
      </c>
      <c r="AE50" s="43">
        <v>51</v>
      </c>
      <c r="AF50" s="43">
        <v>740</v>
      </c>
      <c r="AG50" s="43">
        <v>1271</v>
      </c>
      <c r="AH50" s="43">
        <v>58.2</v>
      </c>
      <c r="AI50" s="43">
        <v>10098</v>
      </c>
      <c r="AJ50" s="43">
        <v>7.9</v>
      </c>
      <c r="AK50" s="43">
        <v>8.4</v>
      </c>
      <c r="AL50" s="43">
        <v>82</v>
      </c>
      <c r="AM50" s="43">
        <v>24</v>
      </c>
      <c r="AN50" s="43">
        <v>142.5</v>
      </c>
      <c r="AO50" s="37">
        <v>8</v>
      </c>
      <c r="AP50" t="s">
        <v>3656</v>
      </c>
      <c r="AQ50" s="7">
        <v>76.63</v>
      </c>
      <c r="AR50" s="7">
        <v>233</v>
      </c>
      <c r="AS50" s="7"/>
      <c r="AT50" s="7">
        <v>4.53</v>
      </c>
      <c r="AU50" s="7">
        <v>33.5</v>
      </c>
      <c r="AV50" s="7">
        <v>120</v>
      </c>
      <c r="AW50" s="7">
        <v>4.26</v>
      </c>
    </row>
    <row r="51" spans="1:49" ht="18" x14ac:dyDescent="0.2">
      <c r="A51" t="s">
        <v>625</v>
      </c>
      <c r="B51" s="33">
        <v>0</v>
      </c>
      <c r="C51" s="1">
        <v>2010</v>
      </c>
      <c r="D51" s="1">
        <v>3</v>
      </c>
      <c r="E51" s="1">
        <v>85</v>
      </c>
      <c r="F51" s="1">
        <v>23</v>
      </c>
      <c r="G51" s="33" t="s">
        <v>93</v>
      </c>
      <c r="H51" s="1">
        <v>2010</v>
      </c>
      <c r="I51" s="1">
        <v>2017</v>
      </c>
      <c r="J51" s="33">
        <f t="shared" si="1"/>
        <v>7</v>
      </c>
      <c r="K51" s="33">
        <v>0</v>
      </c>
      <c r="L51" s="1">
        <v>0</v>
      </c>
      <c r="M51" s="1">
        <v>0</v>
      </c>
      <c r="N51" s="1">
        <v>2</v>
      </c>
      <c r="O51" s="49">
        <v>12</v>
      </c>
      <c r="P51" s="1">
        <v>35</v>
      </c>
      <c r="Q51" s="1">
        <v>25</v>
      </c>
      <c r="R51" s="23">
        <v>8.3333333333333339</v>
      </c>
      <c r="S51" s="1">
        <v>508</v>
      </c>
      <c r="T51" s="1">
        <v>842</v>
      </c>
      <c r="U51" s="13">
        <v>0.60332541567695963</v>
      </c>
      <c r="V51" s="33">
        <v>2.4667458432304041</v>
      </c>
      <c r="W51" s="1">
        <v>5586</v>
      </c>
      <c r="X51" s="1">
        <v>26</v>
      </c>
      <c r="Y51" s="1">
        <v>23</v>
      </c>
      <c r="Z51" s="33">
        <v>3</v>
      </c>
      <c r="AA51" s="1">
        <v>118</v>
      </c>
      <c r="AB51" s="1">
        <v>420</v>
      </c>
      <c r="AC51" s="1">
        <v>2</v>
      </c>
      <c r="AD51" s="33" t="s">
        <v>632</v>
      </c>
      <c r="AE51" s="35">
        <v>53</v>
      </c>
      <c r="AF51" s="36">
        <v>1157</v>
      </c>
      <c r="AG51" s="36">
        <v>1645</v>
      </c>
      <c r="AH51" s="36">
        <v>70.3</v>
      </c>
      <c r="AI51" s="36">
        <v>13253</v>
      </c>
      <c r="AJ51" s="36">
        <v>8.1</v>
      </c>
      <c r="AK51" s="36">
        <v>8.1999999999999993</v>
      </c>
      <c r="AL51" s="36">
        <v>112</v>
      </c>
      <c r="AM51" s="36">
        <v>45</v>
      </c>
      <c r="AN51" s="36">
        <v>155</v>
      </c>
      <c r="AO51" s="37">
        <v>4</v>
      </c>
      <c r="AP51" t="s">
        <v>3680</v>
      </c>
      <c r="AQ51" s="7">
        <v>73.13</v>
      </c>
      <c r="AR51" s="7">
        <v>216</v>
      </c>
      <c r="AS51" s="7">
        <v>25</v>
      </c>
      <c r="AT51" s="7">
        <v>4.79</v>
      </c>
      <c r="AU51" s="7"/>
      <c r="AV51" s="7">
        <v>114</v>
      </c>
      <c r="AW51" s="7"/>
    </row>
    <row r="52" spans="1:49" ht="18" x14ac:dyDescent="0.2">
      <c r="A52" t="s">
        <v>974</v>
      </c>
      <c r="B52" s="33">
        <v>0</v>
      </c>
      <c r="C52" s="1">
        <v>2004</v>
      </c>
      <c r="D52" s="1">
        <v>5</v>
      </c>
      <c r="E52" s="1">
        <v>148</v>
      </c>
      <c r="F52" s="1">
        <v>23</v>
      </c>
      <c r="G52" s="33" t="s">
        <v>56</v>
      </c>
      <c r="H52" s="1">
        <v>2004</v>
      </c>
      <c r="I52" s="1">
        <v>2004</v>
      </c>
      <c r="J52" s="33">
        <f t="shared" si="1"/>
        <v>0</v>
      </c>
      <c r="K52" s="33">
        <v>0</v>
      </c>
      <c r="L52" s="1">
        <v>0</v>
      </c>
      <c r="M52" s="1">
        <v>0</v>
      </c>
      <c r="N52" s="1">
        <v>0</v>
      </c>
      <c r="O52" s="49">
        <v>1</v>
      </c>
      <c r="P52" s="1">
        <v>6</v>
      </c>
      <c r="Q52" s="1">
        <v>5</v>
      </c>
      <c r="R52" s="23">
        <v>1.6666666666666667</v>
      </c>
      <c r="S52" s="1">
        <v>59</v>
      </c>
      <c r="T52" s="1">
        <v>127</v>
      </c>
      <c r="U52" s="13">
        <v>0.46456692913385828</v>
      </c>
      <c r="V52" s="33">
        <v>-4.8456692913385826</v>
      </c>
      <c r="W52" s="1">
        <v>718</v>
      </c>
      <c r="X52" s="1">
        <v>3</v>
      </c>
      <c r="Y52" s="1">
        <v>6</v>
      </c>
      <c r="Z52" s="33">
        <v>-3</v>
      </c>
      <c r="AA52" s="1">
        <v>18</v>
      </c>
      <c r="AB52" s="1">
        <v>41</v>
      </c>
      <c r="AC52" s="1">
        <v>0</v>
      </c>
      <c r="AD52" s="33" t="s">
        <v>209</v>
      </c>
      <c r="AE52" s="35">
        <v>43</v>
      </c>
      <c r="AF52" s="36">
        <v>328</v>
      </c>
      <c r="AG52" s="36">
        <v>577</v>
      </c>
      <c r="AH52" s="36">
        <v>56.8</v>
      </c>
      <c r="AI52" s="36">
        <v>4489</v>
      </c>
      <c r="AJ52" s="36">
        <v>7.8</v>
      </c>
      <c r="AK52" s="36">
        <v>7.1</v>
      </c>
      <c r="AL52" s="36">
        <v>28</v>
      </c>
      <c r="AM52" s="36">
        <v>21</v>
      </c>
      <c r="AN52" s="36">
        <v>130.9</v>
      </c>
      <c r="AO52" s="37">
        <v>1</v>
      </c>
      <c r="AP52" t="s">
        <v>3185</v>
      </c>
      <c r="AQ52" s="7">
        <v>75.5</v>
      </c>
      <c r="AR52" s="7">
        <v>228</v>
      </c>
      <c r="AS52" s="7">
        <v>38</v>
      </c>
      <c r="AT52" s="7">
        <v>4.84</v>
      </c>
      <c r="AU52" s="7"/>
      <c r="AV52" s="7"/>
      <c r="AW52" s="7"/>
    </row>
    <row r="53" spans="1:49" ht="18" x14ac:dyDescent="0.2">
      <c r="A53" t="s">
        <v>695</v>
      </c>
      <c r="B53" s="33">
        <v>0</v>
      </c>
      <c r="C53" s="1">
        <v>2009</v>
      </c>
      <c r="D53" s="1">
        <v>6</v>
      </c>
      <c r="E53" s="1">
        <v>201</v>
      </c>
      <c r="F53" s="1">
        <v>24</v>
      </c>
      <c r="G53" s="33" t="s">
        <v>448</v>
      </c>
      <c r="H53" s="1">
        <v>2009</v>
      </c>
      <c r="I53" s="1">
        <v>2013</v>
      </c>
      <c r="J53" s="33">
        <f t="shared" si="1"/>
        <v>4</v>
      </c>
      <c r="K53" s="33">
        <v>0</v>
      </c>
      <c r="L53" s="1">
        <v>0</v>
      </c>
      <c r="M53" s="1">
        <v>0</v>
      </c>
      <c r="N53" s="1">
        <v>1</v>
      </c>
      <c r="O53" s="49">
        <v>2</v>
      </c>
      <c r="P53" s="1">
        <v>14</v>
      </c>
      <c r="Q53" s="1">
        <v>8</v>
      </c>
      <c r="R53" s="23">
        <v>2.6666666666666665</v>
      </c>
      <c r="S53" s="1">
        <v>148</v>
      </c>
      <c r="T53" s="1">
        <v>287</v>
      </c>
      <c r="U53" s="13">
        <v>0.51567944250871078</v>
      </c>
      <c r="V53" s="33">
        <v>-1.6567944250871083</v>
      </c>
      <c r="W53" s="1">
        <v>1681</v>
      </c>
      <c r="X53" s="1">
        <v>6</v>
      </c>
      <c r="Y53" s="1">
        <v>13</v>
      </c>
      <c r="Z53" s="33">
        <v>-7</v>
      </c>
      <c r="AA53" s="1">
        <v>23</v>
      </c>
      <c r="AB53" s="1">
        <v>109</v>
      </c>
      <c r="AC53" s="1">
        <v>0</v>
      </c>
      <c r="AD53" s="33" t="s">
        <v>698</v>
      </c>
      <c r="AE53" s="35">
        <v>46</v>
      </c>
      <c r="AF53" s="36">
        <v>987</v>
      </c>
      <c r="AG53" s="36">
        <v>1648</v>
      </c>
      <c r="AH53" s="36">
        <v>59.9</v>
      </c>
      <c r="AI53" s="36">
        <v>11163</v>
      </c>
      <c r="AJ53" s="36">
        <v>6.8</v>
      </c>
      <c r="AK53" s="36">
        <v>6.3</v>
      </c>
      <c r="AL53" s="36">
        <v>67</v>
      </c>
      <c r="AM53" s="36">
        <v>46</v>
      </c>
      <c r="AN53" s="36">
        <v>124.6</v>
      </c>
      <c r="AO53" s="37">
        <v>1</v>
      </c>
      <c r="AP53" t="s">
        <v>3185</v>
      </c>
      <c r="AQ53" s="7">
        <v>74.88</v>
      </c>
      <c r="AR53" s="7">
        <v>225</v>
      </c>
      <c r="AS53" s="7"/>
      <c r="AT53" s="7">
        <v>4.87</v>
      </c>
      <c r="AU53" s="7">
        <v>29</v>
      </c>
      <c r="AV53" s="7">
        <v>102</v>
      </c>
      <c r="AW53" s="7">
        <v>4.4800000000000004</v>
      </c>
    </row>
    <row r="54" spans="1:49" ht="18" x14ac:dyDescent="0.2">
      <c r="A54" t="s">
        <v>195</v>
      </c>
      <c r="B54" s="33">
        <v>0</v>
      </c>
      <c r="C54" s="1">
        <v>2016</v>
      </c>
      <c r="D54" s="1">
        <v>4</v>
      </c>
      <c r="E54" s="1">
        <v>135</v>
      </c>
      <c r="F54" s="1">
        <v>23</v>
      </c>
      <c r="G54" s="33" t="s">
        <v>196</v>
      </c>
      <c r="H54" s="1">
        <v>2016</v>
      </c>
      <c r="I54" s="1">
        <v>2017</v>
      </c>
      <c r="J54" s="33">
        <f t="shared" si="1"/>
        <v>1</v>
      </c>
      <c r="K54" s="33">
        <v>0</v>
      </c>
      <c r="L54" s="1">
        <v>0</v>
      </c>
      <c r="M54" s="1">
        <v>1</v>
      </c>
      <c r="N54" s="1">
        <v>2</v>
      </c>
      <c r="O54" s="49">
        <v>29</v>
      </c>
      <c r="P54" s="1">
        <v>32</v>
      </c>
      <c r="Q54" s="1">
        <v>32</v>
      </c>
      <c r="R54" s="23">
        <v>10.666666666666666</v>
      </c>
      <c r="S54" s="1">
        <v>619</v>
      </c>
      <c r="T54" s="1">
        <v>949</v>
      </c>
      <c r="U54" s="13">
        <v>0.65226554267650161</v>
      </c>
      <c r="V54" s="33">
        <v>1.1773445732349832</v>
      </c>
      <c r="W54" s="1">
        <v>6991</v>
      </c>
      <c r="X54" s="1">
        <v>45</v>
      </c>
      <c r="Y54" s="1">
        <v>17</v>
      </c>
      <c r="Z54" s="33">
        <v>28</v>
      </c>
      <c r="AA54" s="1">
        <v>114</v>
      </c>
      <c r="AB54" s="1">
        <v>639</v>
      </c>
      <c r="AC54" s="1">
        <v>12</v>
      </c>
      <c r="AD54" s="33" t="s">
        <v>205</v>
      </c>
      <c r="AE54" s="35">
        <f>26+23</f>
        <v>49</v>
      </c>
      <c r="AF54" s="43">
        <v>734</v>
      </c>
      <c r="AG54" s="43">
        <v>1169</v>
      </c>
      <c r="AH54" s="43">
        <v>62.8</v>
      </c>
      <c r="AI54" s="43">
        <v>9376</v>
      </c>
      <c r="AJ54" s="43">
        <v>8</v>
      </c>
      <c r="AK54" s="43">
        <v>8.3000000000000007</v>
      </c>
      <c r="AL54" s="43">
        <v>70</v>
      </c>
      <c r="AM54" s="43">
        <v>23</v>
      </c>
      <c r="AN54" s="43">
        <v>146</v>
      </c>
      <c r="AO54" s="37">
        <v>2</v>
      </c>
      <c r="AP54" t="s">
        <v>2518</v>
      </c>
      <c r="AQ54" s="7">
        <v>74.25</v>
      </c>
      <c r="AR54" s="7">
        <v>226</v>
      </c>
      <c r="AS54" s="7"/>
      <c r="AT54" s="7">
        <v>4.79</v>
      </c>
      <c r="AU54" s="7">
        <v>32.5</v>
      </c>
      <c r="AV54" s="7">
        <v>116</v>
      </c>
      <c r="AW54" s="7">
        <v>4.32</v>
      </c>
    </row>
    <row r="55" spans="1:49" ht="18" x14ac:dyDescent="0.2">
      <c r="A55" t="s">
        <v>1530</v>
      </c>
      <c r="B55" s="33">
        <v>0</v>
      </c>
      <c r="C55" s="1">
        <v>1991</v>
      </c>
      <c r="D55" s="1">
        <v>1</v>
      </c>
      <c r="E55" s="1">
        <v>16</v>
      </c>
      <c r="F55" s="1">
        <v>23</v>
      </c>
      <c r="G55" s="33" t="s">
        <v>490</v>
      </c>
      <c r="H55" s="1">
        <v>1991</v>
      </c>
      <c r="I55" s="1">
        <v>1995</v>
      </c>
      <c r="J55" s="33">
        <f t="shared" si="1"/>
        <v>4</v>
      </c>
      <c r="K55" s="33">
        <v>0</v>
      </c>
      <c r="L55" s="1">
        <v>0</v>
      </c>
      <c r="M55" s="1">
        <v>0</v>
      </c>
      <c r="N55" s="1">
        <v>0</v>
      </c>
      <c r="O55" s="49">
        <v>2</v>
      </c>
      <c r="P55" s="1">
        <v>13</v>
      </c>
      <c r="Q55" s="1">
        <v>5</v>
      </c>
      <c r="R55" s="23">
        <v>1.6666666666666667</v>
      </c>
      <c r="S55" s="1">
        <v>74</v>
      </c>
      <c r="T55" s="1">
        <v>148</v>
      </c>
      <c r="U55" s="13">
        <v>0.5</v>
      </c>
      <c r="V55" s="33">
        <v>-1.2</v>
      </c>
      <c r="W55" s="1">
        <v>745</v>
      </c>
      <c r="X55" s="1">
        <v>2</v>
      </c>
      <c r="Y55" s="1">
        <v>6</v>
      </c>
      <c r="Z55" s="33">
        <v>-4</v>
      </c>
      <c r="AA55" s="1">
        <v>14</v>
      </c>
      <c r="AB55" s="1">
        <v>6</v>
      </c>
      <c r="AC55" s="1">
        <v>0</v>
      </c>
      <c r="AD55" s="33" t="s">
        <v>520</v>
      </c>
      <c r="AE55" s="35">
        <v>47</v>
      </c>
      <c r="AF55" s="36">
        <v>575</v>
      </c>
      <c r="AG55" s="36">
        <v>973</v>
      </c>
      <c r="AH55" s="36">
        <v>59.1</v>
      </c>
      <c r="AI55" s="36">
        <v>8164</v>
      </c>
      <c r="AJ55" s="36">
        <v>8.4</v>
      </c>
      <c r="AK55" s="36">
        <v>8</v>
      </c>
      <c r="AL55" s="36">
        <v>49</v>
      </c>
      <c r="AM55" s="36">
        <v>30</v>
      </c>
      <c r="AN55" s="36">
        <v>140</v>
      </c>
      <c r="AO55" s="37">
        <v>8</v>
      </c>
      <c r="AP55" t="s">
        <v>3661</v>
      </c>
      <c r="AQ55" s="7">
        <v>79.900000000000006</v>
      </c>
      <c r="AR55" s="7">
        <v>243</v>
      </c>
      <c r="AS55" s="7"/>
      <c r="AT55" s="7">
        <v>5.0999999999999996</v>
      </c>
      <c r="AU55" s="7">
        <v>31.5</v>
      </c>
      <c r="AV55" s="7">
        <v>114</v>
      </c>
      <c r="AW55" s="7">
        <v>4.3600000000000003</v>
      </c>
    </row>
    <row r="56" spans="1:49" ht="18" x14ac:dyDescent="0.2">
      <c r="A56" t="s">
        <v>901</v>
      </c>
      <c r="B56" s="33">
        <v>0</v>
      </c>
      <c r="C56" s="1">
        <v>2005</v>
      </c>
      <c r="D56" s="1">
        <v>5</v>
      </c>
      <c r="E56" s="1">
        <v>145</v>
      </c>
      <c r="F56" s="1">
        <v>22</v>
      </c>
      <c r="G56" s="33" t="s">
        <v>133</v>
      </c>
      <c r="H56" s="1">
        <v>2005</v>
      </c>
      <c r="I56" s="1">
        <v>2015</v>
      </c>
      <c r="J56" s="33">
        <f t="shared" si="1"/>
        <v>10</v>
      </c>
      <c r="K56" s="33">
        <v>0</v>
      </c>
      <c r="L56" s="1">
        <v>0</v>
      </c>
      <c r="M56" s="1">
        <v>0</v>
      </c>
      <c r="N56" s="1">
        <v>0</v>
      </c>
      <c r="O56" s="49">
        <v>7</v>
      </c>
      <c r="P56" s="1">
        <v>27</v>
      </c>
      <c r="Q56" s="1">
        <v>12</v>
      </c>
      <c r="R56" s="23">
        <v>4</v>
      </c>
      <c r="S56" s="1">
        <v>298</v>
      </c>
      <c r="T56" s="1">
        <v>512</v>
      </c>
      <c r="U56" s="13">
        <v>0.58203125</v>
      </c>
      <c r="V56" s="33">
        <v>5.0796875000000004</v>
      </c>
      <c r="W56" s="1">
        <v>3132</v>
      </c>
      <c r="X56" s="1">
        <v>15</v>
      </c>
      <c r="Y56" s="1">
        <v>13</v>
      </c>
      <c r="Z56" s="33">
        <v>2</v>
      </c>
      <c r="AA56" s="1">
        <v>13</v>
      </c>
      <c r="AB56" s="1">
        <v>34</v>
      </c>
      <c r="AC56" s="1">
        <v>0</v>
      </c>
      <c r="AD56" s="33" t="s">
        <v>906</v>
      </c>
      <c r="AE56" s="35">
        <v>46</v>
      </c>
      <c r="AF56" s="36">
        <v>916</v>
      </c>
      <c r="AG56" s="36">
        <v>1567</v>
      </c>
      <c r="AH56" s="36">
        <v>58.5</v>
      </c>
      <c r="AI56" s="36">
        <v>10706</v>
      </c>
      <c r="AJ56" s="36">
        <v>6.8</v>
      </c>
      <c r="AK56" s="36">
        <v>6.4</v>
      </c>
      <c r="AL56" s="36">
        <v>84</v>
      </c>
      <c r="AM56" s="36">
        <v>51</v>
      </c>
      <c r="AN56" s="36">
        <v>127</v>
      </c>
      <c r="AO56" s="37">
        <v>7</v>
      </c>
      <c r="AP56" t="s">
        <v>2517</v>
      </c>
      <c r="AQ56" s="7">
        <v>77</v>
      </c>
      <c r="AR56" s="7">
        <v>225</v>
      </c>
      <c r="AS56" s="7">
        <v>30</v>
      </c>
      <c r="AT56" s="7">
        <v>4.9800000000000004</v>
      </c>
      <c r="AU56" s="7">
        <v>29.5</v>
      </c>
      <c r="AV56" s="7">
        <v>105</v>
      </c>
      <c r="AW56" s="7">
        <v>4.3899999999999997</v>
      </c>
    </row>
    <row r="57" spans="1:49" ht="18" x14ac:dyDescent="0.2">
      <c r="A57" t="s">
        <v>1318</v>
      </c>
      <c r="B57" s="33">
        <v>0</v>
      </c>
      <c r="C57" s="1">
        <v>1996</v>
      </c>
      <c r="D57" s="1">
        <v>4</v>
      </c>
      <c r="E57" s="1">
        <v>130</v>
      </c>
      <c r="F57" s="1">
        <v>22</v>
      </c>
      <c r="G57" s="33" t="s">
        <v>106</v>
      </c>
      <c r="H57" s="1">
        <v>1996</v>
      </c>
      <c r="I57" s="1">
        <v>2003</v>
      </c>
      <c r="J57" s="33">
        <f t="shared" si="1"/>
        <v>7</v>
      </c>
      <c r="K57" s="33">
        <v>0</v>
      </c>
      <c r="L57" s="1">
        <v>0</v>
      </c>
      <c r="M57" s="1">
        <v>0</v>
      </c>
      <c r="N57" s="1">
        <v>2</v>
      </c>
      <c r="O57" s="49">
        <v>13</v>
      </c>
      <c r="P57" s="1">
        <v>43</v>
      </c>
      <c r="Q57" s="1">
        <v>24</v>
      </c>
      <c r="R57" s="23">
        <v>8</v>
      </c>
      <c r="S57" s="1">
        <v>491</v>
      </c>
      <c r="T57" s="1">
        <v>956</v>
      </c>
      <c r="U57" s="13">
        <v>0.5135983263598326</v>
      </c>
      <c r="V57" s="33">
        <v>2.8640167364016742</v>
      </c>
      <c r="W57" s="1">
        <v>5129</v>
      </c>
      <c r="X57" s="1">
        <v>31</v>
      </c>
      <c r="Y57" s="1">
        <v>34</v>
      </c>
      <c r="Z57" s="33">
        <v>-3</v>
      </c>
      <c r="AA57" s="1">
        <v>44</v>
      </c>
      <c r="AB57" s="1">
        <v>49</v>
      </c>
      <c r="AC57" s="1">
        <v>0</v>
      </c>
      <c r="AD57" s="33" t="s">
        <v>250</v>
      </c>
      <c r="AE57" s="35">
        <v>45</v>
      </c>
      <c r="AF57" s="36">
        <v>529</v>
      </c>
      <c r="AG57" s="36">
        <v>851</v>
      </c>
      <c r="AH57" s="36">
        <v>62.2</v>
      </c>
      <c r="AI57" s="36">
        <v>6372</v>
      </c>
      <c r="AJ57" s="36">
        <v>7.5</v>
      </c>
      <c r="AK57" s="36">
        <v>7.5</v>
      </c>
      <c r="AL57" s="36">
        <v>57</v>
      </c>
      <c r="AM57" s="36">
        <v>26</v>
      </c>
      <c r="AN57" s="36">
        <v>141.1</v>
      </c>
      <c r="AO57" s="37">
        <v>3</v>
      </c>
      <c r="AP57" t="s">
        <v>2515</v>
      </c>
      <c r="AQ57" s="7">
        <v>75.400000000000006</v>
      </c>
      <c r="AR57" s="7">
        <v>222</v>
      </c>
      <c r="AS57" s="7"/>
      <c r="AT57" s="7"/>
      <c r="AU57" s="7"/>
      <c r="AV57" s="7"/>
      <c r="AW57" s="7"/>
    </row>
    <row r="58" spans="1:49" ht="18" x14ac:dyDescent="0.2">
      <c r="A58" t="s">
        <v>1286</v>
      </c>
      <c r="B58" s="33">
        <v>0</v>
      </c>
      <c r="C58" s="1">
        <v>1997</v>
      </c>
      <c r="D58" s="1">
        <v>4</v>
      </c>
      <c r="E58" s="1">
        <v>99</v>
      </c>
      <c r="F58" s="1">
        <v>23</v>
      </c>
      <c r="G58" s="33" t="s">
        <v>267</v>
      </c>
      <c r="H58" s="1">
        <v>1997</v>
      </c>
      <c r="I58" s="1">
        <v>2002</v>
      </c>
      <c r="J58" s="33">
        <f t="shared" si="1"/>
        <v>5</v>
      </c>
      <c r="K58" s="33">
        <v>0</v>
      </c>
      <c r="L58" s="1">
        <v>0</v>
      </c>
      <c r="M58" s="1">
        <v>0</v>
      </c>
      <c r="N58" s="1">
        <v>0</v>
      </c>
      <c r="O58" s="49">
        <v>6</v>
      </c>
      <c r="P58" s="1">
        <v>25</v>
      </c>
      <c r="Q58" s="1">
        <v>10</v>
      </c>
      <c r="R58" s="23">
        <v>3.3333333333333335</v>
      </c>
      <c r="S58" s="1">
        <v>184</v>
      </c>
      <c r="T58" s="1">
        <v>350</v>
      </c>
      <c r="U58" s="13">
        <v>0.52571428571428569</v>
      </c>
      <c r="V58" s="33">
        <v>-0.65714285714285714</v>
      </c>
      <c r="W58" s="1">
        <v>2123</v>
      </c>
      <c r="X58" s="1">
        <v>12</v>
      </c>
      <c r="Y58" s="1">
        <v>22</v>
      </c>
      <c r="Z58" s="33">
        <v>-10</v>
      </c>
      <c r="AA58" s="1">
        <v>31</v>
      </c>
      <c r="AB58" s="1">
        <v>189</v>
      </c>
      <c r="AC58" s="1">
        <v>1</v>
      </c>
      <c r="AD58" s="33" t="s">
        <v>618</v>
      </c>
      <c r="AE58" s="35">
        <v>46</v>
      </c>
      <c r="AF58" s="36">
        <v>708</v>
      </c>
      <c r="AG58" s="36">
        <v>1170</v>
      </c>
      <c r="AH58" s="36">
        <v>60.5</v>
      </c>
      <c r="AI58" s="36">
        <v>10875</v>
      </c>
      <c r="AJ58" s="36">
        <v>9.3000000000000007</v>
      </c>
      <c r="AK58" s="36">
        <v>9.6</v>
      </c>
      <c r="AL58" s="36">
        <v>114</v>
      </c>
      <c r="AM58" s="36">
        <v>42</v>
      </c>
      <c r="AN58" s="36">
        <v>163.6</v>
      </c>
      <c r="AO58" s="37">
        <v>2</v>
      </c>
      <c r="AP58" t="s">
        <v>2518</v>
      </c>
      <c r="AQ58" s="7">
        <v>73.8</v>
      </c>
      <c r="AR58" s="7">
        <v>212</v>
      </c>
      <c r="AS58" s="7"/>
      <c r="AT58" s="7">
        <v>4.9000000000000004</v>
      </c>
      <c r="AU58" s="7">
        <v>28</v>
      </c>
      <c r="AV58" s="7">
        <v>100</v>
      </c>
      <c r="AW58" s="7">
        <v>4.42</v>
      </c>
    </row>
    <row r="59" spans="1:49" ht="18" x14ac:dyDescent="0.2">
      <c r="A59" t="s">
        <v>1201</v>
      </c>
      <c r="B59" s="33">
        <v>1</v>
      </c>
      <c r="C59" s="1">
        <v>1999</v>
      </c>
      <c r="D59" s="1">
        <v>1</v>
      </c>
      <c r="E59" s="1">
        <v>11</v>
      </c>
      <c r="F59" s="1">
        <v>22</v>
      </c>
      <c r="G59" s="33" t="s">
        <v>325</v>
      </c>
      <c r="H59" s="1">
        <v>1999</v>
      </c>
      <c r="I59" s="1">
        <v>2009</v>
      </c>
      <c r="J59" s="33">
        <f t="shared" si="1"/>
        <v>10</v>
      </c>
      <c r="K59" s="33">
        <v>0</v>
      </c>
      <c r="L59" s="1">
        <v>0</v>
      </c>
      <c r="M59" s="1">
        <v>3</v>
      </c>
      <c r="N59" s="1">
        <v>5</v>
      </c>
      <c r="O59" s="49">
        <v>86</v>
      </c>
      <c r="P59" s="1">
        <v>105</v>
      </c>
      <c r="Q59" s="1">
        <v>100</v>
      </c>
      <c r="R59" s="23">
        <v>33.333333333333336</v>
      </c>
      <c r="S59" s="1">
        <v>2016</v>
      </c>
      <c r="T59" s="1">
        <v>3199</v>
      </c>
      <c r="U59" s="13">
        <v>0.63019693654266962</v>
      </c>
      <c r="V59" s="33">
        <v>19.598030634573306</v>
      </c>
      <c r="W59" s="1">
        <v>24153</v>
      </c>
      <c r="X59" s="1">
        <v>149</v>
      </c>
      <c r="Y59" s="1">
        <v>106</v>
      </c>
      <c r="Z59" s="33">
        <v>43</v>
      </c>
      <c r="AA59" s="1">
        <v>514</v>
      </c>
      <c r="AB59" s="1">
        <v>2652</v>
      </c>
      <c r="AC59" s="1">
        <v>34</v>
      </c>
      <c r="AD59" s="33" t="s">
        <v>316</v>
      </c>
      <c r="AE59" s="35">
        <v>33</v>
      </c>
      <c r="AF59" s="36">
        <v>721</v>
      </c>
      <c r="AG59" s="36">
        <v>1097</v>
      </c>
      <c r="AH59" s="36">
        <v>65.7</v>
      </c>
      <c r="AI59" s="36">
        <v>9341</v>
      </c>
      <c r="AJ59" s="36">
        <v>8.5</v>
      </c>
      <c r="AK59" s="36">
        <v>8.5</v>
      </c>
      <c r="AL59" s="36">
        <v>72</v>
      </c>
      <c r="AM59" s="36">
        <v>32</v>
      </c>
      <c r="AN59" s="36">
        <v>153.1</v>
      </c>
      <c r="AO59" s="37">
        <v>6</v>
      </c>
      <c r="AP59" t="s">
        <v>2513</v>
      </c>
      <c r="AQ59" s="7">
        <v>75.8</v>
      </c>
      <c r="AR59" s="7">
        <v>255</v>
      </c>
      <c r="AS59" s="7">
        <v>18</v>
      </c>
      <c r="AT59" s="7">
        <v>4.5199999999999996</v>
      </c>
      <c r="AU59" s="7">
        <v>39</v>
      </c>
      <c r="AV59" s="7">
        <v>122</v>
      </c>
      <c r="AW59" s="7">
        <v>4.13</v>
      </c>
    </row>
    <row r="60" spans="1:49" ht="18" x14ac:dyDescent="0.2">
      <c r="A60" t="s">
        <v>1018</v>
      </c>
      <c r="B60" s="33">
        <v>0</v>
      </c>
      <c r="C60" s="1">
        <v>2003</v>
      </c>
      <c r="D60" s="1">
        <v>3</v>
      </c>
      <c r="E60" s="1">
        <v>88</v>
      </c>
      <c r="F60" s="1">
        <v>23</v>
      </c>
      <c r="G60" s="33" t="s">
        <v>79</v>
      </c>
      <c r="H60" s="1">
        <v>2003</v>
      </c>
      <c r="I60" s="1">
        <v>2003</v>
      </c>
      <c r="J60" s="33">
        <f t="shared" si="1"/>
        <v>0</v>
      </c>
      <c r="K60" s="33">
        <v>0</v>
      </c>
      <c r="L60" s="1">
        <v>0</v>
      </c>
      <c r="M60" s="1">
        <v>0</v>
      </c>
      <c r="N60" s="1">
        <v>0</v>
      </c>
      <c r="O60" s="49">
        <v>1</v>
      </c>
      <c r="P60" s="1">
        <v>2</v>
      </c>
      <c r="Q60" s="1">
        <v>2</v>
      </c>
      <c r="R60" s="23">
        <v>0.66666666666666663</v>
      </c>
      <c r="S60" s="1">
        <v>20</v>
      </c>
      <c r="T60" s="1">
        <v>40</v>
      </c>
      <c r="U60" s="13">
        <v>0.5</v>
      </c>
      <c r="V60" s="33">
        <v>-5</v>
      </c>
      <c r="W60" s="1">
        <v>135</v>
      </c>
      <c r="X60" s="1">
        <v>0</v>
      </c>
      <c r="Y60" s="1">
        <v>1</v>
      </c>
      <c r="Z60" s="33">
        <v>-1</v>
      </c>
      <c r="AA60" s="1">
        <v>6</v>
      </c>
      <c r="AB60" s="1">
        <v>51</v>
      </c>
      <c r="AC60" s="1">
        <v>0</v>
      </c>
      <c r="AD60" s="33" t="s">
        <v>332</v>
      </c>
      <c r="AE60" s="35">
        <v>41</v>
      </c>
      <c r="AF60" s="36">
        <v>685</v>
      </c>
      <c r="AG60" s="36">
        <v>1180</v>
      </c>
      <c r="AH60" s="36">
        <v>58.1</v>
      </c>
      <c r="AI60" s="36">
        <v>8564</v>
      </c>
      <c r="AJ60" s="36">
        <v>7.3</v>
      </c>
      <c r="AK60" s="36">
        <v>7.4</v>
      </c>
      <c r="AL60" s="36">
        <v>74</v>
      </c>
      <c r="AM60" s="36">
        <v>29</v>
      </c>
      <c r="AN60" s="36">
        <v>134.80000000000001</v>
      </c>
      <c r="AO60" s="37">
        <v>9</v>
      </c>
      <c r="AP60" t="s">
        <v>3657</v>
      </c>
      <c r="AQ60" s="7">
        <v>75.599999999999994</v>
      </c>
      <c r="AR60" s="7">
        <v>249</v>
      </c>
      <c r="AS60" s="7">
        <v>31</v>
      </c>
      <c r="AT60" s="7">
        <v>4.9800000000000004</v>
      </c>
      <c r="AU60" s="7">
        <v>30.5</v>
      </c>
      <c r="AV60" s="7">
        <v>101</v>
      </c>
      <c r="AW60" s="7">
        <v>4.32</v>
      </c>
    </row>
    <row r="61" spans="1:49" ht="18" x14ac:dyDescent="0.2">
      <c r="A61" t="s">
        <v>1044</v>
      </c>
      <c r="B61" s="33">
        <v>1</v>
      </c>
      <c r="C61" s="1">
        <v>2002</v>
      </c>
      <c r="D61" s="1">
        <v>1</v>
      </c>
      <c r="E61" s="1">
        <v>1</v>
      </c>
      <c r="F61" s="1">
        <v>23</v>
      </c>
      <c r="G61" s="33" t="s">
        <v>79</v>
      </c>
      <c r="H61" s="1">
        <v>2002</v>
      </c>
      <c r="I61" s="1">
        <v>2012</v>
      </c>
      <c r="J61" s="33">
        <f t="shared" si="1"/>
        <v>10</v>
      </c>
      <c r="K61" s="33">
        <v>0</v>
      </c>
      <c r="L61" s="1">
        <v>0</v>
      </c>
      <c r="M61" s="1">
        <v>0</v>
      </c>
      <c r="N61" s="1">
        <v>5</v>
      </c>
      <c r="O61" s="49">
        <v>44</v>
      </c>
      <c r="P61" s="1">
        <v>94</v>
      </c>
      <c r="Q61" s="1">
        <v>79</v>
      </c>
      <c r="R61" s="23">
        <v>26.333333333333332</v>
      </c>
      <c r="S61" s="1">
        <v>1353</v>
      </c>
      <c r="T61" s="1">
        <v>2267</v>
      </c>
      <c r="U61" s="13">
        <v>0.59682399647110718</v>
      </c>
      <c r="V61" s="33">
        <v>7.8317600352889283</v>
      </c>
      <c r="W61" s="1">
        <v>14452</v>
      </c>
      <c r="X61" s="1">
        <v>65</v>
      </c>
      <c r="Y61" s="1">
        <v>71</v>
      </c>
      <c r="Z61" s="33">
        <v>-6</v>
      </c>
      <c r="AA61" s="1">
        <v>305</v>
      </c>
      <c r="AB61" s="1">
        <v>1328</v>
      </c>
      <c r="AC61" s="1">
        <v>9</v>
      </c>
      <c r="AD61" s="33" t="s">
        <v>341</v>
      </c>
      <c r="AE61" s="35">
        <v>36</v>
      </c>
      <c r="AF61" s="36">
        <v>565</v>
      </c>
      <c r="AG61" s="36">
        <v>901</v>
      </c>
      <c r="AH61" s="36">
        <v>62.7</v>
      </c>
      <c r="AI61" s="36">
        <v>7458</v>
      </c>
      <c r="AJ61" s="36">
        <v>8.3000000000000007</v>
      </c>
      <c r="AK61" s="36">
        <v>8.6</v>
      </c>
      <c r="AL61" s="36">
        <v>65</v>
      </c>
      <c r="AM61" s="36">
        <v>22</v>
      </c>
      <c r="AN61" s="36">
        <v>151.19999999999999</v>
      </c>
      <c r="AO61" s="37">
        <v>8</v>
      </c>
      <c r="AP61" t="s">
        <v>3661</v>
      </c>
      <c r="AQ61" s="7">
        <v>75.400000000000006</v>
      </c>
      <c r="AR61" s="7">
        <v>223</v>
      </c>
      <c r="AS61" s="7">
        <v>24</v>
      </c>
      <c r="AT61" s="7">
        <v>4.67</v>
      </c>
      <c r="AU61" s="7">
        <v>35</v>
      </c>
      <c r="AV61" s="7">
        <v>106</v>
      </c>
      <c r="AW61" s="7">
        <v>4.28</v>
      </c>
    </row>
    <row r="62" spans="1:49" ht="18" x14ac:dyDescent="0.2">
      <c r="A62" t="s">
        <v>1064</v>
      </c>
      <c r="B62" s="33">
        <v>1</v>
      </c>
      <c r="C62" s="1">
        <v>2002</v>
      </c>
      <c r="D62" s="1">
        <v>4</v>
      </c>
      <c r="E62" s="1">
        <v>108</v>
      </c>
      <c r="F62" s="1">
        <v>24</v>
      </c>
      <c r="G62" s="33" t="s">
        <v>229</v>
      </c>
      <c r="H62" s="1">
        <v>2002</v>
      </c>
      <c r="I62" s="1">
        <v>2010</v>
      </c>
      <c r="J62" s="33">
        <f t="shared" si="1"/>
        <v>8</v>
      </c>
      <c r="K62" s="33">
        <v>0</v>
      </c>
      <c r="L62" s="1">
        <v>0</v>
      </c>
      <c r="M62" s="1">
        <v>1</v>
      </c>
      <c r="N62" s="1">
        <v>5</v>
      </c>
      <c r="O62" s="49">
        <v>61</v>
      </c>
      <c r="P62" s="1">
        <v>86</v>
      </c>
      <c r="Q62" s="1">
        <v>76</v>
      </c>
      <c r="R62" s="23">
        <v>25.333333333333332</v>
      </c>
      <c r="S62" s="1">
        <v>1406</v>
      </c>
      <c r="T62" s="1">
        <v>2281</v>
      </c>
      <c r="U62" s="13">
        <v>0.61639631740464706</v>
      </c>
      <c r="V62" s="33">
        <v>12.436036825953529</v>
      </c>
      <c r="W62" s="1">
        <v>16003</v>
      </c>
      <c r="X62" s="1">
        <v>89</v>
      </c>
      <c r="Y62" s="1">
        <v>54</v>
      </c>
      <c r="Z62" s="33">
        <v>35</v>
      </c>
      <c r="AA62" s="1">
        <v>380</v>
      </c>
      <c r="AB62" s="1">
        <v>1746</v>
      </c>
      <c r="AC62" s="1">
        <v>17</v>
      </c>
      <c r="AD62" s="33" t="s">
        <v>1071</v>
      </c>
      <c r="AE62" s="35">
        <v>44</v>
      </c>
      <c r="AF62" s="36">
        <v>666</v>
      </c>
      <c r="AG62" s="36">
        <v>1169</v>
      </c>
      <c r="AH62" s="36">
        <v>57</v>
      </c>
      <c r="AI62" s="36">
        <v>9029</v>
      </c>
      <c r="AJ62" s="36">
        <v>7.7</v>
      </c>
      <c r="AK62" s="36">
        <v>7.2</v>
      </c>
      <c r="AL62" s="36">
        <v>60</v>
      </c>
      <c r="AM62" s="36">
        <v>39</v>
      </c>
      <c r="AN62" s="36">
        <v>132.1</v>
      </c>
      <c r="AO62" s="37">
        <v>9</v>
      </c>
      <c r="AP62" t="s">
        <v>3657</v>
      </c>
      <c r="AQ62" s="7">
        <v>73.900000000000006</v>
      </c>
      <c r="AR62" s="7">
        <v>235</v>
      </c>
      <c r="AS62" s="7">
        <v>14</v>
      </c>
      <c r="AT62" s="7">
        <v>4.83</v>
      </c>
      <c r="AU62" s="7">
        <v>33.5</v>
      </c>
      <c r="AV62" s="7">
        <v>110</v>
      </c>
      <c r="AW62" s="7">
        <v>4.26</v>
      </c>
    </row>
    <row r="63" spans="1:49" ht="18" x14ac:dyDescent="0.2">
      <c r="A63" t="s">
        <v>1475</v>
      </c>
      <c r="B63" s="33">
        <v>0</v>
      </c>
      <c r="C63" s="1">
        <v>1992</v>
      </c>
      <c r="D63" s="1">
        <v>1</v>
      </c>
      <c r="E63" s="1">
        <v>6</v>
      </c>
      <c r="F63" s="1">
        <v>23</v>
      </c>
      <c r="G63" s="33" t="s">
        <v>363</v>
      </c>
      <c r="H63" s="1">
        <v>1992</v>
      </c>
      <c r="I63" s="1">
        <v>1997</v>
      </c>
      <c r="J63" s="33">
        <f t="shared" si="1"/>
        <v>5</v>
      </c>
      <c r="K63" s="33">
        <v>0</v>
      </c>
      <c r="L63" s="1">
        <v>0</v>
      </c>
      <c r="M63" s="1">
        <v>0</v>
      </c>
      <c r="N63" s="1">
        <v>1</v>
      </c>
      <c r="O63" s="49">
        <v>11</v>
      </c>
      <c r="P63" s="1">
        <v>33</v>
      </c>
      <c r="Q63" s="1">
        <v>24</v>
      </c>
      <c r="R63" s="23">
        <v>8</v>
      </c>
      <c r="S63" s="1">
        <v>389</v>
      </c>
      <c r="T63" s="1">
        <v>718</v>
      </c>
      <c r="U63" s="13">
        <v>0.54178272980501396</v>
      </c>
      <c r="V63" s="33">
        <v>8.2172701949859928E-2</v>
      </c>
      <c r="W63" s="1">
        <v>3994</v>
      </c>
      <c r="X63" s="1">
        <v>16</v>
      </c>
      <c r="Y63" s="1">
        <v>22</v>
      </c>
      <c r="Z63" s="33">
        <v>-6</v>
      </c>
      <c r="AA63" s="1">
        <v>74</v>
      </c>
      <c r="AB63" s="1">
        <v>456</v>
      </c>
      <c r="AC63" s="1">
        <v>0</v>
      </c>
      <c r="AD63" s="33" t="s">
        <v>770</v>
      </c>
      <c r="AE63" s="35">
        <v>32</v>
      </c>
      <c r="AF63" s="36">
        <v>726</v>
      </c>
      <c r="AG63" s="36">
        <v>1261</v>
      </c>
      <c r="AH63" s="36">
        <v>57.6</v>
      </c>
      <c r="AI63" s="36">
        <v>9430</v>
      </c>
      <c r="AJ63" s="36">
        <v>7.5</v>
      </c>
      <c r="AK63" s="36">
        <v>7.6</v>
      </c>
      <c r="AL63" s="36">
        <v>91</v>
      </c>
      <c r="AM63" s="36">
        <v>38</v>
      </c>
      <c r="AN63" s="36">
        <v>138</v>
      </c>
      <c r="AO63" s="37">
        <v>8</v>
      </c>
      <c r="AP63" t="s">
        <v>3660</v>
      </c>
      <c r="AQ63" s="7">
        <v>74.5</v>
      </c>
      <c r="AR63" s="7">
        <v>205</v>
      </c>
      <c r="AS63" s="7"/>
      <c r="AT63" s="7">
        <v>4.82</v>
      </c>
      <c r="AU63" s="7">
        <v>32.5</v>
      </c>
      <c r="AV63" s="7">
        <v>111</v>
      </c>
      <c r="AW63" s="7">
        <v>4.01</v>
      </c>
    </row>
    <row r="64" spans="1:49" ht="18" x14ac:dyDescent="0.2">
      <c r="A64" t="s">
        <v>908</v>
      </c>
      <c r="B64" s="33">
        <v>1</v>
      </c>
      <c r="C64" s="1">
        <v>2005</v>
      </c>
      <c r="D64" s="1">
        <v>6</v>
      </c>
      <c r="E64" s="1">
        <v>213</v>
      </c>
      <c r="F64" s="1">
        <v>22</v>
      </c>
      <c r="G64" s="33" t="s">
        <v>382</v>
      </c>
      <c r="H64" s="1">
        <v>2006</v>
      </c>
      <c r="I64" s="1">
        <v>2017</v>
      </c>
      <c r="J64" s="33">
        <f t="shared" si="1"/>
        <v>11</v>
      </c>
      <c r="K64" s="33">
        <v>0</v>
      </c>
      <c r="L64" s="1">
        <v>0</v>
      </c>
      <c r="M64" s="1">
        <v>1</v>
      </c>
      <c r="N64" s="1">
        <v>3</v>
      </c>
      <c r="O64" s="49">
        <v>22</v>
      </c>
      <c r="P64" s="1">
        <v>76</v>
      </c>
      <c r="Q64" s="1">
        <v>47</v>
      </c>
      <c r="R64" s="23">
        <v>15.666666666666666</v>
      </c>
      <c r="S64" s="1">
        <v>867</v>
      </c>
      <c r="T64" s="1">
        <v>1604</v>
      </c>
      <c r="U64" s="13">
        <v>0.54052369077306728</v>
      </c>
      <c r="V64" s="33">
        <v>8.7947630922693278</v>
      </c>
      <c r="W64" s="1">
        <v>10413</v>
      </c>
      <c r="X64" s="1">
        <v>60</v>
      </c>
      <c r="Y64" s="1">
        <v>60</v>
      </c>
      <c r="Z64" s="33">
        <v>0</v>
      </c>
      <c r="AA64" s="1">
        <v>101</v>
      </c>
      <c r="AB64" s="1">
        <v>227</v>
      </c>
      <c r="AC64" s="1">
        <v>5</v>
      </c>
      <c r="AD64" s="33" t="s">
        <v>276</v>
      </c>
      <c r="AE64" s="35">
        <v>49</v>
      </c>
      <c r="AF64" s="36">
        <v>768</v>
      </c>
      <c r="AG64" s="36">
        <v>1515</v>
      </c>
      <c r="AH64" s="36">
        <v>50.7</v>
      </c>
      <c r="AI64" s="36">
        <v>11249</v>
      </c>
      <c r="AJ64" s="36">
        <v>7.4</v>
      </c>
      <c r="AK64" s="36">
        <v>6.8</v>
      </c>
      <c r="AL64" s="36">
        <v>79</v>
      </c>
      <c r="AM64" s="36">
        <v>57</v>
      </c>
      <c r="AN64" s="36">
        <v>122.7</v>
      </c>
      <c r="AO64" s="37">
        <v>5</v>
      </c>
      <c r="AP64" t="s">
        <v>2514</v>
      </c>
      <c r="AQ64" s="7">
        <v>78.13</v>
      </c>
      <c r="AR64" s="7">
        <v>242</v>
      </c>
      <c r="AS64" s="7">
        <v>23</v>
      </c>
      <c r="AT64" s="7">
        <v>5.0599999999999996</v>
      </c>
      <c r="AU64" s="7">
        <v>29</v>
      </c>
      <c r="AV64" s="7">
        <v>101</v>
      </c>
      <c r="AW64" s="7">
        <v>4.62</v>
      </c>
    </row>
    <row r="65" spans="1:49" ht="18" x14ac:dyDescent="0.2">
      <c r="A65" t="s">
        <v>333</v>
      </c>
      <c r="B65" s="33">
        <v>1</v>
      </c>
      <c r="C65" s="1">
        <v>2014</v>
      </c>
      <c r="D65" s="1">
        <v>2</v>
      </c>
      <c r="E65" s="1">
        <v>36</v>
      </c>
      <c r="F65" s="1">
        <v>23</v>
      </c>
      <c r="G65" s="33" t="s">
        <v>191</v>
      </c>
      <c r="H65" s="1">
        <v>2014</v>
      </c>
      <c r="I65" s="1">
        <v>2017</v>
      </c>
      <c r="J65" s="33">
        <f t="shared" si="1"/>
        <v>3</v>
      </c>
      <c r="K65" s="33">
        <v>0</v>
      </c>
      <c r="L65" s="1">
        <v>0</v>
      </c>
      <c r="M65" s="1">
        <v>3</v>
      </c>
      <c r="N65" s="1">
        <v>4</v>
      </c>
      <c r="O65" s="49">
        <v>38</v>
      </c>
      <c r="P65" s="1">
        <v>62</v>
      </c>
      <c r="Q65" s="1">
        <v>62</v>
      </c>
      <c r="R65" s="23">
        <v>20.666666666666668</v>
      </c>
      <c r="S65" s="1">
        <v>1378</v>
      </c>
      <c r="T65" s="1">
        <v>2247</v>
      </c>
      <c r="U65" s="13">
        <v>0.61326212728081886</v>
      </c>
      <c r="V65" s="33">
        <v>9.5673787271918123</v>
      </c>
      <c r="W65" s="1">
        <v>14690</v>
      </c>
      <c r="X65" s="1">
        <v>103</v>
      </c>
      <c r="Y65" s="1">
        <v>44</v>
      </c>
      <c r="Z65" s="33">
        <v>59</v>
      </c>
      <c r="AA65" s="1">
        <v>124</v>
      </c>
      <c r="AB65" s="1">
        <v>366</v>
      </c>
      <c r="AC65" s="1">
        <v>0</v>
      </c>
      <c r="AD65" s="33" t="s">
        <v>341</v>
      </c>
      <c r="AE65" s="35">
        <v>44</v>
      </c>
      <c r="AF65" s="43">
        <v>1087</v>
      </c>
      <c r="AG65" s="43">
        <v>1630</v>
      </c>
      <c r="AH65" s="43">
        <v>66.7</v>
      </c>
      <c r="AI65" s="43">
        <v>12843</v>
      </c>
      <c r="AJ65" s="43">
        <v>7.9</v>
      </c>
      <c r="AK65" s="43">
        <v>8.6</v>
      </c>
      <c r="AL65" s="43">
        <v>113</v>
      </c>
      <c r="AM65" s="43">
        <v>24</v>
      </c>
      <c r="AN65" s="43">
        <v>152.80000000000001</v>
      </c>
      <c r="AO65" s="37">
        <v>8</v>
      </c>
      <c r="AP65" t="s">
        <v>3656</v>
      </c>
      <c r="AQ65" s="7">
        <v>74.38</v>
      </c>
      <c r="AR65" s="7">
        <v>214</v>
      </c>
      <c r="AS65" s="7">
        <v>20</v>
      </c>
      <c r="AT65" s="7">
        <v>4.6900000000000004</v>
      </c>
      <c r="AU65" s="7">
        <v>34.5</v>
      </c>
      <c r="AV65" s="7">
        <v>110</v>
      </c>
      <c r="AW65" s="7">
        <v>4.2</v>
      </c>
    </row>
    <row r="66" spans="1:49" ht="18" x14ac:dyDescent="0.2">
      <c r="A66" t="s">
        <v>78</v>
      </c>
      <c r="B66" s="33">
        <v>0</v>
      </c>
      <c r="C66" s="1">
        <v>2017</v>
      </c>
      <c r="D66" s="1">
        <v>1</v>
      </c>
      <c r="E66" s="1">
        <v>12</v>
      </c>
      <c r="F66" s="1">
        <v>21</v>
      </c>
      <c r="G66" s="33" t="s">
        <v>79</v>
      </c>
      <c r="H66" s="1">
        <v>2017</v>
      </c>
      <c r="I66" s="1">
        <v>2017</v>
      </c>
      <c r="J66" s="33">
        <f t="shared" ref="J66:J97" si="2">I66-H66</f>
        <v>0</v>
      </c>
      <c r="K66" s="33">
        <v>0</v>
      </c>
      <c r="L66" s="1">
        <v>0</v>
      </c>
      <c r="M66" s="1">
        <v>0</v>
      </c>
      <c r="N66" s="1">
        <v>0</v>
      </c>
      <c r="O66" s="49">
        <v>7</v>
      </c>
      <c r="P66" s="1">
        <v>7</v>
      </c>
      <c r="Q66" s="1">
        <v>6</v>
      </c>
      <c r="R66" s="23">
        <v>2</v>
      </c>
      <c r="S66" s="1">
        <v>126</v>
      </c>
      <c r="T66" s="1">
        <v>204</v>
      </c>
      <c r="U66" s="13">
        <v>0.61764705882352944</v>
      </c>
      <c r="V66" s="33">
        <v>-4.3764705882352937</v>
      </c>
      <c r="W66" s="1">
        <v>1699</v>
      </c>
      <c r="X66" s="1">
        <v>19</v>
      </c>
      <c r="Y66" s="1">
        <v>8</v>
      </c>
      <c r="Z66" s="33">
        <v>11</v>
      </c>
      <c r="AA66" s="1">
        <v>36</v>
      </c>
      <c r="AB66" s="1">
        <v>269</v>
      </c>
      <c r="AC66" s="1">
        <v>2</v>
      </c>
      <c r="AD66" s="33" t="s">
        <v>89</v>
      </c>
      <c r="AE66" s="35">
        <v>38</v>
      </c>
      <c r="AF66" s="43">
        <v>814</v>
      </c>
      <c r="AG66" s="43">
        <v>1207</v>
      </c>
      <c r="AH66" s="43">
        <v>67.400000000000006</v>
      </c>
      <c r="AI66" s="43">
        <v>10168</v>
      </c>
      <c r="AJ66" s="43">
        <v>8.4</v>
      </c>
      <c r="AK66" s="43">
        <v>8.6999999999999993</v>
      </c>
      <c r="AL66" s="43">
        <v>90</v>
      </c>
      <c r="AM66" s="43">
        <v>32</v>
      </c>
      <c r="AN66" s="43">
        <v>157.5</v>
      </c>
      <c r="AO66" s="37">
        <v>3</v>
      </c>
      <c r="AP66" t="s">
        <v>2515</v>
      </c>
      <c r="AQ66" s="7">
        <v>74.13</v>
      </c>
      <c r="AR66" s="7">
        <v>221</v>
      </c>
      <c r="AS66" s="7">
        <v>20</v>
      </c>
      <c r="AT66" s="7">
        <v>4.66</v>
      </c>
      <c r="AU66" s="7">
        <v>32.5</v>
      </c>
      <c r="AV66" s="7">
        <v>119</v>
      </c>
      <c r="AW66" s="7">
        <v>4.3099999999999996</v>
      </c>
    </row>
    <row r="67" spans="1:49" ht="18" x14ac:dyDescent="0.2">
      <c r="A67" t="s">
        <v>92</v>
      </c>
      <c r="B67" s="33">
        <v>0</v>
      </c>
      <c r="C67" s="1">
        <v>2017</v>
      </c>
      <c r="D67" s="1">
        <v>2</v>
      </c>
      <c r="E67" s="1">
        <v>52</v>
      </c>
      <c r="F67" s="1">
        <v>21</v>
      </c>
      <c r="G67" s="33" t="s">
        <v>93</v>
      </c>
      <c r="H67" s="1">
        <v>2017</v>
      </c>
      <c r="I67" s="1">
        <v>2017</v>
      </c>
      <c r="J67" s="33">
        <f t="shared" si="2"/>
        <v>0</v>
      </c>
      <c r="K67" s="33">
        <v>0</v>
      </c>
      <c r="L67" s="1">
        <v>0</v>
      </c>
      <c r="M67" s="1">
        <v>0</v>
      </c>
      <c r="N67" s="1">
        <v>1</v>
      </c>
      <c r="O67" s="49">
        <v>5</v>
      </c>
      <c r="P67" s="1">
        <v>15</v>
      </c>
      <c r="Q67" s="1">
        <v>15</v>
      </c>
      <c r="R67" s="23">
        <v>5</v>
      </c>
      <c r="S67" s="1">
        <v>255</v>
      </c>
      <c r="T67" s="1">
        <v>476</v>
      </c>
      <c r="U67" s="13">
        <v>0.5357142857142857</v>
      </c>
      <c r="V67" s="33">
        <v>-5.9571428571428573</v>
      </c>
      <c r="W67" s="1">
        <v>2894</v>
      </c>
      <c r="X67" s="1">
        <v>11</v>
      </c>
      <c r="Y67" s="1">
        <v>22</v>
      </c>
      <c r="Z67" s="33">
        <v>-11</v>
      </c>
      <c r="AA67" s="1">
        <v>77</v>
      </c>
      <c r="AB67" s="1">
        <v>419</v>
      </c>
      <c r="AC67" s="1">
        <v>5</v>
      </c>
      <c r="AD67" s="33" t="s">
        <v>103</v>
      </c>
      <c r="AE67" s="35">
        <v>25</v>
      </c>
      <c r="AF67" s="43">
        <v>422</v>
      </c>
      <c r="AG67" s="43">
        <v>695</v>
      </c>
      <c r="AH67" s="43">
        <v>60.7</v>
      </c>
      <c r="AI67" s="43">
        <v>5805</v>
      </c>
      <c r="AJ67" s="43">
        <v>8.4</v>
      </c>
      <c r="AK67" s="43">
        <v>8.5</v>
      </c>
      <c r="AL67" s="43">
        <v>47</v>
      </c>
      <c r="AM67" s="43">
        <v>19</v>
      </c>
      <c r="AN67" s="43">
        <v>147.69999999999999</v>
      </c>
      <c r="AO67" s="37">
        <v>6</v>
      </c>
      <c r="AP67" t="s">
        <v>2513</v>
      </c>
      <c r="AQ67" s="7">
        <v>76.13</v>
      </c>
      <c r="AR67" s="7">
        <v>233</v>
      </c>
      <c r="AS67" s="7">
        <v>28</v>
      </c>
      <c r="AT67" s="7">
        <v>4.83</v>
      </c>
      <c r="AU67" s="7">
        <v>30.5</v>
      </c>
      <c r="AV67" s="7">
        <v>107</v>
      </c>
      <c r="AW67" s="7">
        <v>4.53</v>
      </c>
    </row>
    <row r="68" spans="1:49" ht="18" x14ac:dyDescent="0.2">
      <c r="A68" t="s">
        <v>1549</v>
      </c>
      <c r="B68" s="33">
        <v>0</v>
      </c>
      <c r="C68" s="1">
        <v>1991</v>
      </c>
      <c r="D68" s="1">
        <v>4</v>
      </c>
      <c r="E68" s="1">
        <v>99</v>
      </c>
      <c r="F68" s="1">
        <v>23</v>
      </c>
      <c r="G68" s="33" t="s">
        <v>363</v>
      </c>
      <c r="H68" s="1">
        <v>1991</v>
      </c>
      <c r="I68" s="1">
        <v>1998</v>
      </c>
      <c r="J68" s="33">
        <f t="shared" si="2"/>
        <v>7</v>
      </c>
      <c r="K68" s="33">
        <v>0</v>
      </c>
      <c r="L68" s="1">
        <v>0</v>
      </c>
      <c r="M68" s="1">
        <v>0</v>
      </c>
      <c r="N68" s="1">
        <v>0</v>
      </c>
      <c r="O68" s="49">
        <v>5</v>
      </c>
      <c r="P68" s="1">
        <v>32</v>
      </c>
      <c r="Q68" s="1">
        <v>8</v>
      </c>
      <c r="R68" s="23">
        <v>2.6666666666666665</v>
      </c>
      <c r="S68" s="1">
        <v>202</v>
      </c>
      <c r="T68" s="1">
        <v>375</v>
      </c>
      <c r="U68" s="13">
        <v>0.53866666666666663</v>
      </c>
      <c r="V68" s="33">
        <v>1.3133333333333332</v>
      </c>
      <c r="W68" s="1">
        <v>2399</v>
      </c>
      <c r="X68" s="1">
        <v>13</v>
      </c>
      <c r="Y68" s="1">
        <v>21</v>
      </c>
      <c r="Z68" s="33">
        <v>-8</v>
      </c>
      <c r="AA68" s="1">
        <v>61</v>
      </c>
      <c r="AB68" s="1">
        <v>295</v>
      </c>
      <c r="AC68" s="1">
        <v>1</v>
      </c>
      <c r="AD68" s="33" t="s">
        <v>1551</v>
      </c>
      <c r="AE68" s="35">
        <v>42</v>
      </c>
      <c r="AF68" s="36">
        <v>341</v>
      </c>
      <c r="AG68" s="36">
        <v>606</v>
      </c>
      <c r="AH68" s="36">
        <v>56.3</v>
      </c>
      <c r="AI68" s="36">
        <v>4039</v>
      </c>
      <c r="AJ68" s="36">
        <v>6.7</v>
      </c>
      <c r="AK68" s="36">
        <v>5</v>
      </c>
      <c r="AL68" s="36">
        <v>15</v>
      </c>
      <c r="AM68" s="36">
        <v>29</v>
      </c>
      <c r="AN68" s="36">
        <v>110.9</v>
      </c>
      <c r="AO68" s="37">
        <v>8</v>
      </c>
      <c r="AP68" t="s">
        <v>3660</v>
      </c>
      <c r="AQ68" s="7">
        <v>75.099999999999994</v>
      </c>
      <c r="AR68" s="7">
        <v>215</v>
      </c>
      <c r="AS68" s="7"/>
      <c r="AT68" s="7">
        <v>4.93</v>
      </c>
      <c r="AU68" s="7">
        <v>28.5</v>
      </c>
      <c r="AV68" s="7">
        <v>104</v>
      </c>
      <c r="AW68" s="7">
        <v>4.3099999999999996</v>
      </c>
    </row>
    <row r="69" spans="1:49" ht="18" x14ac:dyDescent="0.2">
      <c r="A69" t="s">
        <v>1188</v>
      </c>
      <c r="B69" s="33">
        <v>1</v>
      </c>
      <c r="C69" s="1">
        <v>1999</v>
      </c>
      <c r="D69" s="1">
        <v>1</v>
      </c>
      <c r="E69" s="1">
        <v>2</v>
      </c>
      <c r="F69" s="1">
        <v>22</v>
      </c>
      <c r="G69" s="33" t="s">
        <v>151</v>
      </c>
      <c r="H69" s="1">
        <v>1999</v>
      </c>
      <c r="I69" s="1">
        <v>2011</v>
      </c>
      <c r="J69" s="33">
        <f t="shared" si="2"/>
        <v>12</v>
      </c>
      <c r="K69" s="33">
        <v>0</v>
      </c>
      <c r="L69" s="1">
        <v>0</v>
      </c>
      <c r="M69" s="1">
        <v>6</v>
      </c>
      <c r="N69" s="1">
        <v>11</v>
      </c>
      <c r="O69" s="49">
        <v>107</v>
      </c>
      <c r="P69" s="1">
        <v>167</v>
      </c>
      <c r="Q69" s="1">
        <v>161</v>
      </c>
      <c r="R69" s="23">
        <v>53.666666666666664</v>
      </c>
      <c r="S69" s="1">
        <v>3170</v>
      </c>
      <c r="T69" s="1">
        <v>5374</v>
      </c>
      <c r="U69" s="13">
        <v>0.58987718645329368</v>
      </c>
      <c r="V69" s="33">
        <v>34.501228135467059</v>
      </c>
      <c r="W69" s="1">
        <v>37276</v>
      </c>
      <c r="X69" s="1">
        <v>234</v>
      </c>
      <c r="Y69" s="1">
        <v>117</v>
      </c>
      <c r="Z69" s="33">
        <v>117</v>
      </c>
      <c r="AA69" s="1">
        <v>616</v>
      </c>
      <c r="AB69" s="1">
        <v>3459</v>
      </c>
      <c r="AC69" s="1">
        <v>29</v>
      </c>
      <c r="AD69" s="33" t="s">
        <v>416</v>
      </c>
      <c r="AE69" s="35">
        <v>45</v>
      </c>
      <c r="AF69" s="36">
        <v>548</v>
      </c>
      <c r="AG69" s="36">
        <v>938</v>
      </c>
      <c r="AH69" s="36">
        <v>58.4</v>
      </c>
      <c r="AI69" s="36">
        <v>8389</v>
      </c>
      <c r="AJ69" s="36">
        <v>8.9</v>
      </c>
      <c r="AK69" s="36">
        <v>9.3000000000000007</v>
      </c>
      <c r="AL69" s="36">
        <v>77</v>
      </c>
      <c r="AM69" s="36">
        <v>26</v>
      </c>
      <c r="AN69" s="36">
        <v>155.1</v>
      </c>
      <c r="AO69" s="37">
        <v>7</v>
      </c>
      <c r="AP69" t="s">
        <v>2517</v>
      </c>
      <c r="AQ69" s="7">
        <v>74.3</v>
      </c>
      <c r="AR69" s="7">
        <v>223</v>
      </c>
      <c r="AS69" s="7">
        <v>14</v>
      </c>
      <c r="AT69" s="7">
        <v>4.6399999999999997</v>
      </c>
      <c r="AU69" s="7">
        <v>33</v>
      </c>
      <c r="AV69" s="7">
        <v>116</v>
      </c>
      <c r="AW69" s="7">
        <v>4.38</v>
      </c>
    </row>
    <row r="70" spans="1:49" ht="18" x14ac:dyDescent="0.2">
      <c r="A70" t="s">
        <v>1407</v>
      </c>
      <c r="B70" s="33">
        <v>0</v>
      </c>
      <c r="C70" s="1">
        <v>1994</v>
      </c>
      <c r="D70" s="1">
        <v>4</v>
      </c>
      <c r="E70" s="1">
        <v>116</v>
      </c>
      <c r="F70" s="1">
        <v>23</v>
      </c>
      <c r="G70" s="33" t="s">
        <v>267</v>
      </c>
      <c r="H70" s="1">
        <v>1996</v>
      </c>
      <c r="I70" s="1">
        <v>1997</v>
      </c>
      <c r="J70" s="33">
        <f t="shared" si="2"/>
        <v>1</v>
      </c>
      <c r="K70" s="33">
        <v>0</v>
      </c>
      <c r="L70" s="1">
        <v>0</v>
      </c>
      <c r="M70" s="1">
        <v>0</v>
      </c>
      <c r="N70" s="1">
        <v>0</v>
      </c>
      <c r="O70" s="49">
        <v>2</v>
      </c>
      <c r="P70" s="1">
        <v>5</v>
      </c>
      <c r="Q70" s="1">
        <v>2</v>
      </c>
      <c r="R70" s="23">
        <v>0.66666666666666663</v>
      </c>
      <c r="S70" s="1">
        <v>46</v>
      </c>
      <c r="T70" s="1">
        <v>82</v>
      </c>
      <c r="U70" s="13">
        <v>0.56097560975609762</v>
      </c>
      <c r="V70" s="33">
        <v>-4.7097560975609758</v>
      </c>
      <c r="W70" s="1">
        <v>455</v>
      </c>
      <c r="X70" s="1">
        <v>1</v>
      </c>
      <c r="Y70" s="1">
        <v>4</v>
      </c>
      <c r="Z70" s="33">
        <v>-3</v>
      </c>
      <c r="AA70" s="1">
        <v>11</v>
      </c>
      <c r="AB70" s="1">
        <v>36</v>
      </c>
      <c r="AC70" s="1">
        <v>0</v>
      </c>
      <c r="AD70" s="33" t="s">
        <v>592</v>
      </c>
      <c r="AE70" s="40">
        <v>39</v>
      </c>
      <c r="AF70" s="40">
        <v>746</v>
      </c>
      <c r="AG70" s="40">
        <v>1225</v>
      </c>
      <c r="AH70" s="40">
        <v>60.9</v>
      </c>
      <c r="AI70" s="40">
        <v>10824</v>
      </c>
      <c r="AJ70" s="40">
        <v>8.8000000000000007</v>
      </c>
      <c r="AK70" s="40">
        <v>8.5</v>
      </c>
      <c r="AL70" s="40">
        <v>91</v>
      </c>
      <c r="AM70" s="40">
        <v>32</v>
      </c>
      <c r="AN70" s="40">
        <v>154.69999999999999</v>
      </c>
      <c r="AO70" s="41">
        <v>0</v>
      </c>
      <c r="AQ70" s="7">
        <v>74.900000000000006</v>
      </c>
      <c r="AR70" s="7">
        <v>211</v>
      </c>
      <c r="AS70" s="7"/>
      <c r="AT70" s="7">
        <v>4.88</v>
      </c>
      <c r="AU70" s="7">
        <v>33</v>
      </c>
      <c r="AV70" s="7">
        <v>113</v>
      </c>
      <c r="AW70" s="7">
        <v>4.13</v>
      </c>
    </row>
    <row r="71" spans="1:49" ht="18" x14ac:dyDescent="0.2">
      <c r="A71" t="s">
        <v>1428</v>
      </c>
      <c r="B71" s="33">
        <v>1</v>
      </c>
      <c r="C71" s="1">
        <v>1993</v>
      </c>
      <c r="D71" s="1">
        <v>1</v>
      </c>
      <c r="E71" s="1">
        <v>1</v>
      </c>
      <c r="F71" s="1">
        <v>21</v>
      </c>
      <c r="G71" s="33" t="s">
        <v>174</v>
      </c>
      <c r="H71" s="1">
        <v>1993</v>
      </c>
      <c r="I71" s="1">
        <v>2006</v>
      </c>
      <c r="J71" s="33">
        <f t="shared" si="2"/>
        <v>13</v>
      </c>
      <c r="K71" s="33">
        <v>0</v>
      </c>
      <c r="L71" s="1">
        <v>0</v>
      </c>
      <c r="M71" s="1">
        <v>4</v>
      </c>
      <c r="N71" s="1">
        <v>12</v>
      </c>
      <c r="O71" s="49">
        <v>103</v>
      </c>
      <c r="P71" s="1">
        <v>194</v>
      </c>
      <c r="Q71" s="1">
        <v>193</v>
      </c>
      <c r="R71" s="23">
        <v>64.333333333333329</v>
      </c>
      <c r="S71" s="1">
        <v>3839</v>
      </c>
      <c r="T71" s="1">
        <v>6717</v>
      </c>
      <c r="U71" s="13">
        <v>0.57153491141878809</v>
      </c>
      <c r="V71" s="33">
        <v>26.08465088581212</v>
      </c>
      <c r="W71" s="1">
        <v>44611</v>
      </c>
      <c r="X71" s="1">
        <v>251</v>
      </c>
      <c r="Y71" s="1">
        <v>206</v>
      </c>
      <c r="Z71" s="33">
        <v>45</v>
      </c>
      <c r="AA71" s="1">
        <v>385</v>
      </c>
      <c r="AB71" s="1">
        <v>764</v>
      </c>
      <c r="AC71" s="1">
        <v>10</v>
      </c>
      <c r="AD71" s="33" t="s">
        <v>753</v>
      </c>
      <c r="AE71" s="35">
        <v>30</v>
      </c>
      <c r="AF71" s="36">
        <v>532</v>
      </c>
      <c r="AG71" s="36">
        <v>979</v>
      </c>
      <c r="AH71" s="36">
        <v>54.3</v>
      </c>
      <c r="AI71" s="36">
        <v>7373</v>
      </c>
      <c r="AJ71" s="36">
        <v>7.5</v>
      </c>
      <c r="AK71" s="36">
        <v>6.9</v>
      </c>
      <c r="AL71" s="36">
        <v>46</v>
      </c>
      <c r="AM71" s="36">
        <v>34</v>
      </c>
      <c r="AN71" s="36">
        <v>126.2</v>
      </c>
      <c r="AO71" s="37">
        <v>5</v>
      </c>
      <c r="AP71" t="s">
        <v>2514</v>
      </c>
      <c r="AQ71" s="7">
        <v>77</v>
      </c>
      <c r="AR71" s="7">
        <v>233</v>
      </c>
      <c r="AS71" s="7"/>
      <c r="AT71" s="7"/>
      <c r="AU71" s="7">
        <v>32.5</v>
      </c>
      <c r="AV71" s="7">
        <v>111</v>
      </c>
      <c r="AW71" s="7">
        <v>4.54</v>
      </c>
    </row>
    <row r="72" spans="1:49" ht="18" x14ac:dyDescent="0.2">
      <c r="A72" t="s">
        <v>1099</v>
      </c>
      <c r="B72" s="33">
        <v>1</v>
      </c>
      <c r="C72" s="1">
        <v>2001</v>
      </c>
      <c r="D72" s="1">
        <v>2</v>
      </c>
      <c r="E72" s="1">
        <v>32</v>
      </c>
      <c r="F72" s="1">
        <v>22</v>
      </c>
      <c r="G72" s="33" t="s">
        <v>431</v>
      </c>
      <c r="H72" s="1">
        <v>2001</v>
      </c>
      <c r="I72" s="1">
        <v>2017</v>
      </c>
      <c r="J72" s="33">
        <f t="shared" si="2"/>
        <v>16</v>
      </c>
      <c r="K72" s="33">
        <v>0</v>
      </c>
      <c r="L72" s="1">
        <v>1</v>
      </c>
      <c r="M72" s="1">
        <v>11</v>
      </c>
      <c r="N72" s="1">
        <v>16</v>
      </c>
      <c r="O72" s="49">
        <v>159</v>
      </c>
      <c r="P72" s="1">
        <v>249</v>
      </c>
      <c r="Q72" s="1">
        <v>248</v>
      </c>
      <c r="R72" s="23">
        <v>82.666666666666671</v>
      </c>
      <c r="S72" s="1">
        <v>6222</v>
      </c>
      <c r="T72" s="1">
        <v>9294</v>
      </c>
      <c r="U72" s="13">
        <v>0.66946417043253714</v>
      </c>
      <c r="V72" s="33">
        <v>62.205358295674628</v>
      </c>
      <c r="W72" s="1">
        <v>70445</v>
      </c>
      <c r="X72" s="1">
        <v>488</v>
      </c>
      <c r="Y72" s="1">
        <v>228</v>
      </c>
      <c r="Z72" s="33">
        <v>260</v>
      </c>
      <c r="AA72" s="1">
        <v>440</v>
      </c>
      <c r="AB72" s="1">
        <v>736</v>
      </c>
      <c r="AC72" s="1">
        <v>18</v>
      </c>
      <c r="AD72" s="33" t="s">
        <v>698</v>
      </c>
      <c r="AE72" s="35">
        <v>45</v>
      </c>
      <c r="AF72" s="36">
        <v>1026</v>
      </c>
      <c r="AG72" s="36">
        <v>1678</v>
      </c>
      <c r="AH72" s="36">
        <v>61.1</v>
      </c>
      <c r="AI72" s="36">
        <v>11792</v>
      </c>
      <c r="AJ72" s="36">
        <v>7</v>
      </c>
      <c r="AK72" s="36">
        <v>6.9</v>
      </c>
      <c r="AL72" s="36">
        <v>90</v>
      </c>
      <c r="AM72" s="36">
        <v>45</v>
      </c>
      <c r="AN72" s="36">
        <v>132.5</v>
      </c>
      <c r="AO72" s="37">
        <v>1</v>
      </c>
      <c r="AP72" t="s">
        <v>3185</v>
      </c>
      <c r="AQ72" s="7">
        <v>72.3</v>
      </c>
      <c r="AR72" s="7">
        <v>213</v>
      </c>
      <c r="AS72" s="7">
        <v>28</v>
      </c>
      <c r="AT72" s="7">
        <v>4.8499999999999996</v>
      </c>
      <c r="AU72" s="7">
        <v>32</v>
      </c>
      <c r="AV72" s="7">
        <v>105</v>
      </c>
      <c r="AW72" s="7">
        <v>4.21</v>
      </c>
    </row>
    <row r="73" spans="1:49" ht="18" x14ac:dyDescent="0.2">
      <c r="A73" t="s">
        <v>776</v>
      </c>
      <c r="B73" s="33">
        <v>0</v>
      </c>
      <c r="C73" s="1">
        <v>2007</v>
      </c>
      <c r="D73" s="1">
        <v>2</v>
      </c>
      <c r="E73" s="1">
        <v>43</v>
      </c>
      <c r="F73" s="1">
        <v>23</v>
      </c>
      <c r="G73" s="33" t="s">
        <v>133</v>
      </c>
      <c r="H73" s="1">
        <v>2008</v>
      </c>
      <c r="I73" s="1">
        <v>2017</v>
      </c>
      <c r="J73" s="33">
        <f t="shared" si="2"/>
        <v>9</v>
      </c>
      <c r="K73" s="33">
        <v>0</v>
      </c>
      <c r="L73" s="1">
        <v>0</v>
      </c>
      <c r="M73" s="1">
        <v>0</v>
      </c>
      <c r="N73" s="1">
        <v>1</v>
      </c>
      <c r="O73" s="49">
        <v>10</v>
      </c>
      <c r="P73" s="1">
        <v>38</v>
      </c>
      <c r="Q73" s="1">
        <v>17</v>
      </c>
      <c r="R73" s="23">
        <v>5.666666666666667</v>
      </c>
      <c r="S73" s="1">
        <v>345</v>
      </c>
      <c r="T73" s="1">
        <v>659</v>
      </c>
      <c r="U73" s="13">
        <v>0.52352048558421849</v>
      </c>
      <c r="V73" s="33">
        <v>4.3647951441578154</v>
      </c>
      <c r="W73" s="1">
        <v>4059</v>
      </c>
      <c r="X73" s="1">
        <v>20</v>
      </c>
      <c r="Y73" s="1">
        <v>24</v>
      </c>
      <c r="Z73" s="33">
        <v>-4</v>
      </c>
      <c r="AA73" s="1">
        <v>80</v>
      </c>
      <c r="AB73" s="1">
        <v>220</v>
      </c>
      <c r="AC73" s="1">
        <v>2</v>
      </c>
      <c r="AD73" s="33" t="s">
        <v>193</v>
      </c>
      <c r="AE73" s="35">
        <v>45</v>
      </c>
      <c r="AF73" s="36">
        <v>543</v>
      </c>
      <c r="AG73" s="36">
        <v>846</v>
      </c>
      <c r="AH73" s="36">
        <v>64.2</v>
      </c>
      <c r="AI73" s="36">
        <v>6524</v>
      </c>
      <c r="AJ73" s="36">
        <v>7.7</v>
      </c>
      <c r="AK73" s="36">
        <v>7.2</v>
      </c>
      <c r="AL73" s="36">
        <v>42</v>
      </c>
      <c r="AM73" s="36">
        <v>28</v>
      </c>
      <c r="AN73" s="36">
        <v>138.69999999999999</v>
      </c>
      <c r="AO73" s="37">
        <v>1</v>
      </c>
      <c r="AP73" t="s">
        <v>3185</v>
      </c>
      <c r="AQ73" s="7">
        <v>75.25</v>
      </c>
      <c r="AR73" s="7">
        <v>226</v>
      </c>
      <c r="AS73" s="7">
        <v>35</v>
      </c>
      <c r="AT73" s="7">
        <v>4.7699999999999996</v>
      </c>
      <c r="AU73" s="7">
        <v>30.5</v>
      </c>
      <c r="AV73" s="7">
        <v>108</v>
      </c>
      <c r="AW73" s="7">
        <v>4.41</v>
      </c>
    </row>
    <row r="74" spans="1:49" ht="18" x14ac:dyDescent="0.2">
      <c r="A74" t="s">
        <v>391</v>
      </c>
      <c r="B74" s="33">
        <v>0</v>
      </c>
      <c r="C74" s="1">
        <v>2013</v>
      </c>
      <c r="D74" s="1">
        <v>1</v>
      </c>
      <c r="E74" s="1">
        <v>16</v>
      </c>
      <c r="F74" s="1">
        <v>23</v>
      </c>
      <c r="G74" s="33" t="s">
        <v>124</v>
      </c>
      <c r="H74" s="1">
        <v>2013</v>
      </c>
      <c r="I74" s="1">
        <v>2017</v>
      </c>
      <c r="J74" s="33">
        <f t="shared" si="2"/>
        <v>4</v>
      </c>
      <c r="K74" s="33">
        <v>0</v>
      </c>
      <c r="L74" s="1">
        <v>0</v>
      </c>
      <c r="M74" s="1">
        <v>0</v>
      </c>
      <c r="N74" s="1">
        <v>1</v>
      </c>
      <c r="O74" s="49">
        <v>10</v>
      </c>
      <c r="P74" s="1">
        <v>30</v>
      </c>
      <c r="Q74" s="1">
        <v>18</v>
      </c>
      <c r="R74" s="23">
        <v>6</v>
      </c>
      <c r="S74" s="1">
        <v>343</v>
      </c>
      <c r="T74" s="1">
        <v>590</v>
      </c>
      <c r="U74" s="13">
        <v>0.58135593220338988</v>
      </c>
      <c r="V74" s="33">
        <v>-0.41355932203389889</v>
      </c>
      <c r="W74" s="1">
        <v>3767</v>
      </c>
      <c r="X74" s="1">
        <v>20</v>
      </c>
      <c r="Y74" s="1">
        <v>16</v>
      </c>
      <c r="Z74" s="33">
        <v>4</v>
      </c>
      <c r="AA74" s="1">
        <v>96</v>
      </c>
      <c r="AB74" s="1">
        <v>339</v>
      </c>
      <c r="AC74" s="1">
        <v>4</v>
      </c>
      <c r="AD74" s="33" t="s">
        <v>250</v>
      </c>
      <c r="AE74" s="35">
        <v>43</v>
      </c>
      <c r="AF74" s="43">
        <v>600</v>
      </c>
      <c r="AG74" s="43">
        <v>897</v>
      </c>
      <c r="AH74" s="43">
        <v>66.900000000000006</v>
      </c>
      <c r="AI74" s="43">
        <v>7741</v>
      </c>
      <c r="AJ74" s="43">
        <v>8.6</v>
      </c>
      <c r="AK74" s="43">
        <v>8.3000000000000007</v>
      </c>
      <c r="AL74" s="43">
        <v>47</v>
      </c>
      <c r="AM74" s="43">
        <v>28</v>
      </c>
      <c r="AN74" s="43">
        <v>150.4</v>
      </c>
      <c r="AO74" s="37">
        <v>3</v>
      </c>
      <c r="AP74" t="s">
        <v>2515</v>
      </c>
      <c r="AQ74" s="7">
        <v>74.38</v>
      </c>
      <c r="AR74" s="7">
        <v>218</v>
      </c>
      <c r="AS74" s="7">
        <v>24</v>
      </c>
      <c r="AT74" s="7">
        <v>4.58</v>
      </c>
      <c r="AU74" s="7">
        <v>33.5</v>
      </c>
      <c r="AV74" s="7">
        <v>124</v>
      </c>
      <c r="AW74" s="7"/>
    </row>
    <row r="75" spans="1:49" ht="18" x14ac:dyDescent="0.2">
      <c r="A75" t="s">
        <v>930</v>
      </c>
      <c r="B75" s="33">
        <v>1</v>
      </c>
      <c r="C75" s="1">
        <v>2004</v>
      </c>
      <c r="D75" s="1">
        <v>1</v>
      </c>
      <c r="E75" s="1">
        <v>1</v>
      </c>
      <c r="F75" s="1">
        <v>23</v>
      </c>
      <c r="G75" s="33" t="s">
        <v>431</v>
      </c>
      <c r="H75" s="1">
        <v>2004</v>
      </c>
      <c r="I75" s="1">
        <v>2017</v>
      </c>
      <c r="J75" s="33">
        <f t="shared" si="2"/>
        <v>13</v>
      </c>
      <c r="K75" s="33">
        <v>0</v>
      </c>
      <c r="L75" s="1">
        <v>0</v>
      </c>
      <c r="M75" s="1">
        <v>4</v>
      </c>
      <c r="N75" s="1">
        <v>13</v>
      </c>
      <c r="O75" s="49">
        <v>112</v>
      </c>
      <c r="P75" s="1">
        <v>216</v>
      </c>
      <c r="Q75" s="1">
        <v>214</v>
      </c>
      <c r="R75" s="23">
        <v>71.333333333333329</v>
      </c>
      <c r="S75" s="1">
        <v>4424</v>
      </c>
      <c r="T75" s="1">
        <v>7396</v>
      </c>
      <c r="U75" s="13">
        <v>0.59816116819902654</v>
      </c>
      <c r="V75" s="33">
        <v>33.318388318009738</v>
      </c>
      <c r="W75" s="1">
        <v>51682</v>
      </c>
      <c r="X75" s="1">
        <v>339</v>
      </c>
      <c r="Y75" s="1">
        <v>228</v>
      </c>
      <c r="Z75" s="33">
        <v>111</v>
      </c>
      <c r="AA75" s="1">
        <v>296</v>
      </c>
      <c r="AB75" s="1">
        <v>540</v>
      </c>
      <c r="AC75" s="1">
        <v>6</v>
      </c>
      <c r="AD75" s="33" t="s">
        <v>138</v>
      </c>
      <c r="AE75" s="35">
        <v>43</v>
      </c>
      <c r="AF75" s="36">
        <v>829</v>
      </c>
      <c r="AG75" s="36">
        <v>1363</v>
      </c>
      <c r="AH75" s="36">
        <v>60.8</v>
      </c>
      <c r="AI75" s="36">
        <v>10119</v>
      </c>
      <c r="AJ75" s="36">
        <v>7.4</v>
      </c>
      <c r="AK75" s="36">
        <v>7.5</v>
      </c>
      <c r="AL75" s="36">
        <v>81</v>
      </c>
      <c r="AM75" s="36">
        <v>35</v>
      </c>
      <c r="AN75" s="36">
        <v>137.69999999999999</v>
      </c>
      <c r="AO75" s="37">
        <v>2</v>
      </c>
      <c r="AP75" t="s">
        <v>2518</v>
      </c>
      <c r="AQ75" s="7">
        <v>76.8</v>
      </c>
      <c r="AR75" s="7">
        <v>221</v>
      </c>
      <c r="AS75" s="7">
        <v>39</v>
      </c>
      <c r="AT75" s="7">
        <v>4.9000000000000004</v>
      </c>
      <c r="AU75" s="7"/>
      <c r="AV75" s="7"/>
      <c r="AW75" s="7"/>
    </row>
    <row r="76" spans="1:49" ht="18" x14ac:dyDescent="0.2">
      <c r="A76" t="s">
        <v>1461</v>
      </c>
      <c r="B76" s="33">
        <v>1</v>
      </c>
      <c r="C76" s="1">
        <v>1993</v>
      </c>
      <c r="D76" s="1">
        <v>8</v>
      </c>
      <c r="E76" s="1">
        <v>219</v>
      </c>
      <c r="F76" s="1">
        <v>23</v>
      </c>
      <c r="G76" s="33" t="s">
        <v>110</v>
      </c>
      <c r="H76" s="1">
        <v>1994</v>
      </c>
      <c r="I76" s="1">
        <v>2001</v>
      </c>
      <c r="J76" s="33">
        <f t="shared" si="2"/>
        <v>7</v>
      </c>
      <c r="K76" s="33">
        <v>0</v>
      </c>
      <c r="L76" s="1">
        <v>0</v>
      </c>
      <c r="M76" s="1">
        <v>1</v>
      </c>
      <c r="N76" s="1">
        <v>4</v>
      </c>
      <c r="O76" s="49">
        <v>46</v>
      </c>
      <c r="P76" s="1">
        <v>105</v>
      </c>
      <c r="Q76" s="1">
        <v>70</v>
      </c>
      <c r="R76" s="23">
        <v>23.333333333333332</v>
      </c>
      <c r="S76" s="1">
        <v>1446</v>
      </c>
      <c r="T76" s="1">
        <v>2445</v>
      </c>
      <c r="U76" s="13">
        <v>0.5914110429447853</v>
      </c>
      <c r="V76" s="33">
        <v>8.4858895705521462</v>
      </c>
      <c r="W76" s="1">
        <v>16774</v>
      </c>
      <c r="X76" s="1">
        <v>99</v>
      </c>
      <c r="Y76" s="1">
        <v>81</v>
      </c>
      <c r="Z76" s="33">
        <v>18</v>
      </c>
      <c r="AA76" s="1">
        <v>163</v>
      </c>
      <c r="AB76" s="1">
        <v>388</v>
      </c>
      <c r="AC76" s="1">
        <v>7</v>
      </c>
      <c r="AD76" s="33" t="s">
        <v>226</v>
      </c>
      <c r="AE76" s="35">
        <v>48</v>
      </c>
      <c r="AF76" s="36">
        <v>522</v>
      </c>
      <c r="AG76" s="36">
        <v>835</v>
      </c>
      <c r="AH76" s="36">
        <v>62.5</v>
      </c>
      <c r="AI76" s="36">
        <v>6460</v>
      </c>
      <c r="AJ76" s="36">
        <v>7.7</v>
      </c>
      <c r="AK76" s="36">
        <v>7.8</v>
      </c>
      <c r="AL76" s="36">
        <v>71</v>
      </c>
      <c r="AM76" s="36">
        <v>31</v>
      </c>
      <c r="AN76" s="36">
        <v>148.1</v>
      </c>
      <c r="AO76" s="37">
        <v>1</v>
      </c>
      <c r="AP76" t="s">
        <v>3185</v>
      </c>
      <c r="AQ76" s="7">
        <v>77.099999999999994</v>
      </c>
      <c r="AR76" s="7">
        <v>232</v>
      </c>
      <c r="AS76" s="7"/>
      <c r="AT76" s="7">
        <v>4.8099999999999996</v>
      </c>
      <c r="AU76" s="7">
        <v>31.5</v>
      </c>
      <c r="AV76" s="7">
        <v>112</v>
      </c>
      <c r="AW76" s="7">
        <v>4.5</v>
      </c>
    </row>
    <row r="77" spans="1:49" ht="18" x14ac:dyDescent="0.2">
      <c r="A77" t="s">
        <v>1365</v>
      </c>
      <c r="B77" s="33">
        <v>0</v>
      </c>
      <c r="C77" s="1">
        <v>1995</v>
      </c>
      <c r="D77" s="1">
        <v>3</v>
      </c>
      <c r="E77" s="1">
        <v>84</v>
      </c>
      <c r="F77" s="1">
        <v>23</v>
      </c>
      <c r="G77" s="33" t="s">
        <v>93</v>
      </c>
      <c r="H77" s="1">
        <v>1995</v>
      </c>
      <c r="I77" s="1">
        <v>2000</v>
      </c>
      <c r="J77" s="33">
        <f t="shared" si="2"/>
        <v>5</v>
      </c>
      <c r="K77" s="33">
        <v>0</v>
      </c>
      <c r="L77" s="1">
        <v>0</v>
      </c>
      <c r="M77" s="1">
        <v>0</v>
      </c>
      <c r="N77" s="1">
        <v>0</v>
      </c>
      <c r="O77" s="49">
        <v>6</v>
      </c>
      <c r="P77" s="1">
        <v>28</v>
      </c>
      <c r="Q77" s="1">
        <v>12</v>
      </c>
      <c r="R77" s="23">
        <v>4</v>
      </c>
      <c r="S77" s="1">
        <v>301</v>
      </c>
      <c r="T77" s="1">
        <v>537</v>
      </c>
      <c r="U77" s="13">
        <v>0.56052141527001864</v>
      </c>
      <c r="V77" s="33">
        <v>9.4785847299813097E-2</v>
      </c>
      <c r="W77" s="1">
        <v>3520</v>
      </c>
      <c r="X77" s="1">
        <v>16</v>
      </c>
      <c r="Y77" s="1">
        <v>15</v>
      </c>
      <c r="Z77" s="33">
        <v>1</v>
      </c>
      <c r="AA77" s="1">
        <v>43</v>
      </c>
      <c r="AB77" s="1">
        <v>127</v>
      </c>
      <c r="AC77" s="1">
        <v>0</v>
      </c>
      <c r="AD77" s="33" t="s">
        <v>360</v>
      </c>
      <c r="AE77" s="35">
        <v>44</v>
      </c>
      <c r="AF77" s="36">
        <v>838</v>
      </c>
      <c r="AG77" s="36">
        <v>1402</v>
      </c>
      <c r="AH77" s="36">
        <v>59.8</v>
      </c>
      <c r="AI77" s="36">
        <v>11153</v>
      </c>
      <c r="AJ77" s="36">
        <v>8</v>
      </c>
      <c r="AK77" s="36">
        <v>7.7</v>
      </c>
      <c r="AL77" s="36">
        <v>67</v>
      </c>
      <c r="AM77" s="36">
        <v>37</v>
      </c>
      <c r="AN77" s="36">
        <v>137.1</v>
      </c>
      <c r="AO77" s="37">
        <v>2</v>
      </c>
      <c r="AP77" t="s">
        <v>2518</v>
      </c>
      <c r="AQ77" s="7">
        <v>72.5</v>
      </c>
      <c r="AR77" s="7">
        <v>208</v>
      </c>
      <c r="AS77" s="7"/>
      <c r="AT77" s="7"/>
      <c r="AU77" s="7"/>
      <c r="AV77" s="7"/>
      <c r="AW77" s="7"/>
    </row>
    <row r="78" spans="1:49" ht="18" x14ac:dyDescent="0.2">
      <c r="A78" t="s">
        <v>396</v>
      </c>
      <c r="B78" s="33">
        <v>0</v>
      </c>
      <c r="C78" s="1">
        <v>2013</v>
      </c>
      <c r="D78" s="1">
        <v>2</v>
      </c>
      <c r="E78" s="1">
        <v>39</v>
      </c>
      <c r="F78" s="1">
        <v>22</v>
      </c>
      <c r="G78" s="33" t="s">
        <v>170</v>
      </c>
      <c r="H78" s="1">
        <v>2013</v>
      </c>
      <c r="I78" s="1">
        <v>2017</v>
      </c>
      <c r="J78" s="33">
        <f t="shared" si="2"/>
        <v>4</v>
      </c>
      <c r="K78" s="33">
        <v>0</v>
      </c>
      <c r="L78" s="1">
        <v>0</v>
      </c>
      <c r="M78" s="1">
        <v>0</v>
      </c>
      <c r="N78" s="1">
        <v>2</v>
      </c>
      <c r="O78" s="49">
        <v>15</v>
      </c>
      <c r="P78" s="1">
        <v>35</v>
      </c>
      <c r="Q78" s="1">
        <v>31</v>
      </c>
      <c r="R78" s="23">
        <v>10.333333333333334</v>
      </c>
      <c r="S78" s="1">
        <v>522</v>
      </c>
      <c r="T78" s="1">
        <v>902</v>
      </c>
      <c r="U78" s="13">
        <v>0.57871396895787142</v>
      </c>
      <c r="V78" s="33">
        <v>-0.98713968957871412</v>
      </c>
      <c r="W78" s="1">
        <v>6174</v>
      </c>
      <c r="X78" s="1">
        <v>29</v>
      </c>
      <c r="Y78" s="1">
        <v>36</v>
      </c>
      <c r="Z78" s="33">
        <v>-7</v>
      </c>
      <c r="AA78" s="1">
        <v>139</v>
      </c>
      <c r="AB78" s="1">
        <v>659</v>
      </c>
      <c r="AC78" s="1">
        <v>7</v>
      </c>
      <c r="AD78" s="33" t="s">
        <v>402</v>
      </c>
      <c r="AE78" s="35">
        <v>44</v>
      </c>
      <c r="AF78" s="43">
        <v>988</v>
      </c>
      <c r="AG78" s="43">
        <v>1465</v>
      </c>
      <c r="AH78" s="43">
        <v>67.400000000000006</v>
      </c>
      <c r="AI78" s="43">
        <v>11662</v>
      </c>
      <c r="AJ78" s="43">
        <v>8</v>
      </c>
      <c r="AK78" s="43">
        <v>8.6999999999999993</v>
      </c>
      <c r="AL78" s="43">
        <v>98</v>
      </c>
      <c r="AM78" s="43">
        <v>21</v>
      </c>
      <c r="AN78" s="43">
        <v>153.5</v>
      </c>
      <c r="AO78" s="37">
        <v>4</v>
      </c>
      <c r="AP78" t="s">
        <v>3188</v>
      </c>
      <c r="AQ78" s="7">
        <v>76.13</v>
      </c>
      <c r="AR78" s="7">
        <v>225</v>
      </c>
      <c r="AS78" s="7">
        <v>28</v>
      </c>
      <c r="AT78" s="7">
        <v>5.1100000000000003</v>
      </c>
      <c r="AU78" s="7">
        <v>31</v>
      </c>
      <c r="AV78" s="7">
        <v>115</v>
      </c>
      <c r="AW78" s="7">
        <v>4.3</v>
      </c>
    </row>
    <row r="79" spans="1:49" ht="18" x14ac:dyDescent="0.2">
      <c r="A79" t="s">
        <v>1424</v>
      </c>
      <c r="B79" s="33">
        <v>0</v>
      </c>
      <c r="C79" s="1">
        <v>1994</v>
      </c>
      <c r="D79" s="1">
        <v>7</v>
      </c>
      <c r="E79" s="1">
        <v>208</v>
      </c>
      <c r="F79" s="1">
        <v>23</v>
      </c>
      <c r="G79" s="33" t="s">
        <v>170</v>
      </c>
      <c r="H79" s="1">
        <v>1994</v>
      </c>
      <c r="I79" s="1">
        <v>1999</v>
      </c>
      <c r="J79" s="33">
        <f t="shared" si="2"/>
        <v>5</v>
      </c>
      <c r="K79" s="33">
        <v>0</v>
      </c>
      <c r="L79" s="1">
        <v>0</v>
      </c>
      <c r="M79" s="1">
        <v>0</v>
      </c>
      <c r="N79" s="1">
        <v>0</v>
      </c>
      <c r="O79" s="49">
        <v>8</v>
      </c>
      <c r="P79" s="1">
        <v>21</v>
      </c>
      <c r="Q79" s="1">
        <v>9</v>
      </c>
      <c r="R79" s="23">
        <v>3</v>
      </c>
      <c r="S79" s="1">
        <v>207</v>
      </c>
      <c r="T79" s="1">
        <v>382</v>
      </c>
      <c r="U79" s="13">
        <v>0.54188481675392675</v>
      </c>
      <c r="V79" s="33">
        <v>-1.8848167539267435E-2</v>
      </c>
      <c r="W79" s="1">
        <v>2469</v>
      </c>
      <c r="X79" s="1">
        <v>12</v>
      </c>
      <c r="Y79" s="1">
        <v>16</v>
      </c>
      <c r="Z79" s="33">
        <v>-4</v>
      </c>
      <c r="AA79" s="1">
        <v>19</v>
      </c>
      <c r="AB79" s="1">
        <v>32</v>
      </c>
      <c r="AC79" s="1">
        <v>0</v>
      </c>
      <c r="AD79" s="33" t="s">
        <v>709</v>
      </c>
      <c r="AE79" s="35">
        <v>44</v>
      </c>
      <c r="AF79" s="36">
        <v>703</v>
      </c>
      <c r="AG79" s="36">
        <v>1275</v>
      </c>
      <c r="AH79" s="36">
        <v>55.1</v>
      </c>
      <c r="AI79" s="36">
        <v>10039</v>
      </c>
      <c r="AJ79" s="36">
        <v>7.9</v>
      </c>
      <c r="AK79" s="36">
        <v>6.9</v>
      </c>
      <c r="AL79" s="36">
        <v>72</v>
      </c>
      <c r="AM79" s="36">
        <v>60</v>
      </c>
      <c r="AN79" s="36">
        <v>130.5</v>
      </c>
      <c r="AO79" s="37">
        <v>7</v>
      </c>
      <c r="AP79" t="s">
        <v>2517</v>
      </c>
      <c r="AQ79" s="7">
        <v>72.8</v>
      </c>
      <c r="AR79" s="7">
        <v>212</v>
      </c>
      <c r="AS79" s="7"/>
      <c r="AT79" s="7"/>
      <c r="AU79" s="7"/>
      <c r="AV79" s="7"/>
      <c r="AW79" s="7"/>
    </row>
    <row r="80" spans="1:49" ht="18" x14ac:dyDescent="0.2">
      <c r="A80" t="s">
        <v>601</v>
      </c>
      <c r="B80" s="33">
        <v>0</v>
      </c>
      <c r="C80" s="1">
        <v>2011</v>
      </c>
      <c r="D80" s="1">
        <v>7</v>
      </c>
      <c r="E80" s="1">
        <v>208</v>
      </c>
      <c r="F80" s="1">
        <v>23</v>
      </c>
      <c r="G80" s="33" t="s">
        <v>170</v>
      </c>
      <c r="H80" s="1">
        <v>2012</v>
      </c>
      <c r="I80" s="1">
        <v>2012</v>
      </c>
      <c r="J80" s="33">
        <f t="shared" si="2"/>
        <v>0</v>
      </c>
      <c r="K80" s="33">
        <v>0</v>
      </c>
      <c r="L80" s="1">
        <v>0</v>
      </c>
      <c r="M80" s="1">
        <v>0</v>
      </c>
      <c r="N80" s="1">
        <v>0</v>
      </c>
      <c r="O80" s="49">
        <v>1</v>
      </c>
      <c r="P80" s="1">
        <v>2</v>
      </c>
      <c r="Q80" s="1">
        <v>1</v>
      </c>
      <c r="R80" s="23">
        <v>0.33333333333333331</v>
      </c>
      <c r="S80" s="1">
        <v>19</v>
      </c>
      <c r="T80" s="1">
        <v>31</v>
      </c>
      <c r="U80" s="13">
        <v>0.61290322580645162</v>
      </c>
      <c r="V80" s="33">
        <v>-6.0290322580645164</v>
      </c>
      <c r="W80" s="1">
        <v>214</v>
      </c>
      <c r="X80" s="1">
        <v>1</v>
      </c>
      <c r="Y80" s="1">
        <v>1</v>
      </c>
      <c r="Z80" s="33">
        <v>0</v>
      </c>
      <c r="AA80" s="1">
        <v>8</v>
      </c>
      <c r="AB80" s="1">
        <v>30</v>
      </c>
      <c r="AC80" s="1">
        <v>0</v>
      </c>
      <c r="AD80" s="33" t="s">
        <v>368</v>
      </c>
      <c r="AE80" s="43">
        <v>35</v>
      </c>
      <c r="AF80" s="43">
        <v>436</v>
      </c>
      <c r="AG80" s="43">
        <v>658</v>
      </c>
      <c r="AH80" s="43">
        <v>66.3</v>
      </c>
      <c r="AI80" s="43">
        <v>5691</v>
      </c>
      <c r="AJ80" s="43">
        <v>8.6</v>
      </c>
      <c r="AK80" s="43">
        <v>9.1999999999999993</v>
      </c>
      <c r="AL80" s="43">
        <v>39</v>
      </c>
      <c r="AM80" s="43">
        <v>10</v>
      </c>
      <c r="AN80" s="43">
        <v>155.4</v>
      </c>
      <c r="AO80" s="37">
        <v>2</v>
      </c>
      <c r="AP80" t="s">
        <v>2518</v>
      </c>
      <c r="AQ80" s="7">
        <v>73.88</v>
      </c>
      <c r="AR80" s="7">
        <v>220</v>
      </c>
      <c r="AS80" s="7">
        <v>43</v>
      </c>
      <c r="AT80" s="7">
        <v>4.84</v>
      </c>
      <c r="AU80" s="7">
        <v>29</v>
      </c>
      <c r="AV80" s="7">
        <v>119</v>
      </c>
      <c r="AW80" s="7">
        <v>4.3099999999999996</v>
      </c>
    </row>
    <row r="81" spans="1:49" ht="18" x14ac:dyDescent="0.2">
      <c r="A81" t="s">
        <v>1415</v>
      </c>
      <c r="B81" s="33">
        <v>1</v>
      </c>
      <c r="C81" s="1">
        <v>1994</v>
      </c>
      <c r="D81" s="1">
        <v>7</v>
      </c>
      <c r="E81" s="1">
        <v>197</v>
      </c>
      <c r="F81" s="1">
        <v>23</v>
      </c>
      <c r="G81" s="33" t="s">
        <v>221</v>
      </c>
      <c r="H81" s="1">
        <v>1994</v>
      </c>
      <c r="I81" s="1">
        <v>2008</v>
      </c>
      <c r="J81" s="33">
        <f t="shared" si="2"/>
        <v>14</v>
      </c>
      <c r="K81" s="33">
        <v>0</v>
      </c>
      <c r="L81" s="1">
        <v>0</v>
      </c>
      <c r="M81" s="1">
        <v>1</v>
      </c>
      <c r="N81" s="1">
        <v>5</v>
      </c>
      <c r="O81" s="49">
        <v>56</v>
      </c>
      <c r="P81" s="1">
        <v>147</v>
      </c>
      <c r="Q81" s="1">
        <v>93</v>
      </c>
      <c r="R81" s="23">
        <v>31</v>
      </c>
      <c r="S81" s="1">
        <v>1699</v>
      </c>
      <c r="T81" s="1">
        <v>3106</v>
      </c>
      <c r="U81" s="13">
        <v>0.54700579523502901</v>
      </c>
      <c r="V81" s="33">
        <v>15.92994204764971</v>
      </c>
      <c r="W81" s="1">
        <v>21291</v>
      </c>
      <c r="X81" s="1">
        <v>114</v>
      </c>
      <c r="Y81" s="1">
        <v>106</v>
      </c>
      <c r="Z81" s="33">
        <v>8</v>
      </c>
      <c r="AA81" s="1">
        <v>197</v>
      </c>
      <c r="AB81" s="1">
        <v>315</v>
      </c>
      <c r="AC81" s="1">
        <v>6</v>
      </c>
      <c r="AD81" s="33" t="s">
        <v>914</v>
      </c>
      <c r="AE81" s="35">
        <v>42</v>
      </c>
      <c r="AF81" s="36">
        <v>432</v>
      </c>
      <c r="AG81" s="36">
        <v>860</v>
      </c>
      <c r="AH81" s="36">
        <v>50.2</v>
      </c>
      <c r="AI81" s="36">
        <v>5480</v>
      </c>
      <c r="AJ81" s="36">
        <v>6.4</v>
      </c>
      <c r="AK81" s="36">
        <v>5.0999999999999996</v>
      </c>
      <c r="AL81" s="36">
        <v>32</v>
      </c>
      <c r="AM81" s="36">
        <v>38</v>
      </c>
      <c r="AN81" s="36">
        <v>107.2</v>
      </c>
      <c r="AO81" s="37">
        <v>6</v>
      </c>
      <c r="AP81" t="s">
        <v>2513</v>
      </c>
      <c r="AQ81" s="7">
        <v>75</v>
      </c>
      <c r="AR81" s="7">
        <v>221</v>
      </c>
      <c r="AS81" s="7"/>
      <c r="AT81" s="7">
        <v>5.04</v>
      </c>
      <c r="AU81" s="7">
        <v>26</v>
      </c>
      <c r="AV81" s="7">
        <v>102</v>
      </c>
      <c r="AW81" s="7">
        <v>4.79</v>
      </c>
    </row>
    <row r="82" spans="1:49" ht="18" x14ac:dyDescent="0.2">
      <c r="A82" t="s">
        <v>1392</v>
      </c>
      <c r="B82" s="33">
        <v>0</v>
      </c>
      <c r="C82" s="1">
        <v>1994</v>
      </c>
      <c r="D82" s="1">
        <v>1</v>
      </c>
      <c r="E82" s="1">
        <v>3</v>
      </c>
      <c r="F82" s="1">
        <v>22</v>
      </c>
      <c r="G82" s="33" t="s">
        <v>221</v>
      </c>
      <c r="H82" s="1">
        <v>1994</v>
      </c>
      <c r="I82" s="1">
        <v>1997</v>
      </c>
      <c r="J82" s="33">
        <f t="shared" si="2"/>
        <v>3</v>
      </c>
      <c r="K82" s="33">
        <v>0</v>
      </c>
      <c r="L82" s="1">
        <v>0</v>
      </c>
      <c r="M82" s="1">
        <v>0</v>
      </c>
      <c r="N82" s="1">
        <v>2</v>
      </c>
      <c r="O82" s="49">
        <v>6</v>
      </c>
      <c r="P82" s="1">
        <v>29</v>
      </c>
      <c r="Q82" s="1">
        <v>22</v>
      </c>
      <c r="R82" s="23">
        <v>7.333333333333333</v>
      </c>
      <c r="S82" s="1">
        <v>292</v>
      </c>
      <c r="T82" s="1">
        <v>593</v>
      </c>
      <c r="U82" s="13">
        <v>0.49241146711635753</v>
      </c>
      <c r="V82" s="33">
        <v>-3.1241146711635754</v>
      </c>
      <c r="W82" s="1">
        <v>3691</v>
      </c>
      <c r="X82" s="1">
        <v>15</v>
      </c>
      <c r="Y82" s="1">
        <v>33</v>
      </c>
      <c r="Z82" s="33">
        <v>-18</v>
      </c>
      <c r="AA82" s="1">
        <v>67</v>
      </c>
      <c r="AB82" s="1">
        <v>198</v>
      </c>
      <c r="AC82" s="1">
        <v>1</v>
      </c>
      <c r="AD82" s="33" t="s">
        <v>121</v>
      </c>
      <c r="AE82" s="35">
        <v>33</v>
      </c>
      <c r="AF82" s="36">
        <v>316</v>
      </c>
      <c r="AG82" s="36">
        <v>513</v>
      </c>
      <c r="AH82" s="36">
        <v>61.6</v>
      </c>
      <c r="AI82" s="36">
        <v>4089</v>
      </c>
      <c r="AJ82" s="36">
        <v>8</v>
      </c>
      <c r="AK82" s="36">
        <v>8.3000000000000007</v>
      </c>
      <c r="AL82" s="36">
        <v>36</v>
      </c>
      <c r="AM82" s="36">
        <v>12</v>
      </c>
      <c r="AN82" s="36">
        <v>147</v>
      </c>
      <c r="AO82" s="37">
        <v>2</v>
      </c>
      <c r="AP82" t="s">
        <v>2518</v>
      </c>
      <c r="AQ82" s="7">
        <v>74</v>
      </c>
      <c r="AR82" s="7">
        <v>221</v>
      </c>
      <c r="AS82" s="7"/>
      <c r="AT82" s="7"/>
      <c r="AU82" s="7"/>
      <c r="AV82" s="7"/>
      <c r="AW82" s="7"/>
    </row>
    <row r="83" spans="1:49" ht="18" x14ac:dyDescent="0.2">
      <c r="A83" t="s">
        <v>955</v>
      </c>
      <c r="B83" s="33">
        <v>0</v>
      </c>
      <c r="C83" s="1">
        <v>2004</v>
      </c>
      <c r="D83" s="1">
        <v>1</v>
      </c>
      <c r="E83" s="1">
        <v>22</v>
      </c>
      <c r="F83" s="1">
        <v>23</v>
      </c>
      <c r="G83" s="33" t="s">
        <v>124</v>
      </c>
      <c r="H83" s="1">
        <v>2004</v>
      </c>
      <c r="I83" s="1">
        <v>2011</v>
      </c>
      <c r="J83" s="33">
        <f t="shared" si="2"/>
        <v>7</v>
      </c>
      <c r="K83" s="33">
        <v>0</v>
      </c>
      <c r="L83" s="1">
        <v>0</v>
      </c>
      <c r="M83" s="1">
        <v>0</v>
      </c>
      <c r="N83" s="1">
        <v>2</v>
      </c>
      <c r="O83" s="49">
        <v>19</v>
      </c>
      <c r="P83" s="1">
        <v>45</v>
      </c>
      <c r="Q83" s="1">
        <v>33</v>
      </c>
      <c r="R83" s="23">
        <v>11</v>
      </c>
      <c r="S83" s="1">
        <v>564</v>
      </c>
      <c r="T83" s="1">
        <v>952</v>
      </c>
      <c r="U83" s="13">
        <v>0.59243697478991597</v>
      </c>
      <c r="V83" s="33">
        <v>2.8756302521008399</v>
      </c>
      <c r="W83" s="1">
        <v>6271</v>
      </c>
      <c r="X83" s="1">
        <v>33</v>
      </c>
      <c r="Y83" s="1">
        <v>34</v>
      </c>
      <c r="Z83" s="33">
        <v>-1</v>
      </c>
      <c r="AA83" s="1">
        <v>105</v>
      </c>
      <c r="AB83" s="1">
        <v>490</v>
      </c>
      <c r="AC83" s="1">
        <v>3</v>
      </c>
      <c r="AD83" s="33" t="s">
        <v>961</v>
      </c>
      <c r="AE83" s="35">
        <v>38</v>
      </c>
      <c r="AF83" s="36">
        <v>570</v>
      </c>
      <c r="AG83" s="36">
        <v>987</v>
      </c>
      <c r="AH83" s="36">
        <v>57.8</v>
      </c>
      <c r="AI83" s="36">
        <v>6754</v>
      </c>
      <c r="AJ83" s="36">
        <v>6.8</v>
      </c>
      <c r="AK83" s="36">
        <v>6.8</v>
      </c>
      <c r="AL83" s="36">
        <v>60</v>
      </c>
      <c r="AM83" s="36">
        <v>27</v>
      </c>
      <c r="AN83" s="36">
        <v>129.80000000000001</v>
      </c>
      <c r="AO83" s="37">
        <v>9</v>
      </c>
      <c r="AP83" t="s">
        <v>3657</v>
      </c>
      <c r="AQ83" s="7">
        <v>74.3</v>
      </c>
      <c r="AR83" s="7">
        <v>224</v>
      </c>
      <c r="AS83" s="7">
        <v>31</v>
      </c>
      <c r="AT83" s="7">
        <v>4.7</v>
      </c>
      <c r="AU83" s="7">
        <v>30.5</v>
      </c>
      <c r="AV83" s="7">
        <v>109</v>
      </c>
      <c r="AW83" s="7">
        <v>4.3</v>
      </c>
    </row>
    <row r="84" spans="1:49" ht="18" x14ac:dyDescent="0.2">
      <c r="A84" t="s">
        <v>1079</v>
      </c>
      <c r="B84" s="33">
        <v>0</v>
      </c>
      <c r="C84" s="1">
        <v>2002</v>
      </c>
      <c r="D84" s="1">
        <v>6</v>
      </c>
      <c r="E84" s="1">
        <v>186</v>
      </c>
      <c r="F84" s="1">
        <v>23</v>
      </c>
      <c r="G84" s="33" t="s">
        <v>267</v>
      </c>
      <c r="H84" s="1">
        <v>2004</v>
      </c>
      <c r="I84" s="1">
        <v>2009</v>
      </c>
      <c r="J84" s="33">
        <f t="shared" si="2"/>
        <v>5</v>
      </c>
      <c r="K84" s="33">
        <v>0</v>
      </c>
      <c r="L84" s="1">
        <v>0</v>
      </c>
      <c r="M84" s="1">
        <v>0</v>
      </c>
      <c r="N84" s="1">
        <v>1</v>
      </c>
      <c r="O84" s="49">
        <v>6</v>
      </c>
      <c r="P84" s="1">
        <v>17</v>
      </c>
      <c r="Q84" s="1">
        <v>8</v>
      </c>
      <c r="R84" s="23">
        <v>2.6666666666666665</v>
      </c>
      <c r="S84" s="1">
        <v>145</v>
      </c>
      <c r="T84" s="1">
        <v>257</v>
      </c>
      <c r="U84" s="13">
        <v>0.56420233463035019</v>
      </c>
      <c r="V84" s="33">
        <v>-0.44202334630350137</v>
      </c>
      <c r="W84" s="1">
        <v>1866</v>
      </c>
      <c r="X84" s="1">
        <v>9</v>
      </c>
      <c r="Y84" s="1">
        <v>13</v>
      </c>
      <c r="Z84" s="33">
        <v>-4</v>
      </c>
      <c r="AA84" s="1">
        <v>39</v>
      </c>
      <c r="AB84" s="1">
        <v>145</v>
      </c>
      <c r="AC84" s="1">
        <v>0</v>
      </c>
      <c r="AD84" s="33" t="s">
        <v>1082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0</v>
      </c>
      <c r="AN84" s="35">
        <v>0</v>
      </c>
      <c r="AO84" s="37">
        <v>0</v>
      </c>
      <c r="AQ84" s="7">
        <v>74.099999999999994</v>
      </c>
      <c r="AR84" s="7">
        <v>223</v>
      </c>
      <c r="AS84" s="7">
        <v>35</v>
      </c>
      <c r="AT84" s="7">
        <v>4.93</v>
      </c>
      <c r="AU84" s="7">
        <v>29</v>
      </c>
      <c r="AV84" s="7">
        <v>105</v>
      </c>
      <c r="AW84" s="7">
        <v>4.28</v>
      </c>
    </row>
    <row r="85" spans="1:49" ht="18" x14ac:dyDescent="0.2">
      <c r="A85" t="s">
        <v>173</v>
      </c>
      <c r="B85" s="33">
        <v>0</v>
      </c>
      <c r="C85" s="1">
        <v>2016</v>
      </c>
      <c r="D85" s="1">
        <v>3</v>
      </c>
      <c r="E85" s="1">
        <v>91</v>
      </c>
      <c r="F85" s="1">
        <v>22</v>
      </c>
      <c r="G85" s="33" t="s">
        <v>174</v>
      </c>
      <c r="H85" s="1">
        <v>2016</v>
      </c>
      <c r="I85" s="1">
        <v>2017</v>
      </c>
      <c r="J85" s="33">
        <f t="shared" si="2"/>
        <v>1</v>
      </c>
      <c r="K85" s="33">
        <v>0</v>
      </c>
      <c r="L85" s="1">
        <v>0</v>
      </c>
      <c r="M85" s="1">
        <v>0</v>
      </c>
      <c r="N85" s="1">
        <v>1</v>
      </c>
      <c r="O85" s="49">
        <v>13</v>
      </c>
      <c r="P85" s="1">
        <v>19</v>
      </c>
      <c r="Q85" s="1">
        <v>17</v>
      </c>
      <c r="R85" s="23">
        <v>5.666666666666667</v>
      </c>
      <c r="S85" s="1">
        <v>310</v>
      </c>
      <c r="T85" s="1">
        <v>524</v>
      </c>
      <c r="U85" s="13">
        <v>0.59160305343511455</v>
      </c>
      <c r="V85" s="33">
        <v>-3.0160305343511462</v>
      </c>
      <c r="W85" s="1">
        <v>3498</v>
      </c>
      <c r="X85" s="1">
        <v>13</v>
      </c>
      <c r="Y85" s="1">
        <v>7</v>
      </c>
      <c r="Z85" s="33">
        <v>6</v>
      </c>
      <c r="AA85" s="1">
        <v>79</v>
      </c>
      <c r="AB85" s="1">
        <v>343</v>
      </c>
      <c r="AC85" s="1">
        <v>5</v>
      </c>
      <c r="AD85" s="33" t="s">
        <v>181</v>
      </c>
      <c r="AE85" s="35">
        <f>26+5+8</f>
        <v>39</v>
      </c>
      <c r="AF85" s="43">
        <v>499</v>
      </c>
      <c r="AG85" s="43">
        <v>839</v>
      </c>
      <c r="AH85" s="43">
        <v>59.5</v>
      </c>
      <c r="AI85" s="43">
        <v>5723</v>
      </c>
      <c r="AJ85" s="43">
        <v>6.8</v>
      </c>
      <c r="AK85" s="43">
        <v>7.1</v>
      </c>
      <c r="AL85" s="43">
        <v>46</v>
      </c>
      <c r="AM85" s="43">
        <v>15</v>
      </c>
      <c r="AN85" s="43">
        <v>131.30000000000001</v>
      </c>
      <c r="AO85" s="37">
        <v>3</v>
      </c>
      <c r="AP85" t="s">
        <v>2515</v>
      </c>
      <c r="AQ85" s="7">
        <v>75.75</v>
      </c>
      <c r="AR85" s="7">
        <v>231</v>
      </c>
      <c r="AS85" s="7"/>
      <c r="AT85" s="7">
        <v>4.9400000000000004</v>
      </c>
      <c r="AU85" s="7">
        <v>31</v>
      </c>
      <c r="AV85" s="7">
        <v>113</v>
      </c>
      <c r="AW85" s="7">
        <v>4.53</v>
      </c>
    </row>
    <row r="86" spans="1:49" ht="18" x14ac:dyDescent="0.2">
      <c r="A86" t="s">
        <v>539</v>
      </c>
      <c r="B86" s="33">
        <v>0</v>
      </c>
      <c r="C86" s="1">
        <v>2011</v>
      </c>
      <c r="D86" s="1">
        <v>1</v>
      </c>
      <c r="E86" s="1">
        <v>8</v>
      </c>
      <c r="F86" s="1">
        <v>23</v>
      </c>
      <c r="G86" s="33" t="s">
        <v>253</v>
      </c>
      <c r="H86" s="1">
        <v>2011</v>
      </c>
      <c r="I86" s="1">
        <v>2014</v>
      </c>
      <c r="J86" s="33">
        <f t="shared" si="2"/>
        <v>3</v>
      </c>
      <c r="K86" s="33">
        <v>0</v>
      </c>
      <c r="L86" s="1">
        <v>0</v>
      </c>
      <c r="M86" s="1">
        <v>0</v>
      </c>
      <c r="N86" s="1">
        <v>1</v>
      </c>
      <c r="O86" s="49">
        <v>15</v>
      </c>
      <c r="P86" s="1">
        <v>30</v>
      </c>
      <c r="Q86" s="1">
        <v>23</v>
      </c>
      <c r="R86" s="23">
        <v>7.666666666666667</v>
      </c>
      <c r="S86" s="1">
        <v>408</v>
      </c>
      <c r="T86" s="1">
        <v>709</v>
      </c>
      <c r="U86" s="13">
        <v>0.57545839210155147</v>
      </c>
      <c r="V86" s="33">
        <v>-0.75458392101551475</v>
      </c>
      <c r="W86" s="1">
        <v>4967</v>
      </c>
      <c r="X86" s="1">
        <v>27</v>
      </c>
      <c r="Y86" s="1">
        <v>22</v>
      </c>
      <c r="Z86" s="33">
        <v>5</v>
      </c>
      <c r="AA86" s="1">
        <v>95</v>
      </c>
      <c r="AB86" s="1">
        <v>644</v>
      </c>
      <c r="AC86" s="1">
        <v>5</v>
      </c>
      <c r="AD86" s="33" t="s">
        <v>543</v>
      </c>
      <c r="AE86" s="43">
        <v>40</v>
      </c>
      <c r="AF86" s="43">
        <v>619</v>
      </c>
      <c r="AG86" s="43">
        <v>1147</v>
      </c>
      <c r="AH86" s="43">
        <v>54</v>
      </c>
      <c r="AI86" s="43">
        <v>7639</v>
      </c>
      <c r="AJ86" s="43">
        <v>6.7</v>
      </c>
      <c r="AK86" s="43">
        <v>6.2</v>
      </c>
      <c r="AL86" s="43">
        <v>53</v>
      </c>
      <c r="AM86" s="43">
        <v>35</v>
      </c>
      <c r="AN86" s="43">
        <v>119.1</v>
      </c>
      <c r="AO86" s="37">
        <v>5</v>
      </c>
      <c r="AP86" t="s">
        <v>3189</v>
      </c>
      <c r="AQ86" s="7">
        <v>74.5</v>
      </c>
      <c r="AR86" s="7">
        <v>231</v>
      </c>
      <c r="AS86" s="7">
        <v>20</v>
      </c>
      <c r="AT86" s="7">
        <v>4.51</v>
      </c>
      <c r="AU86" s="7">
        <v>31</v>
      </c>
      <c r="AV86" s="7">
        <v>114</v>
      </c>
      <c r="AW86" s="7">
        <v>4.16</v>
      </c>
    </row>
    <row r="87" spans="1:49" ht="18" x14ac:dyDescent="0.2">
      <c r="A87" t="s">
        <v>1279</v>
      </c>
      <c r="B87" s="33">
        <v>1</v>
      </c>
      <c r="C87" s="1">
        <v>1997</v>
      </c>
      <c r="D87" s="1">
        <v>2</v>
      </c>
      <c r="E87" s="1">
        <v>42</v>
      </c>
      <c r="F87" s="1">
        <v>22</v>
      </c>
      <c r="G87" s="33" t="s">
        <v>350</v>
      </c>
      <c r="H87" s="1">
        <v>1997</v>
      </c>
      <c r="I87" s="1">
        <v>2006</v>
      </c>
      <c r="J87" s="33">
        <f t="shared" si="2"/>
        <v>9</v>
      </c>
      <c r="K87" s="33">
        <v>0</v>
      </c>
      <c r="L87" s="1">
        <v>0</v>
      </c>
      <c r="M87" s="1">
        <v>1</v>
      </c>
      <c r="N87" s="1">
        <v>10</v>
      </c>
      <c r="O87" s="49">
        <v>77</v>
      </c>
      <c r="P87" s="1">
        <v>143</v>
      </c>
      <c r="Q87" s="1">
        <v>136</v>
      </c>
      <c r="R87" s="23">
        <v>45.333333333333336</v>
      </c>
      <c r="S87" s="1">
        <v>2484</v>
      </c>
      <c r="T87" s="1">
        <v>4350</v>
      </c>
      <c r="U87" s="13">
        <v>0.57103448275862068</v>
      </c>
      <c r="V87" s="33">
        <v>11.989655172413794</v>
      </c>
      <c r="W87" s="1">
        <v>29253</v>
      </c>
      <c r="X87" s="1">
        <v>161</v>
      </c>
      <c r="Y87" s="1">
        <v>161</v>
      </c>
      <c r="Z87" s="33">
        <v>0</v>
      </c>
      <c r="AA87" s="1">
        <v>428</v>
      </c>
      <c r="AB87" s="1">
        <v>1853</v>
      </c>
      <c r="AC87" s="1">
        <v>17</v>
      </c>
      <c r="AD87" s="33" t="s">
        <v>487</v>
      </c>
      <c r="AE87" s="35">
        <v>42</v>
      </c>
      <c r="AF87" s="36">
        <v>613</v>
      </c>
      <c r="AG87" s="36">
        <v>1107</v>
      </c>
      <c r="AH87" s="36">
        <v>55.4</v>
      </c>
      <c r="AI87" s="36">
        <v>8626</v>
      </c>
      <c r="AJ87" s="36">
        <v>7.8</v>
      </c>
      <c r="AK87" s="36">
        <v>7.6</v>
      </c>
      <c r="AL87" s="36">
        <v>64</v>
      </c>
      <c r="AM87" s="36">
        <v>34</v>
      </c>
      <c r="AN87" s="36">
        <v>133.80000000000001</v>
      </c>
      <c r="AO87" s="37">
        <v>5</v>
      </c>
      <c r="AP87" t="s">
        <v>2514</v>
      </c>
      <c r="AQ87" s="7">
        <v>74.3</v>
      </c>
      <c r="AR87" s="7">
        <v>195</v>
      </c>
      <c r="AS87" s="7"/>
      <c r="AT87" s="7">
        <v>4.96</v>
      </c>
      <c r="AU87" s="7">
        <v>30</v>
      </c>
      <c r="AV87" s="7">
        <v>111</v>
      </c>
      <c r="AW87" s="7">
        <v>4.29</v>
      </c>
    </row>
    <row r="88" spans="1:49" ht="18" x14ac:dyDescent="0.2">
      <c r="A88" t="s">
        <v>755</v>
      </c>
      <c r="B88" s="33">
        <v>0</v>
      </c>
      <c r="C88" s="1">
        <v>2007</v>
      </c>
      <c r="D88" s="1">
        <v>1</v>
      </c>
      <c r="E88" s="1">
        <v>1</v>
      </c>
      <c r="F88" s="1">
        <v>22</v>
      </c>
      <c r="G88" s="33" t="s">
        <v>191</v>
      </c>
      <c r="H88" s="1">
        <v>2007</v>
      </c>
      <c r="I88" s="1">
        <v>2009</v>
      </c>
      <c r="J88" s="33">
        <f t="shared" si="2"/>
        <v>2</v>
      </c>
      <c r="K88" s="33">
        <v>0</v>
      </c>
      <c r="L88" s="1">
        <v>0</v>
      </c>
      <c r="M88" s="1">
        <v>0</v>
      </c>
      <c r="N88" s="1">
        <v>2</v>
      </c>
      <c r="O88" s="49">
        <v>6</v>
      </c>
      <c r="P88" s="1">
        <v>31</v>
      </c>
      <c r="Q88" s="1">
        <v>25</v>
      </c>
      <c r="R88" s="23">
        <v>8.3333333333333339</v>
      </c>
      <c r="S88" s="1">
        <v>354</v>
      </c>
      <c r="T88" s="1">
        <v>680</v>
      </c>
      <c r="U88" s="13">
        <v>0.52058823529411768</v>
      </c>
      <c r="V88" s="33">
        <v>-3.1058823529411765</v>
      </c>
      <c r="W88" s="1">
        <v>4083</v>
      </c>
      <c r="X88" s="1">
        <v>18</v>
      </c>
      <c r="Y88" s="1">
        <v>23</v>
      </c>
      <c r="Z88" s="33">
        <v>-5</v>
      </c>
      <c r="AA88" s="1">
        <v>40</v>
      </c>
      <c r="AB88" s="1">
        <v>175</v>
      </c>
      <c r="AC88" s="1">
        <v>1</v>
      </c>
      <c r="AD88" s="33" t="s">
        <v>375</v>
      </c>
      <c r="AE88" s="35">
        <v>36</v>
      </c>
      <c r="AF88" s="36">
        <v>493</v>
      </c>
      <c r="AG88" s="36">
        <v>797</v>
      </c>
      <c r="AH88" s="36">
        <v>61.9</v>
      </c>
      <c r="AI88" s="36">
        <v>6625</v>
      </c>
      <c r="AJ88" s="36">
        <v>8.3000000000000007</v>
      </c>
      <c r="AK88" s="36">
        <v>8.4</v>
      </c>
      <c r="AL88" s="36">
        <v>52</v>
      </c>
      <c r="AM88" s="36">
        <v>21</v>
      </c>
      <c r="AN88" s="36">
        <v>147</v>
      </c>
      <c r="AO88" s="37">
        <v>2</v>
      </c>
      <c r="AP88" t="s">
        <v>2518</v>
      </c>
      <c r="AQ88" s="7">
        <v>77.5</v>
      </c>
      <c r="AR88" s="7">
        <v>265</v>
      </c>
      <c r="AS88" s="7">
        <v>24</v>
      </c>
      <c r="AT88" s="7">
        <v>4.83</v>
      </c>
      <c r="AU88" s="7"/>
      <c r="AV88" s="7"/>
      <c r="AW88" s="7"/>
    </row>
    <row r="89" spans="1:49" ht="18" x14ac:dyDescent="0.2">
      <c r="A89" t="s">
        <v>240</v>
      </c>
      <c r="B89" s="33">
        <v>0</v>
      </c>
      <c r="C89" s="1">
        <v>2015</v>
      </c>
      <c r="D89" s="1">
        <v>1</v>
      </c>
      <c r="E89" s="1">
        <v>1</v>
      </c>
      <c r="F89" s="1">
        <v>21</v>
      </c>
      <c r="G89" s="33" t="s">
        <v>241</v>
      </c>
      <c r="H89" s="1">
        <v>2015</v>
      </c>
      <c r="I89" s="1">
        <v>2017</v>
      </c>
      <c r="J89" s="33">
        <f t="shared" si="2"/>
        <v>2</v>
      </c>
      <c r="K89" s="33">
        <v>0</v>
      </c>
      <c r="L89" s="1">
        <v>0</v>
      </c>
      <c r="M89" s="1">
        <v>1</v>
      </c>
      <c r="N89" s="1">
        <v>3</v>
      </c>
      <c r="O89" s="49">
        <v>33</v>
      </c>
      <c r="P89" s="1">
        <v>45</v>
      </c>
      <c r="Q89" s="1">
        <v>45</v>
      </c>
      <c r="R89" s="23">
        <v>15</v>
      </c>
      <c r="S89" s="1">
        <v>939</v>
      </c>
      <c r="T89" s="1">
        <v>1544</v>
      </c>
      <c r="U89" s="13">
        <v>0.60816062176165808</v>
      </c>
      <c r="V89" s="33">
        <v>2.7183937823834192</v>
      </c>
      <c r="W89" s="1">
        <v>11636</v>
      </c>
      <c r="X89" s="1">
        <v>69</v>
      </c>
      <c r="Y89" s="1">
        <v>44</v>
      </c>
      <c r="Z89" s="33">
        <v>25</v>
      </c>
      <c r="AA89" s="1">
        <v>140</v>
      </c>
      <c r="AB89" s="1">
        <v>513</v>
      </c>
      <c r="AC89" s="1">
        <v>8</v>
      </c>
      <c r="AD89" s="33" t="s">
        <v>250</v>
      </c>
      <c r="AE89" s="35">
        <v>27</v>
      </c>
      <c r="AF89" s="43">
        <v>562</v>
      </c>
      <c r="AG89" s="43">
        <v>851</v>
      </c>
      <c r="AH89" s="43">
        <v>66</v>
      </c>
      <c r="AI89" s="43">
        <v>7964</v>
      </c>
      <c r="AJ89" s="43">
        <v>9.4</v>
      </c>
      <c r="AK89" s="43">
        <v>9.4</v>
      </c>
      <c r="AL89" s="43">
        <v>65</v>
      </c>
      <c r="AM89" s="43">
        <v>28</v>
      </c>
      <c r="AN89" s="43">
        <v>163.30000000000001</v>
      </c>
      <c r="AO89" s="37">
        <v>3</v>
      </c>
      <c r="AP89" t="s">
        <v>2515</v>
      </c>
      <c r="AQ89" s="7">
        <v>76</v>
      </c>
      <c r="AR89" s="7">
        <v>231</v>
      </c>
      <c r="AS89" s="7">
        <v>27</v>
      </c>
      <c r="AT89" s="7">
        <v>4.97</v>
      </c>
      <c r="AU89" s="7">
        <v>28.5</v>
      </c>
      <c r="AV89" s="7">
        <v>103</v>
      </c>
      <c r="AW89" s="7">
        <v>4.3600000000000003</v>
      </c>
    </row>
    <row r="90" spans="1:49" ht="18" x14ac:dyDescent="0.2">
      <c r="A90" t="s">
        <v>140</v>
      </c>
      <c r="B90" s="33">
        <v>0</v>
      </c>
      <c r="C90" s="1">
        <v>2016</v>
      </c>
      <c r="D90" s="1">
        <v>1</v>
      </c>
      <c r="E90" s="1">
        <v>1</v>
      </c>
      <c r="F90" s="1">
        <v>21</v>
      </c>
      <c r="G90" s="33" t="s">
        <v>141</v>
      </c>
      <c r="H90" s="1">
        <v>2016</v>
      </c>
      <c r="I90" s="1">
        <v>2017</v>
      </c>
      <c r="J90" s="33">
        <f t="shared" si="2"/>
        <v>1</v>
      </c>
      <c r="K90" s="33">
        <v>0</v>
      </c>
      <c r="L90" s="1">
        <v>0</v>
      </c>
      <c r="M90" s="1">
        <v>1</v>
      </c>
      <c r="N90" s="1">
        <v>1</v>
      </c>
      <c r="O90" s="49">
        <v>13</v>
      </c>
      <c r="P90" s="1">
        <v>22</v>
      </c>
      <c r="Q90" s="1">
        <v>22</v>
      </c>
      <c r="R90" s="23">
        <v>7.333333333333333</v>
      </c>
      <c r="S90" s="1">
        <v>408</v>
      </c>
      <c r="T90" s="1">
        <v>682</v>
      </c>
      <c r="U90" s="13">
        <v>0.59824046920821117</v>
      </c>
      <c r="V90" s="33">
        <v>-0.7824046920821115</v>
      </c>
      <c r="W90" s="1">
        <v>4893</v>
      </c>
      <c r="X90" s="1">
        <v>33</v>
      </c>
      <c r="Y90" s="1">
        <v>14</v>
      </c>
      <c r="Z90" s="33">
        <v>19</v>
      </c>
      <c r="AA90" s="1">
        <v>36</v>
      </c>
      <c r="AB90" s="1">
        <v>67</v>
      </c>
      <c r="AC90" s="1">
        <v>2</v>
      </c>
      <c r="AD90" s="33" t="s">
        <v>107</v>
      </c>
      <c r="AE90" s="35">
        <v>37</v>
      </c>
      <c r="AF90" s="43">
        <v>977</v>
      </c>
      <c r="AG90" s="43">
        <v>1568</v>
      </c>
      <c r="AH90" s="43">
        <v>62.3</v>
      </c>
      <c r="AI90" s="43">
        <v>12195</v>
      </c>
      <c r="AJ90" s="43">
        <v>7.8</v>
      </c>
      <c r="AK90" s="43">
        <v>8.1</v>
      </c>
      <c r="AL90" s="43">
        <v>96</v>
      </c>
      <c r="AM90" s="43">
        <v>30</v>
      </c>
      <c r="AN90" s="43">
        <v>144</v>
      </c>
      <c r="AO90" s="37">
        <v>5</v>
      </c>
      <c r="AP90" t="s">
        <v>3189</v>
      </c>
      <c r="AQ90" s="7">
        <v>76</v>
      </c>
      <c r="AR90" s="7">
        <v>215</v>
      </c>
      <c r="AS90" s="7">
        <v>36</v>
      </c>
      <c r="AT90" s="7">
        <v>4.82</v>
      </c>
      <c r="AU90" s="7">
        <v>27</v>
      </c>
      <c r="AV90" s="7">
        <v>110</v>
      </c>
      <c r="AW90" s="7">
        <v>4.47</v>
      </c>
    </row>
    <row r="91" spans="1:49" ht="18" x14ac:dyDescent="0.2">
      <c r="A91" t="s">
        <v>1178</v>
      </c>
      <c r="B91" s="33">
        <v>0</v>
      </c>
      <c r="C91" s="1">
        <v>2000</v>
      </c>
      <c r="D91" s="1">
        <v>7</v>
      </c>
      <c r="E91" s="1">
        <v>214</v>
      </c>
      <c r="F91" s="1">
        <v>23</v>
      </c>
      <c r="G91" s="33" t="s">
        <v>137</v>
      </c>
      <c r="H91" s="1">
        <v>2000</v>
      </c>
      <c r="I91" s="1">
        <v>2003</v>
      </c>
      <c r="J91" s="33">
        <f t="shared" si="2"/>
        <v>3</v>
      </c>
      <c r="K91" s="33">
        <v>0</v>
      </c>
      <c r="L91" s="1">
        <v>0</v>
      </c>
      <c r="M91" s="1">
        <v>0</v>
      </c>
      <c r="N91" s="1">
        <v>0</v>
      </c>
      <c r="O91" s="49">
        <v>0</v>
      </c>
      <c r="P91" s="1">
        <v>5</v>
      </c>
      <c r="Q91" s="1">
        <v>1</v>
      </c>
      <c r="R91" s="23">
        <v>0.33333333333333331</v>
      </c>
      <c r="S91" s="1">
        <v>11</v>
      </c>
      <c r="T91" s="1">
        <v>22</v>
      </c>
      <c r="U91" s="13">
        <v>0.5</v>
      </c>
      <c r="V91" s="33">
        <v>-2.1</v>
      </c>
      <c r="W91" s="1">
        <v>114</v>
      </c>
      <c r="X91" s="1">
        <v>0</v>
      </c>
      <c r="Y91" s="1">
        <v>1</v>
      </c>
      <c r="Z91" s="33">
        <v>-1</v>
      </c>
      <c r="AA91" s="1">
        <v>7</v>
      </c>
      <c r="AB91" s="1">
        <v>15</v>
      </c>
      <c r="AC91" s="1">
        <v>0</v>
      </c>
      <c r="AD91" s="33" t="s">
        <v>103</v>
      </c>
      <c r="AE91" s="35">
        <v>36</v>
      </c>
      <c r="AF91" s="36">
        <v>306</v>
      </c>
      <c r="AG91" s="36">
        <v>536</v>
      </c>
      <c r="AH91" s="36">
        <v>57.1</v>
      </c>
      <c r="AI91" s="36">
        <v>4820</v>
      </c>
      <c r="AJ91" s="36">
        <v>9</v>
      </c>
      <c r="AK91" s="36">
        <v>8.5</v>
      </c>
      <c r="AL91" s="36">
        <v>34</v>
      </c>
      <c r="AM91" s="36">
        <v>21</v>
      </c>
      <c r="AN91" s="36">
        <v>145.69999999999999</v>
      </c>
      <c r="AO91" s="37">
        <v>6</v>
      </c>
      <c r="AP91" t="s">
        <v>2513</v>
      </c>
      <c r="AQ91" s="7">
        <v>73</v>
      </c>
      <c r="AR91" s="7">
        <v>226</v>
      </c>
      <c r="AS91" s="7">
        <v>18</v>
      </c>
      <c r="AT91" s="7">
        <v>4.68</v>
      </c>
      <c r="AU91" s="7"/>
      <c r="AV91" s="7">
        <v>109</v>
      </c>
      <c r="AW91" s="7"/>
    </row>
    <row r="92" spans="1:49" ht="18" x14ac:dyDescent="0.2">
      <c r="A92" t="s">
        <v>877</v>
      </c>
      <c r="B92" s="33">
        <v>1</v>
      </c>
      <c r="C92" s="1">
        <v>2005</v>
      </c>
      <c r="D92" s="1">
        <v>1</v>
      </c>
      <c r="E92" s="1">
        <v>25</v>
      </c>
      <c r="F92" s="1">
        <v>23</v>
      </c>
      <c r="G92" s="33" t="s">
        <v>221</v>
      </c>
      <c r="H92" s="1">
        <v>2006</v>
      </c>
      <c r="I92" s="1">
        <v>2014</v>
      </c>
      <c r="J92" s="33">
        <f t="shared" si="2"/>
        <v>8</v>
      </c>
      <c r="K92" s="33">
        <v>0</v>
      </c>
      <c r="L92" s="1">
        <v>0</v>
      </c>
      <c r="M92" s="1">
        <v>0</v>
      </c>
      <c r="N92" s="1">
        <v>5</v>
      </c>
      <c r="O92" s="49">
        <v>47</v>
      </c>
      <c r="P92" s="1">
        <v>90</v>
      </c>
      <c r="Q92" s="1">
        <v>79</v>
      </c>
      <c r="R92" s="23">
        <v>26.333333333333332</v>
      </c>
      <c r="S92" s="1">
        <v>1519</v>
      </c>
      <c r="T92" s="1">
        <v>2518</v>
      </c>
      <c r="U92" s="13">
        <v>0.60325655281969814</v>
      </c>
      <c r="V92" s="33">
        <v>9.3674344718030191</v>
      </c>
      <c r="W92" s="1">
        <v>16771</v>
      </c>
      <c r="X92" s="1">
        <v>87</v>
      </c>
      <c r="Y92" s="1">
        <v>60</v>
      </c>
      <c r="Z92" s="33">
        <v>27</v>
      </c>
      <c r="AA92" s="1">
        <v>240</v>
      </c>
      <c r="AB92" s="1">
        <v>1204</v>
      </c>
      <c r="AC92" s="1">
        <v>6</v>
      </c>
      <c r="AD92" s="33" t="s">
        <v>538</v>
      </c>
      <c r="AE92" s="35">
        <v>48</v>
      </c>
      <c r="AF92" s="36">
        <v>552</v>
      </c>
      <c r="AG92" s="36">
        <v>854</v>
      </c>
      <c r="AH92" s="36">
        <v>64.599999999999994</v>
      </c>
      <c r="AI92" s="36">
        <v>7299</v>
      </c>
      <c r="AJ92" s="36">
        <v>8.5</v>
      </c>
      <c r="AK92" s="36">
        <v>8.3000000000000007</v>
      </c>
      <c r="AL92" s="36">
        <v>45</v>
      </c>
      <c r="AM92" s="36">
        <v>24</v>
      </c>
      <c r="AN92" s="36">
        <v>148.19999999999999</v>
      </c>
      <c r="AO92" s="37">
        <v>2</v>
      </c>
      <c r="AP92" t="s">
        <v>2518</v>
      </c>
      <c r="AQ92" s="7">
        <v>76.75</v>
      </c>
      <c r="AR92" s="7">
        <v>230</v>
      </c>
      <c r="AS92" s="7">
        <v>28</v>
      </c>
      <c r="AT92" s="7">
        <v>4.72</v>
      </c>
      <c r="AU92" s="7"/>
      <c r="AV92" s="7"/>
      <c r="AW92" s="7"/>
    </row>
    <row r="93" spans="1:49" ht="18" x14ac:dyDescent="0.2">
      <c r="A93" t="s">
        <v>814</v>
      </c>
      <c r="B93" s="33">
        <v>1</v>
      </c>
      <c r="C93" s="1">
        <v>2006</v>
      </c>
      <c r="D93" s="1">
        <v>1</v>
      </c>
      <c r="E93" s="1">
        <v>11</v>
      </c>
      <c r="F93" s="1">
        <v>23</v>
      </c>
      <c r="G93" s="33" t="s">
        <v>137</v>
      </c>
      <c r="H93" s="1">
        <v>2006</v>
      </c>
      <c r="I93" s="1">
        <v>2017</v>
      </c>
      <c r="J93" s="33">
        <f t="shared" si="2"/>
        <v>11</v>
      </c>
      <c r="K93" s="33">
        <v>0</v>
      </c>
      <c r="L93" s="1">
        <v>0</v>
      </c>
      <c r="M93" s="1">
        <v>1</v>
      </c>
      <c r="N93" s="1">
        <v>10</v>
      </c>
      <c r="O93" s="49">
        <v>87</v>
      </c>
      <c r="P93" s="1">
        <v>153</v>
      </c>
      <c r="Q93" s="1">
        <v>153</v>
      </c>
      <c r="R93" s="23">
        <v>51</v>
      </c>
      <c r="S93" s="1">
        <v>3048</v>
      </c>
      <c r="T93" s="1">
        <v>4920</v>
      </c>
      <c r="U93" s="13">
        <v>0.61951219512195121</v>
      </c>
      <c r="V93" s="33">
        <v>21.204878048780486</v>
      </c>
      <c r="W93" s="1">
        <v>35133</v>
      </c>
      <c r="X93" s="1">
        <v>227</v>
      </c>
      <c r="Y93" s="1">
        <v>160</v>
      </c>
      <c r="Z93" s="33">
        <v>67</v>
      </c>
      <c r="AA93" s="1">
        <v>386</v>
      </c>
      <c r="AB93" s="1">
        <v>1682</v>
      </c>
      <c r="AC93" s="1">
        <v>9</v>
      </c>
      <c r="AD93" s="33" t="s">
        <v>823</v>
      </c>
      <c r="AE93" s="35">
        <v>45</v>
      </c>
      <c r="AF93" s="36">
        <v>710</v>
      </c>
      <c r="AG93" s="36">
        <v>1242</v>
      </c>
      <c r="AH93" s="36">
        <v>57.2</v>
      </c>
      <c r="AI93" s="36">
        <v>8697</v>
      </c>
      <c r="AJ93" s="36">
        <v>7</v>
      </c>
      <c r="AK93" s="36">
        <v>6.6</v>
      </c>
      <c r="AL93" s="36">
        <v>59</v>
      </c>
      <c r="AM93" s="36">
        <v>36</v>
      </c>
      <c r="AN93" s="36">
        <v>125.9</v>
      </c>
      <c r="AO93" s="37">
        <v>2</v>
      </c>
      <c r="AP93" t="s">
        <v>2518</v>
      </c>
      <c r="AQ93" s="7">
        <v>75.25</v>
      </c>
      <c r="AR93" s="7">
        <v>226</v>
      </c>
      <c r="AS93" s="7">
        <v>26</v>
      </c>
      <c r="AT93" s="7">
        <v>4.8099999999999996</v>
      </c>
      <c r="AU93" s="7"/>
      <c r="AV93" s="7"/>
      <c r="AW93" s="7">
        <v>4.26</v>
      </c>
    </row>
    <row r="94" spans="1:49" ht="18" x14ac:dyDescent="0.2">
      <c r="A94" t="s">
        <v>1491</v>
      </c>
      <c r="B94" s="33">
        <v>1</v>
      </c>
      <c r="C94" s="1">
        <v>1992</v>
      </c>
      <c r="D94" s="1">
        <v>6</v>
      </c>
      <c r="E94" s="1">
        <v>166</v>
      </c>
      <c r="F94" s="1">
        <v>21</v>
      </c>
      <c r="G94" s="33" t="s">
        <v>170</v>
      </c>
      <c r="H94" s="1">
        <v>1992</v>
      </c>
      <c r="I94" s="1">
        <v>2005</v>
      </c>
      <c r="J94" s="33">
        <f t="shared" si="2"/>
        <v>13</v>
      </c>
      <c r="K94" s="33">
        <v>0</v>
      </c>
      <c r="L94" s="1">
        <v>0</v>
      </c>
      <c r="M94" s="1">
        <v>1</v>
      </c>
      <c r="N94" s="1">
        <v>8</v>
      </c>
      <c r="O94" s="49">
        <v>67</v>
      </c>
      <c r="P94" s="1">
        <v>119</v>
      </c>
      <c r="Q94" s="1">
        <v>100</v>
      </c>
      <c r="R94" s="23">
        <v>33.333333333333336</v>
      </c>
      <c r="S94" s="1">
        <v>1827</v>
      </c>
      <c r="T94" s="1">
        <v>3241</v>
      </c>
      <c r="U94" s="13">
        <v>0.56371490280777536</v>
      </c>
      <c r="V94" s="33">
        <v>18.562850971922245</v>
      </c>
      <c r="W94" s="1">
        <v>21711</v>
      </c>
      <c r="X94" s="1">
        <v>134</v>
      </c>
      <c r="Y94" s="1">
        <v>99</v>
      </c>
      <c r="Z94" s="33">
        <v>35</v>
      </c>
      <c r="AA94" s="1">
        <v>418</v>
      </c>
      <c r="AB94" s="1">
        <v>2027</v>
      </c>
      <c r="AC94" s="1">
        <v>14</v>
      </c>
      <c r="AD94" s="33" t="s">
        <v>1071</v>
      </c>
      <c r="AE94" s="35">
        <v>36</v>
      </c>
      <c r="AF94" s="36">
        <v>360</v>
      </c>
      <c r="AG94" s="36">
        <v>667</v>
      </c>
      <c r="AH94" s="36">
        <v>54</v>
      </c>
      <c r="AI94" s="36">
        <v>5133</v>
      </c>
      <c r="AJ94" s="36">
        <v>7.7</v>
      </c>
      <c r="AK94" s="36">
        <v>7.6</v>
      </c>
      <c r="AL94" s="36">
        <v>43</v>
      </c>
      <c r="AM94" s="36">
        <v>20</v>
      </c>
      <c r="AN94" s="36">
        <v>133.9</v>
      </c>
      <c r="AO94" s="37">
        <v>6</v>
      </c>
      <c r="AP94" t="s">
        <v>2513</v>
      </c>
      <c r="AQ94" s="7">
        <v>71.8</v>
      </c>
      <c r="AR94" s="7">
        <v>202</v>
      </c>
      <c r="AS94" s="7"/>
      <c r="AT94" s="7">
        <v>4.8600000000000003</v>
      </c>
      <c r="AU94" s="7">
        <v>30.5</v>
      </c>
      <c r="AV94" s="7">
        <v>115</v>
      </c>
      <c r="AW94" s="7">
        <v>4.5999999999999996</v>
      </c>
    </row>
    <row r="95" spans="1:49" ht="18" x14ac:dyDescent="0.2">
      <c r="A95" t="s">
        <v>1640</v>
      </c>
      <c r="B95" s="33">
        <v>0</v>
      </c>
      <c r="C95" s="1">
        <v>1989</v>
      </c>
      <c r="D95" s="1">
        <v>4</v>
      </c>
      <c r="E95" s="1">
        <v>102</v>
      </c>
      <c r="F95" s="1">
        <v>23</v>
      </c>
      <c r="G95" s="33" t="s">
        <v>1499</v>
      </c>
      <c r="H95" s="1">
        <v>1990</v>
      </c>
      <c r="I95" s="1">
        <v>1992</v>
      </c>
      <c r="J95" s="33">
        <f t="shared" si="2"/>
        <v>2</v>
      </c>
      <c r="K95" s="33">
        <v>0</v>
      </c>
      <c r="L95" s="1">
        <v>0</v>
      </c>
      <c r="M95" s="1">
        <v>0</v>
      </c>
      <c r="N95" s="1">
        <v>0</v>
      </c>
      <c r="O95" s="49">
        <v>2</v>
      </c>
      <c r="P95" s="1">
        <v>7</v>
      </c>
      <c r="Q95" s="1">
        <v>3</v>
      </c>
      <c r="R95" s="23">
        <v>1</v>
      </c>
      <c r="S95" s="1">
        <v>49</v>
      </c>
      <c r="T95" s="1">
        <v>114</v>
      </c>
      <c r="U95" s="13">
        <v>0.42982456140350878</v>
      </c>
      <c r="V95" s="33">
        <v>-2.7982456140350873</v>
      </c>
      <c r="W95" s="1">
        <v>636</v>
      </c>
      <c r="X95" s="1">
        <v>2</v>
      </c>
      <c r="Y95" s="1">
        <v>9</v>
      </c>
      <c r="Z95" s="33">
        <v>-7</v>
      </c>
      <c r="AA95" s="1">
        <v>17</v>
      </c>
      <c r="AB95" s="1">
        <v>57</v>
      </c>
      <c r="AC95" s="1">
        <v>0</v>
      </c>
      <c r="AD95" s="33" t="s">
        <v>1641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7">
        <v>0</v>
      </c>
      <c r="AQ95" s="7">
        <v>75</v>
      </c>
      <c r="AR95" s="7">
        <v>209</v>
      </c>
      <c r="AS95" s="7"/>
      <c r="AT95" s="7">
        <v>5.0599999999999996</v>
      </c>
      <c r="AU95" s="7">
        <v>32</v>
      </c>
      <c r="AV95" s="7">
        <v>106</v>
      </c>
      <c r="AW95" s="7">
        <v>4.41</v>
      </c>
    </row>
    <row r="96" spans="1:49" ht="18" x14ac:dyDescent="0.2">
      <c r="A96" t="s">
        <v>1124</v>
      </c>
      <c r="B96" s="33">
        <v>0</v>
      </c>
      <c r="C96" s="1">
        <v>2001</v>
      </c>
      <c r="D96" s="1">
        <v>4</v>
      </c>
      <c r="E96" s="1">
        <v>125</v>
      </c>
      <c r="F96" s="1">
        <v>22</v>
      </c>
      <c r="G96" s="33" t="s">
        <v>106</v>
      </c>
      <c r="H96" s="1">
        <v>2002</v>
      </c>
      <c r="I96" s="1">
        <v>2003</v>
      </c>
      <c r="J96" s="33">
        <f t="shared" si="2"/>
        <v>1</v>
      </c>
      <c r="K96" s="33">
        <v>0</v>
      </c>
      <c r="L96" s="1">
        <v>0</v>
      </c>
      <c r="M96" s="1">
        <v>0</v>
      </c>
      <c r="N96" s="1">
        <v>0</v>
      </c>
      <c r="O96" s="49">
        <v>1</v>
      </c>
      <c r="P96" s="1">
        <v>8</v>
      </c>
      <c r="Q96" s="1">
        <v>3</v>
      </c>
      <c r="R96" s="23">
        <v>1</v>
      </c>
      <c r="S96" s="1">
        <v>63</v>
      </c>
      <c r="T96" s="1">
        <v>120</v>
      </c>
      <c r="U96" s="13">
        <v>0.52500000000000002</v>
      </c>
      <c r="V96" s="33">
        <v>-4.25</v>
      </c>
      <c r="W96" s="1">
        <v>562</v>
      </c>
      <c r="X96" s="1">
        <v>3</v>
      </c>
      <c r="Y96" s="1">
        <v>4</v>
      </c>
      <c r="Z96" s="33">
        <v>-1</v>
      </c>
      <c r="AA96" s="1">
        <v>5</v>
      </c>
      <c r="AB96" s="1">
        <v>20</v>
      </c>
      <c r="AC96" s="1">
        <v>0</v>
      </c>
      <c r="AD96" s="33" t="s">
        <v>618</v>
      </c>
      <c r="AE96" s="35">
        <v>27</v>
      </c>
      <c r="AF96" s="36">
        <v>254</v>
      </c>
      <c r="AG96" s="36">
        <v>479</v>
      </c>
      <c r="AH96" s="36">
        <v>53</v>
      </c>
      <c r="AI96" s="36">
        <v>3755</v>
      </c>
      <c r="AJ96" s="36">
        <v>7.8</v>
      </c>
      <c r="AK96" s="36">
        <v>7.5</v>
      </c>
      <c r="AL96" s="36">
        <v>31</v>
      </c>
      <c r="AM96" s="36">
        <v>17</v>
      </c>
      <c r="AN96" s="36">
        <v>133.1</v>
      </c>
      <c r="AO96" s="37">
        <v>2</v>
      </c>
      <c r="AP96" t="s">
        <v>2518</v>
      </c>
      <c r="AQ96" s="7">
        <v>74</v>
      </c>
      <c r="AR96" s="7">
        <v>231</v>
      </c>
      <c r="AS96" s="7">
        <v>32</v>
      </c>
      <c r="AT96" s="7">
        <v>4.79</v>
      </c>
      <c r="AU96" s="7">
        <v>35.5</v>
      </c>
      <c r="AV96" s="7">
        <v>112</v>
      </c>
      <c r="AW96" s="7">
        <v>4.29</v>
      </c>
    </row>
    <row r="97" spans="1:57" ht="18" x14ac:dyDescent="0.2">
      <c r="A97" t="s">
        <v>1276</v>
      </c>
      <c r="B97" s="33">
        <v>0</v>
      </c>
      <c r="C97" s="1">
        <v>1997</v>
      </c>
      <c r="D97" s="1">
        <v>1</v>
      </c>
      <c r="E97" s="1">
        <v>26</v>
      </c>
      <c r="F97" s="1">
        <v>24</v>
      </c>
      <c r="G97" s="33" t="s">
        <v>110</v>
      </c>
      <c r="H97" s="1">
        <v>1997</v>
      </c>
      <c r="I97" s="1">
        <v>1998</v>
      </c>
      <c r="J97" s="33">
        <f t="shared" si="2"/>
        <v>1</v>
      </c>
      <c r="K97" s="33">
        <v>0</v>
      </c>
      <c r="L97" s="1">
        <v>0</v>
      </c>
      <c r="M97" s="1">
        <v>0</v>
      </c>
      <c r="N97" s="1">
        <v>0</v>
      </c>
      <c r="O97" s="49">
        <v>1</v>
      </c>
      <c r="P97" s="1">
        <v>6</v>
      </c>
      <c r="Q97" s="1">
        <v>1</v>
      </c>
      <c r="R97" s="23">
        <v>0.33333333333333331</v>
      </c>
      <c r="S97" s="1">
        <v>21</v>
      </c>
      <c r="T97" s="1">
        <v>52</v>
      </c>
      <c r="U97" s="13">
        <v>0.40384615384615385</v>
      </c>
      <c r="V97" s="33">
        <v>-3.2384615384615381</v>
      </c>
      <c r="W97" s="1">
        <v>239</v>
      </c>
      <c r="X97" s="1">
        <v>1</v>
      </c>
      <c r="Y97" s="1">
        <v>4</v>
      </c>
      <c r="Z97" s="33">
        <v>-3</v>
      </c>
      <c r="AA97" s="1">
        <v>13</v>
      </c>
      <c r="AB97" s="1">
        <v>-10</v>
      </c>
      <c r="AC97" s="1">
        <v>0</v>
      </c>
      <c r="AD97" s="33" t="s">
        <v>352</v>
      </c>
      <c r="AE97" s="35">
        <v>38</v>
      </c>
      <c r="AF97" s="36">
        <v>313</v>
      </c>
      <c r="AG97" s="36">
        <v>582</v>
      </c>
      <c r="AH97" s="36">
        <v>53.8</v>
      </c>
      <c r="AI97" s="36">
        <v>4383</v>
      </c>
      <c r="AJ97" s="36">
        <v>7.5</v>
      </c>
      <c r="AK97" s="36">
        <v>7.3</v>
      </c>
      <c r="AL97" s="36">
        <v>34</v>
      </c>
      <c r="AM97" s="36">
        <v>18</v>
      </c>
      <c r="AN97" s="36">
        <v>130.1</v>
      </c>
      <c r="AO97" s="37">
        <v>7</v>
      </c>
      <c r="AP97" t="s">
        <v>3664</v>
      </c>
      <c r="AQ97" s="7">
        <v>76.599999999999994</v>
      </c>
      <c r="AR97" s="7">
        <v>234</v>
      </c>
      <c r="AS97" s="7"/>
      <c r="AT97" s="7"/>
      <c r="AU97" s="7">
        <v>29</v>
      </c>
      <c r="AV97" s="7">
        <v>106</v>
      </c>
      <c r="AW97" s="7">
        <v>4.28</v>
      </c>
    </row>
    <row r="98" spans="1:57" ht="18" x14ac:dyDescent="0.2">
      <c r="A98" t="s">
        <v>1704</v>
      </c>
      <c r="B98" s="33">
        <v>1</v>
      </c>
      <c r="C98" s="1">
        <v>1987</v>
      </c>
      <c r="D98" s="1">
        <v>1</v>
      </c>
      <c r="E98" s="1">
        <v>26</v>
      </c>
      <c r="F98" s="1">
        <v>23</v>
      </c>
      <c r="G98" s="33" t="s">
        <v>56</v>
      </c>
      <c r="H98" s="1">
        <v>1987</v>
      </c>
      <c r="I98" s="1">
        <v>2000</v>
      </c>
      <c r="J98" s="33">
        <f t="shared" ref="J98:J129" si="3">I98-H98</f>
        <v>13</v>
      </c>
      <c r="K98" s="33">
        <v>0</v>
      </c>
      <c r="L98" s="1">
        <v>0</v>
      </c>
      <c r="M98" s="1">
        <v>1</v>
      </c>
      <c r="N98" s="1">
        <v>10</v>
      </c>
      <c r="O98" s="49">
        <v>78</v>
      </c>
      <c r="P98" s="1">
        <v>177</v>
      </c>
      <c r="Q98" s="1">
        <v>140</v>
      </c>
      <c r="R98" s="23">
        <v>46.666666666666664</v>
      </c>
      <c r="S98" s="1">
        <v>2305</v>
      </c>
      <c r="T98" s="1">
        <v>3918</v>
      </c>
      <c r="U98" s="13">
        <v>0.58831036242981116</v>
      </c>
      <c r="V98" s="33">
        <v>17.116896375701888</v>
      </c>
      <c r="W98" s="1">
        <v>26288</v>
      </c>
      <c r="X98" s="1">
        <v>129</v>
      </c>
      <c r="Y98" s="1">
        <v>117</v>
      </c>
      <c r="Z98" s="33">
        <v>12</v>
      </c>
      <c r="AA98" s="1">
        <v>561</v>
      </c>
      <c r="AB98" s="1">
        <v>2787</v>
      </c>
      <c r="AC98" s="1">
        <v>18</v>
      </c>
      <c r="AD98" s="33" t="s">
        <v>226</v>
      </c>
      <c r="AE98" s="35">
        <v>49</v>
      </c>
      <c r="AF98" s="36">
        <v>387</v>
      </c>
      <c r="AG98" s="36">
        <v>620</v>
      </c>
      <c r="AH98" s="36">
        <v>62.4</v>
      </c>
      <c r="AI98" s="36">
        <v>5449</v>
      </c>
      <c r="AJ98" s="36">
        <v>8.8000000000000007</v>
      </c>
      <c r="AK98" s="36">
        <v>8.1999999999999993</v>
      </c>
      <c r="AL98" s="36">
        <v>31</v>
      </c>
      <c r="AM98" s="36">
        <v>22</v>
      </c>
      <c r="AN98" s="36">
        <v>145.6</v>
      </c>
      <c r="AO98" s="37">
        <v>1</v>
      </c>
      <c r="AP98" t="s">
        <v>3659</v>
      </c>
      <c r="AQ98" s="7">
        <v>74.3</v>
      </c>
      <c r="AR98" s="7">
        <v>203</v>
      </c>
      <c r="AS98" s="7"/>
      <c r="AT98" s="7"/>
      <c r="AU98" s="7"/>
      <c r="AV98" s="7"/>
      <c r="AW98" s="7"/>
      <c r="AX98" s="15"/>
      <c r="AY98" s="17"/>
      <c r="AZ98" s="17"/>
      <c r="BA98" s="18"/>
      <c r="BB98" s="18"/>
      <c r="BC98" s="18"/>
      <c r="BD98" s="17"/>
      <c r="BE98" s="15"/>
    </row>
    <row r="99" spans="1:57" ht="18" x14ac:dyDescent="0.2">
      <c r="A99" t="s">
        <v>1409</v>
      </c>
      <c r="B99" s="33">
        <v>0</v>
      </c>
      <c r="C99" s="1">
        <v>1994</v>
      </c>
      <c r="D99" s="1">
        <v>6</v>
      </c>
      <c r="E99" s="1">
        <v>178</v>
      </c>
      <c r="F99" s="1">
        <v>23</v>
      </c>
      <c r="G99" s="33" t="s">
        <v>120</v>
      </c>
      <c r="H99" s="1">
        <v>1995</v>
      </c>
      <c r="I99" s="1">
        <v>2002</v>
      </c>
      <c r="J99" s="33">
        <f t="shared" si="3"/>
        <v>7</v>
      </c>
      <c r="K99" s="33">
        <v>0</v>
      </c>
      <c r="L99" s="1">
        <v>0</v>
      </c>
      <c r="M99" s="1">
        <v>0</v>
      </c>
      <c r="N99" s="1">
        <v>2</v>
      </c>
      <c r="O99" s="49">
        <v>16</v>
      </c>
      <c r="P99" s="1">
        <v>37</v>
      </c>
      <c r="Q99" s="1">
        <v>27</v>
      </c>
      <c r="R99" s="23">
        <v>9</v>
      </c>
      <c r="S99" s="1">
        <v>610</v>
      </c>
      <c r="T99" s="1">
        <v>1046</v>
      </c>
      <c r="U99" s="13">
        <v>0.58317399617590826</v>
      </c>
      <c r="V99" s="33">
        <v>3.2682600382409173</v>
      </c>
      <c r="W99" s="1">
        <v>6387</v>
      </c>
      <c r="X99" s="1">
        <v>36</v>
      </c>
      <c r="Y99" s="1">
        <v>31</v>
      </c>
      <c r="Z99" s="33">
        <v>5</v>
      </c>
      <c r="AA99" s="1">
        <v>55</v>
      </c>
      <c r="AB99" s="1">
        <v>4</v>
      </c>
      <c r="AC99" s="1">
        <v>0</v>
      </c>
      <c r="AD99" s="33" t="s">
        <v>193</v>
      </c>
      <c r="AE99" s="35">
        <v>36</v>
      </c>
      <c r="AF99" s="36">
        <v>467</v>
      </c>
      <c r="AG99" s="36">
        <v>746</v>
      </c>
      <c r="AH99" s="36">
        <v>62.6</v>
      </c>
      <c r="AI99" s="36">
        <v>5037</v>
      </c>
      <c r="AJ99" s="36">
        <v>6.8</v>
      </c>
      <c r="AK99" s="36">
        <v>5.5</v>
      </c>
      <c r="AL99" s="36">
        <v>17</v>
      </c>
      <c r="AM99" s="36">
        <v>29</v>
      </c>
      <c r="AN99" s="36">
        <v>119.1</v>
      </c>
      <c r="AO99" s="37">
        <v>1</v>
      </c>
      <c r="AP99" t="s">
        <v>3185</v>
      </c>
      <c r="AQ99" s="7">
        <v>74.3</v>
      </c>
      <c r="AR99" s="7">
        <v>227</v>
      </c>
      <c r="AS99" s="7"/>
      <c r="AT99" s="7">
        <v>5.13</v>
      </c>
      <c r="AU99" s="7">
        <v>24.5</v>
      </c>
      <c r="AV99" s="7">
        <v>100</v>
      </c>
      <c r="AW99" s="7">
        <v>4.3899999999999997</v>
      </c>
    </row>
    <row r="100" spans="1:57" ht="18" x14ac:dyDescent="0.2">
      <c r="A100" t="s">
        <v>620</v>
      </c>
      <c r="B100" s="33">
        <v>0</v>
      </c>
      <c r="C100" s="1">
        <v>2010</v>
      </c>
      <c r="D100" s="1">
        <v>2</v>
      </c>
      <c r="E100" s="1">
        <v>48</v>
      </c>
      <c r="F100" s="1">
        <v>22</v>
      </c>
      <c r="G100" s="33" t="s">
        <v>528</v>
      </c>
      <c r="H100" s="1">
        <v>2010</v>
      </c>
      <c r="I100" s="1">
        <v>2015</v>
      </c>
      <c r="J100" s="33">
        <f t="shared" si="3"/>
        <v>5</v>
      </c>
      <c r="K100" s="33">
        <v>0</v>
      </c>
      <c r="L100" s="1">
        <v>0</v>
      </c>
      <c r="M100" s="1">
        <v>0</v>
      </c>
      <c r="N100" s="1">
        <v>1</v>
      </c>
      <c r="O100" s="49">
        <v>3</v>
      </c>
      <c r="P100" s="1">
        <v>22</v>
      </c>
      <c r="Q100" s="1">
        <v>14</v>
      </c>
      <c r="R100" s="23">
        <v>4.666666666666667</v>
      </c>
      <c r="S100" s="1">
        <v>255</v>
      </c>
      <c r="T100" s="1">
        <v>472</v>
      </c>
      <c r="U100" s="13">
        <v>0.5402542372881356</v>
      </c>
      <c r="V100" s="33">
        <v>-0.80254237288135633</v>
      </c>
      <c r="W100" s="1">
        <v>2520</v>
      </c>
      <c r="X100" s="1">
        <v>7</v>
      </c>
      <c r="Y100" s="1">
        <v>14</v>
      </c>
      <c r="Z100" s="33">
        <v>-7</v>
      </c>
      <c r="AA100" s="1">
        <v>37</v>
      </c>
      <c r="AB100" s="1">
        <v>102</v>
      </c>
      <c r="AC100" s="1">
        <v>0</v>
      </c>
      <c r="AD100" s="33" t="s">
        <v>103</v>
      </c>
      <c r="AE100" s="35">
        <v>35</v>
      </c>
      <c r="AF100" s="36">
        <v>695</v>
      </c>
      <c r="AG100" s="36">
        <v>1110</v>
      </c>
      <c r="AH100" s="36">
        <v>62.6</v>
      </c>
      <c r="AI100" s="36">
        <v>8148</v>
      </c>
      <c r="AJ100" s="36">
        <v>7.3</v>
      </c>
      <c r="AK100" s="36">
        <v>7.3</v>
      </c>
      <c r="AL100" s="36">
        <v>60</v>
      </c>
      <c r="AM100" s="36">
        <v>27</v>
      </c>
      <c r="AN100" s="36">
        <v>137.19999999999999</v>
      </c>
      <c r="AO100" s="37">
        <v>6</v>
      </c>
      <c r="AP100" t="s">
        <v>2513</v>
      </c>
      <c r="AQ100" s="7">
        <v>74.63</v>
      </c>
      <c r="AR100" s="7">
        <v>222</v>
      </c>
      <c r="AS100" s="7">
        <v>23</v>
      </c>
      <c r="AT100" s="7">
        <v>4.76</v>
      </c>
      <c r="AU100" s="7"/>
      <c r="AV100" s="7"/>
      <c r="AW100" s="7"/>
    </row>
    <row r="101" spans="1:57" ht="18" x14ac:dyDescent="0.2">
      <c r="A101" t="s">
        <v>343</v>
      </c>
      <c r="B101" s="33">
        <v>0</v>
      </c>
      <c r="C101" s="1">
        <v>2014</v>
      </c>
      <c r="D101" s="1">
        <v>2</v>
      </c>
      <c r="E101" s="1">
        <v>62</v>
      </c>
      <c r="F101" s="1">
        <v>22</v>
      </c>
      <c r="G101" s="33" t="s">
        <v>174</v>
      </c>
      <c r="H101" s="1">
        <v>2014</v>
      </c>
      <c r="I101" s="1">
        <v>2017</v>
      </c>
      <c r="J101" s="33">
        <f t="shared" si="3"/>
        <v>3</v>
      </c>
      <c r="K101" s="33">
        <v>0</v>
      </c>
      <c r="L101" s="1">
        <v>0</v>
      </c>
      <c r="M101" s="1">
        <v>0</v>
      </c>
      <c r="N101" s="1">
        <v>0</v>
      </c>
      <c r="O101" s="49">
        <v>8</v>
      </c>
      <c r="P101" s="1">
        <v>23</v>
      </c>
      <c r="Q101" s="1">
        <v>7</v>
      </c>
      <c r="R101" s="23">
        <v>2.3333333333333335</v>
      </c>
      <c r="S101" s="1">
        <v>183</v>
      </c>
      <c r="T101" s="1">
        <v>272</v>
      </c>
      <c r="U101" s="13">
        <v>0.67279411764705888</v>
      </c>
      <c r="V101" s="33">
        <v>-2.2279411764705888</v>
      </c>
      <c r="W101" s="1">
        <v>2250</v>
      </c>
      <c r="X101" s="1">
        <v>12</v>
      </c>
      <c r="Y101" s="1">
        <v>5</v>
      </c>
      <c r="Z101" s="33">
        <v>7</v>
      </c>
      <c r="AA101" s="1">
        <v>40</v>
      </c>
      <c r="AB101" s="1">
        <v>21</v>
      </c>
      <c r="AC101" s="1">
        <v>1</v>
      </c>
      <c r="AD101" s="33" t="s">
        <v>347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0</v>
      </c>
      <c r="AL101" s="43">
        <v>0</v>
      </c>
      <c r="AM101" s="43">
        <v>0</v>
      </c>
      <c r="AN101" s="43">
        <v>0</v>
      </c>
      <c r="AO101" s="37">
        <v>12</v>
      </c>
      <c r="AP101" t="s">
        <v>3186</v>
      </c>
      <c r="AQ101" s="7">
        <v>74.25</v>
      </c>
      <c r="AR101" s="7">
        <v>226</v>
      </c>
      <c r="AS101" s="7">
        <v>24</v>
      </c>
      <c r="AT101" s="7">
        <v>4.97</v>
      </c>
      <c r="AU101" s="7">
        <v>30.5</v>
      </c>
      <c r="AV101" s="7">
        <v>110</v>
      </c>
      <c r="AW101" s="7">
        <v>4.26</v>
      </c>
    </row>
    <row r="102" spans="1:57" ht="18" x14ac:dyDescent="0.2">
      <c r="A102" t="s">
        <v>710</v>
      </c>
      <c r="B102" s="33">
        <v>1</v>
      </c>
      <c r="C102" s="1">
        <v>2008</v>
      </c>
      <c r="D102" s="1">
        <v>1</v>
      </c>
      <c r="E102" s="1">
        <v>18</v>
      </c>
      <c r="F102" s="1">
        <v>23</v>
      </c>
      <c r="G102" s="33" t="s">
        <v>382</v>
      </c>
      <c r="H102" s="1">
        <v>2008</v>
      </c>
      <c r="I102" s="1">
        <v>2017</v>
      </c>
      <c r="J102" s="33">
        <f t="shared" si="3"/>
        <v>9</v>
      </c>
      <c r="K102" s="33">
        <v>0</v>
      </c>
      <c r="L102" s="1">
        <v>0</v>
      </c>
      <c r="M102" s="1">
        <v>0</v>
      </c>
      <c r="N102" s="1">
        <v>10</v>
      </c>
      <c r="O102" s="49">
        <v>86</v>
      </c>
      <c r="P102" s="1">
        <v>154</v>
      </c>
      <c r="Q102" s="1">
        <v>154</v>
      </c>
      <c r="R102" s="23">
        <v>51.333333333333336</v>
      </c>
      <c r="S102" s="1">
        <v>3267</v>
      </c>
      <c r="T102" s="1">
        <v>5291</v>
      </c>
      <c r="U102" s="13">
        <v>0.61746361746361744</v>
      </c>
      <c r="V102" s="33">
        <v>18.425363825363824</v>
      </c>
      <c r="W102" s="1">
        <v>35780</v>
      </c>
      <c r="X102" s="1">
        <v>200</v>
      </c>
      <c r="Y102" s="1">
        <v>130</v>
      </c>
      <c r="Z102" s="33">
        <v>70</v>
      </c>
      <c r="AA102" s="1">
        <v>326</v>
      </c>
      <c r="AB102" s="1">
        <v>766</v>
      </c>
      <c r="AC102" s="1">
        <v>16</v>
      </c>
      <c r="AD102" s="33" t="s">
        <v>716</v>
      </c>
      <c r="AE102" s="35">
        <v>29</v>
      </c>
      <c r="AF102" s="35">
        <v>596</v>
      </c>
      <c r="AG102" s="35">
        <v>942</v>
      </c>
      <c r="AH102" s="35">
        <v>63.3</v>
      </c>
      <c r="AI102" s="35">
        <v>7057</v>
      </c>
      <c r="AJ102" s="35">
        <v>7.6</v>
      </c>
      <c r="AK102" s="35" t="s">
        <v>3681</v>
      </c>
      <c r="AL102" s="35">
        <v>41</v>
      </c>
      <c r="AM102" s="35">
        <v>15</v>
      </c>
      <c r="AN102" s="35" t="s">
        <v>3682</v>
      </c>
      <c r="AO102" s="37">
        <v>12</v>
      </c>
      <c r="AP102" t="s">
        <v>3186</v>
      </c>
      <c r="AQ102" s="7">
        <v>78.38</v>
      </c>
      <c r="AR102" s="7">
        <v>236</v>
      </c>
      <c r="AS102" s="7">
        <v>27</v>
      </c>
      <c r="AT102" s="7">
        <v>4.8600000000000003</v>
      </c>
      <c r="AU102" s="7">
        <v>28.5</v>
      </c>
      <c r="AV102" s="7">
        <v>110</v>
      </c>
      <c r="AW102" s="7">
        <v>4.2699999999999996</v>
      </c>
    </row>
    <row r="103" spans="1:57" ht="18" x14ac:dyDescent="0.2">
      <c r="A103" t="s">
        <v>1050</v>
      </c>
      <c r="B103" s="33">
        <v>0</v>
      </c>
      <c r="C103" s="1">
        <v>2002</v>
      </c>
      <c r="D103" s="1">
        <v>1</v>
      </c>
      <c r="E103" s="1">
        <v>3</v>
      </c>
      <c r="F103" s="1">
        <v>23</v>
      </c>
      <c r="G103" s="33" t="s">
        <v>133</v>
      </c>
      <c r="H103" s="1">
        <v>2002</v>
      </c>
      <c r="I103" s="1">
        <v>2007</v>
      </c>
      <c r="J103" s="33">
        <f t="shared" si="3"/>
        <v>5</v>
      </c>
      <c r="K103" s="33">
        <v>0</v>
      </c>
      <c r="L103" s="1">
        <v>0</v>
      </c>
      <c r="M103" s="1">
        <v>0</v>
      </c>
      <c r="N103" s="1">
        <v>6</v>
      </c>
      <c r="O103" s="49">
        <v>30</v>
      </c>
      <c r="P103" s="1">
        <v>81</v>
      </c>
      <c r="Q103" s="1">
        <v>76</v>
      </c>
      <c r="R103" s="23">
        <v>25.333333333333332</v>
      </c>
      <c r="S103" s="1">
        <v>1424</v>
      </c>
      <c r="T103" s="1">
        <v>2538</v>
      </c>
      <c r="U103" s="13">
        <v>0.56107171000788025</v>
      </c>
      <c r="V103" s="33">
        <v>1.7892828999211976</v>
      </c>
      <c r="W103" s="1">
        <v>14693</v>
      </c>
      <c r="X103" s="1">
        <v>79</v>
      </c>
      <c r="Y103" s="1">
        <v>85</v>
      </c>
      <c r="Z103" s="33">
        <v>-6</v>
      </c>
      <c r="AA103" s="1">
        <v>142</v>
      </c>
      <c r="AB103" s="1">
        <v>402</v>
      </c>
      <c r="AC103" s="1">
        <v>0</v>
      </c>
      <c r="AD103" s="33" t="s">
        <v>263</v>
      </c>
      <c r="AE103" s="35">
        <v>34</v>
      </c>
      <c r="AF103" s="36">
        <v>512</v>
      </c>
      <c r="AG103" s="36">
        <v>928</v>
      </c>
      <c r="AH103" s="36">
        <v>55.2</v>
      </c>
      <c r="AI103" s="36">
        <v>6911</v>
      </c>
      <c r="AJ103" s="36">
        <v>7.4</v>
      </c>
      <c r="AK103" s="36">
        <v>7.6</v>
      </c>
      <c r="AL103" s="36">
        <v>59</v>
      </c>
      <c r="AM103" s="36">
        <v>23</v>
      </c>
      <c r="AN103" s="36">
        <v>133.80000000000001</v>
      </c>
      <c r="AO103" s="37">
        <v>5</v>
      </c>
      <c r="AP103" t="s">
        <v>2514</v>
      </c>
      <c r="AQ103" s="7">
        <v>76</v>
      </c>
      <c r="AR103" s="7">
        <v>215</v>
      </c>
      <c r="AS103" s="7">
        <v>32</v>
      </c>
      <c r="AT103" s="7">
        <v>4.8499999999999996</v>
      </c>
      <c r="AU103" s="7">
        <v>32</v>
      </c>
      <c r="AV103" s="7">
        <v>107</v>
      </c>
      <c r="AW103" s="7">
        <v>4.21</v>
      </c>
    </row>
    <row r="104" spans="1:57" ht="18" x14ac:dyDescent="0.2">
      <c r="A104" t="s">
        <v>772</v>
      </c>
      <c r="B104" s="33">
        <v>0</v>
      </c>
      <c r="C104" s="1">
        <v>2007</v>
      </c>
      <c r="D104" s="1">
        <v>2</v>
      </c>
      <c r="E104" s="1">
        <v>40</v>
      </c>
      <c r="F104" s="1">
        <v>26</v>
      </c>
      <c r="G104" s="33" t="s">
        <v>237</v>
      </c>
      <c r="H104" s="1">
        <v>2007</v>
      </c>
      <c r="I104" s="1">
        <v>2011</v>
      </c>
      <c r="J104" s="33">
        <f t="shared" si="3"/>
        <v>4</v>
      </c>
      <c r="K104" s="33">
        <v>0</v>
      </c>
      <c r="L104" s="1">
        <v>0</v>
      </c>
      <c r="M104" s="1">
        <v>0</v>
      </c>
      <c r="N104" s="1">
        <v>0</v>
      </c>
      <c r="O104" s="49">
        <v>4</v>
      </c>
      <c r="P104" s="1">
        <v>9</v>
      </c>
      <c r="Q104" s="1">
        <v>7</v>
      </c>
      <c r="R104" s="23">
        <v>2.3333333333333335</v>
      </c>
      <c r="S104" s="1">
        <v>140</v>
      </c>
      <c r="T104" s="1">
        <v>239</v>
      </c>
      <c r="U104" s="13">
        <v>0.58577405857740583</v>
      </c>
      <c r="V104" s="33">
        <v>-1.8577405857740583</v>
      </c>
      <c r="W104" s="1">
        <v>1417</v>
      </c>
      <c r="X104" s="1">
        <v>3</v>
      </c>
      <c r="Y104" s="1">
        <v>7</v>
      </c>
      <c r="Z104" s="33">
        <v>-4</v>
      </c>
      <c r="AA104" s="1">
        <v>19</v>
      </c>
      <c r="AB104" s="1">
        <v>55</v>
      </c>
      <c r="AC104" s="1">
        <v>3</v>
      </c>
      <c r="AD104" s="33" t="s">
        <v>775</v>
      </c>
      <c r="AE104" s="35">
        <v>43</v>
      </c>
      <c r="AF104" s="36">
        <v>885</v>
      </c>
      <c r="AG104" s="36">
        <v>1418</v>
      </c>
      <c r="AH104" s="36">
        <v>62.4</v>
      </c>
      <c r="AI104" s="36">
        <v>11021</v>
      </c>
      <c r="AJ104" s="36">
        <v>7.8</v>
      </c>
      <c r="AK104" s="36">
        <v>7.8</v>
      </c>
      <c r="AL104" s="36">
        <v>79</v>
      </c>
      <c r="AM104" s="36">
        <v>34</v>
      </c>
      <c r="AN104" s="36">
        <v>141.30000000000001</v>
      </c>
      <c r="AO104" s="37">
        <v>8</v>
      </c>
      <c r="AP104" t="s">
        <v>3656</v>
      </c>
      <c r="AQ104" s="7">
        <v>74.13</v>
      </c>
      <c r="AR104" s="7">
        <v>215</v>
      </c>
      <c r="AS104" s="7">
        <v>30</v>
      </c>
      <c r="AT104" s="7">
        <v>4.78</v>
      </c>
      <c r="AU104" s="7">
        <v>29.5</v>
      </c>
      <c r="AV104" s="7">
        <v>111</v>
      </c>
      <c r="AW104" s="7">
        <v>4.17</v>
      </c>
    </row>
    <row r="105" spans="1:57" ht="18" x14ac:dyDescent="0.2">
      <c r="A105" t="s">
        <v>982</v>
      </c>
      <c r="B105" s="33">
        <v>0</v>
      </c>
      <c r="C105" s="1">
        <v>2004</v>
      </c>
      <c r="D105" s="1">
        <v>7</v>
      </c>
      <c r="E105" s="1">
        <v>202</v>
      </c>
      <c r="F105" s="1">
        <v>23</v>
      </c>
      <c r="G105" s="33" t="s">
        <v>350</v>
      </c>
      <c r="H105" s="1">
        <v>2004</v>
      </c>
      <c r="I105" s="1">
        <v>2005</v>
      </c>
      <c r="J105" s="33">
        <f t="shared" si="3"/>
        <v>1</v>
      </c>
      <c r="K105" s="33">
        <v>0</v>
      </c>
      <c r="L105" s="1">
        <v>0</v>
      </c>
      <c r="M105" s="1">
        <v>0</v>
      </c>
      <c r="N105" s="1">
        <v>0</v>
      </c>
      <c r="O105" s="49">
        <v>0</v>
      </c>
      <c r="P105" s="1">
        <v>2</v>
      </c>
      <c r="Q105" s="1">
        <v>1</v>
      </c>
      <c r="R105" s="23">
        <v>0.33333333333333331</v>
      </c>
      <c r="S105" s="1">
        <v>32</v>
      </c>
      <c r="T105" s="1">
        <v>64</v>
      </c>
      <c r="U105" s="13">
        <v>0.5</v>
      </c>
      <c r="V105" s="33">
        <v>-4.3</v>
      </c>
      <c r="W105" s="1">
        <v>342</v>
      </c>
      <c r="X105" s="1">
        <v>2</v>
      </c>
      <c r="Y105" s="1">
        <v>5</v>
      </c>
      <c r="Z105" s="33">
        <v>-3</v>
      </c>
      <c r="AA105" s="33" t="s">
        <v>31</v>
      </c>
      <c r="AB105" s="33" t="s">
        <v>31</v>
      </c>
      <c r="AC105" s="33" t="s">
        <v>31</v>
      </c>
      <c r="AD105" s="33" t="s">
        <v>226</v>
      </c>
      <c r="AE105" s="35">
        <v>46</v>
      </c>
      <c r="AF105" s="36">
        <v>744</v>
      </c>
      <c r="AG105" s="36">
        <v>1327</v>
      </c>
      <c r="AH105" s="36">
        <v>56.1</v>
      </c>
      <c r="AI105" s="36">
        <v>9014</v>
      </c>
      <c r="AJ105" s="36">
        <v>6.8</v>
      </c>
      <c r="AK105" s="36">
        <v>6.8</v>
      </c>
      <c r="AL105" s="36">
        <v>70</v>
      </c>
      <c r="AM105" s="36">
        <v>30</v>
      </c>
      <c r="AN105" s="36">
        <v>126</v>
      </c>
      <c r="AO105" s="37">
        <v>1</v>
      </c>
      <c r="AP105" t="s">
        <v>3185</v>
      </c>
      <c r="AQ105" s="7">
        <v>78</v>
      </c>
      <c r="AR105" s="7">
        <v>246</v>
      </c>
      <c r="AS105" s="7">
        <v>24</v>
      </c>
      <c r="AT105" s="7">
        <v>5.18</v>
      </c>
      <c r="AU105" s="7">
        <v>31</v>
      </c>
      <c r="AV105" s="7">
        <v>115</v>
      </c>
      <c r="AW105" s="7"/>
    </row>
    <row r="106" spans="1:57" ht="18" x14ac:dyDescent="0.2">
      <c r="A106" t="s">
        <v>636</v>
      </c>
      <c r="B106" s="33">
        <v>0</v>
      </c>
      <c r="C106" s="1">
        <v>2010</v>
      </c>
      <c r="D106" s="1">
        <v>5</v>
      </c>
      <c r="E106" s="1">
        <v>155</v>
      </c>
      <c r="F106" s="1">
        <v>22</v>
      </c>
      <c r="G106" s="33" t="s">
        <v>350</v>
      </c>
      <c r="H106" s="1">
        <v>2010</v>
      </c>
      <c r="I106" s="1">
        <v>2012</v>
      </c>
      <c r="J106" s="33">
        <f t="shared" si="3"/>
        <v>2</v>
      </c>
      <c r="K106" s="33">
        <v>0</v>
      </c>
      <c r="L106" s="1">
        <v>0</v>
      </c>
      <c r="M106" s="1">
        <v>0</v>
      </c>
      <c r="N106" s="1">
        <v>0</v>
      </c>
      <c r="O106" s="49">
        <v>4</v>
      </c>
      <c r="P106" s="1">
        <v>20</v>
      </c>
      <c r="Q106" s="1">
        <v>17</v>
      </c>
      <c r="R106" s="23">
        <v>5.666666666666667</v>
      </c>
      <c r="S106" s="1">
        <v>320</v>
      </c>
      <c r="T106" s="1">
        <v>602</v>
      </c>
      <c r="U106" s="13">
        <v>0.53156146179401997</v>
      </c>
      <c r="V106" s="33">
        <v>-3.9156146179401996</v>
      </c>
      <c r="W106" s="1">
        <v>3707</v>
      </c>
      <c r="X106" s="1">
        <v>15</v>
      </c>
      <c r="Y106" s="1">
        <v>25</v>
      </c>
      <c r="Z106" s="33">
        <v>-10</v>
      </c>
      <c r="AA106" s="1">
        <v>42</v>
      </c>
      <c r="AB106" s="1">
        <v>182</v>
      </c>
      <c r="AC106" s="1">
        <v>0</v>
      </c>
      <c r="AD106" s="33" t="s">
        <v>642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7">
        <v>12</v>
      </c>
      <c r="AP106" t="s">
        <v>3186</v>
      </c>
      <c r="AQ106" s="7">
        <v>77.38</v>
      </c>
      <c r="AR106" s="7">
        <v>243</v>
      </c>
      <c r="AS106" s="7">
        <v>24</v>
      </c>
      <c r="AT106" s="7">
        <v>4.8499999999999996</v>
      </c>
      <c r="AU106" s="7">
        <v>33.5</v>
      </c>
      <c r="AV106" s="7">
        <v>108</v>
      </c>
      <c r="AW106" s="7">
        <v>4.33</v>
      </c>
    </row>
    <row r="107" spans="1:57" ht="18" x14ac:dyDescent="0.2">
      <c r="A107" t="s">
        <v>317</v>
      </c>
      <c r="B107" s="33">
        <v>0</v>
      </c>
      <c r="C107" s="1">
        <v>2014</v>
      </c>
      <c r="D107" s="1">
        <v>1</v>
      </c>
      <c r="E107" s="1">
        <v>22</v>
      </c>
      <c r="F107" s="1">
        <v>21</v>
      </c>
      <c r="G107" s="33" t="s">
        <v>93</v>
      </c>
      <c r="H107" s="1">
        <v>2014</v>
      </c>
      <c r="I107" s="1">
        <v>2015</v>
      </c>
      <c r="J107" s="33">
        <f t="shared" si="3"/>
        <v>1</v>
      </c>
      <c r="K107" s="33">
        <v>0</v>
      </c>
      <c r="L107" s="1">
        <v>0</v>
      </c>
      <c r="M107" s="1">
        <v>0</v>
      </c>
      <c r="N107" s="1">
        <v>0</v>
      </c>
      <c r="O107" s="49">
        <v>5</v>
      </c>
      <c r="P107" s="1">
        <v>15</v>
      </c>
      <c r="Q107" s="1">
        <v>8</v>
      </c>
      <c r="R107" s="23">
        <v>2.6666666666666665</v>
      </c>
      <c r="S107" s="1">
        <v>147</v>
      </c>
      <c r="T107" s="1">
        <v>258</v>
      </c>
      <c r="U107" s="13">
        <v>0.56976744186046513</v>
      </c>
      <c r="V107" s="33">
        <v>-4.1976744186046515</v>
      </c>
      <c r="W107" s="1">
        <v>1675</v>
      </c>
      <c r="X107" s="1">
        <v>7</v>
      </c>
      <c r="Y107" s="1">
        <v>7</v>
      </c>
      <c r="Z107" s="33">
        <v>0</v>
      </c>
      <c r="AA107" s="1">
        <v>46</v>
      </c>
      <c r="AB107" s="1">
        <v>259</v>
      </c>
      <c r="AC107" s="1">
        <v>1</v>
      </c>
      <c r="AD107" s="33" t="s">
        <v>323</v>
      </c>
      <c r="AE107" s="35">
        <v>26</v>
      </c>
      <c r="AF107" s="43">
        <v>595</v>
      </c>
      <c r="AG107" s="43">
        <v>863</v>
      </c>
      <c r="AH107" s="43">
        <v>68.900000000000006</v>
      </c>
      <c r="AI107" s="43">
        <v>7820</v>
      </c>
      <c r="AJ107" s="43">
        <v>9.1</v>
      </c>
      <c r="AK107" s="43">
        <v>9.4</v>
      </c>
      <c r="AL107" s="43">
        <v>63</v>
      </c>
      <c r="AM107" s="43">
        <v>22</v>
      </c>
      <c r="AN107" s="43">
        <v>164.1</v>
      </c>
      <c r="AO107" s="37">
        <v>4</v>
      </c>
      <c r="AP107" t="s">
        <v>3188</v>
      </c>
      <c r="AQ107" s="7">
        <v>71.75</v>
      </c>
      <c r="AR107" s="7">
        <v>207</v>
      </c>
      <c r="AS107" s="7">
        <v>32</v>
      </c>
      <c r="AT107" s="7">
        <v>4.68</v>
      </c>
      <c r="AU107" s="7">
        <v>31.5</v>
      </c>
      <c r="AV107" s="7">
        <v>112</v>
      </c>
      <c r="AW107" s="7">
        <v>4.03</v>
      </c>
    </row>
    <row r="108" spans="1:57" ht="18" x14ac:dyDescent="0.2">
      <c r="A108" t="s">
        <v>671</v>
      </c>
      <c r="B108" s="33">
        <v>0</v>
      </c>
      <c r="C108" s="1">
        <v>2009</v>
      </c>
      <c r="D108" s="1">
        <v>1</v>
      </c>
      <c r="E108" s="1">
        <v>17</v>
      </c>
      <c r="F108" s="1">
        <v>21</v>
      </c>
      <c r="G108" s="33" t="s">
        <v>241</v>
      </c>
      <c r="H108" s="1">
        <v>2009</v>
      </c>
      <c r="I108" s="1">
        <v>2015</v>
      </c>
      <c r="J108" s="33">
        <f t="shared" si="3"/>
        <v>6</v>
      </c>
      <c r="K108" s="33">
        <v>0</v>
      </c>
      <c r="L108" s="1">
        <v>0</v>
      </c>
      <c r="M108" s="1">
        <v>0</v>
      </c>
      <c r="N108" s="1">
        <v>4</v>
      </c>
      <c r="O108" s="49">
        <v>38</v>
      </c>
      <c r="P108" s="1">
        <v>62</v>
      </c>
      <c r="Q108" s="1">
        <v>61</v>
      </c>
      <c r="R108" s="23">
        <v>20.333333333333332</v>
      </c>
      <c r="S108" s="1">
        <v>1179</v>
      </c>
      <c r="T108" s="1">
        <v>2048</v>
      </c>
      <c r="U108" s="13">
        <v>0.57568359375</v>
      </c>
      <c r="V108" s="33">
        <v>5.3431640624999996</v>
      </c>
      <c r="W108" s="1">
        <v>13873</v>
      </c>
      <c r="X108" s="1">
        <v>81</v>
      </c>
      <c r="Y108" s="1">
        <v>68</v>
      </c>
      <c r="Z108" s="33">
        <v>13</v>
      </c>
      <c r="AA108" s="1">
        <v>205</v>
      </c>
      <c r="AB108" s="1">
        <v>946</v>
      </c>
      <c r="AC108" s="1">
        <v>4</v>
      </c>
      <c r="AD108" s="33" t="s">
        <v>678</v>
      </c>
      <c r="AE108" s="35">
        <v>35</v>
      </c>
      <c r="AF108" s="36">
        <v>680</v>
      </c>
      <c r="AG108" s="36">
        <v>1151</v>
      </c>
      <c r="AH108" s="36">
        <v>59.1</v>
      </c>
      <c r="AI108" s="36">
        <v>8078</v>
      </c>
      <c r="AJ108" s="36">
        <v>7</v>
      </c>
      <c r="AK108" s="36">
        <v>6.5</v>
      </c>
      <c r="AL108" s="36">
        <v>44</v>
      </c>
      <c r="AM108" s="36">
        <v>34</v>
      </c>
      <c r="AN108" s="36">
        <v>124.7</v>
      </c>
      <c r="AO108" s="37">
        <v>4</v>
      </c>
      <c r="AP108" t="s">
        <v>3680</v>
      </c>
      <c r="AQ108" s="7">
        <v>77.75</v>
      </c>
      <c r="AR108" s="7">
        <v>248</v>
      </c>
      <c r="AS108" s="7">
        <v>27</v>
      </c>
      <c r="AT108" s="7">
        <v>4.9000000000000004</v>
      </c>
      <c r="AU108" s="7">
        <v>33.5</v>
      </c>
      <c r="AV108" s="7">
        <v>119</v>
      </c>
      <c r="AW108" s="7">
        <v>4.43</v>
      </c>
    </row>
    <row r="109" spans="1:57" ht="18" x14ac:dyDescent="0.2">
      <c r="A109" t="s">
        <v>1059</v>
      </c>
      <c r="B109" s="33">
        <v>1</v>
      </c>
      <c r="C109" s="1">
        <v>2002</v>
      </c>
      <c r="D109" s="1">
        <v>3</v>
      </c>
      <c r="E109" s="1">
        <v>81</v>
      </c>
      <c r="F109" s="1">
        <v>23</v>
      </c>
      <c r="G109" s="33" t="s">
        <v>350</v>
      </c>
      <c r="H109" s="1">
        <v>2002</v>
      </c>
      <c r="I109" s="1">
        <v>2017</v>
      </c>
      <c r="J109" s="33">
        <f t="shared" si="3"/>
        <v>15</v>
      </c>
      <c r="K109" s="33">
        <v>0</v>
      </c>
      <c r="L109" s="1">
        <v>0</v>
      </c>
      <c r="M109" s="1">
        <v>0</v>
      </c>
      <c r="N109" s="1">
        <v>5</v>
      </c>
      <c r="O109" s="49">
        <v>39</v>
      </c>
      <c r="P109" s="1">
        <v>95</v>
      </c>
      <c r="Q109" s="1">
        <v>73</v>
      </c>
      <c r="R109" s="23">
        <v>24.333333333333332</v>
      </c>
      <c r="S109" s="1">
        <v>1521</v>
      </c>
      <c r="T109" s="1">
        <v>2518</v>
      </c>
      <c r="U109" s="13">
        <v>0.60405083399523429</v>
      </c>
      <c r="V109" s="33">
        <v>14.759491660047658</v>
      </c>
      <c r="W109" s="1">
        <v>17168</v>
      </c>
      <c r="X109" s="1">
        <v>97</v>
      </c>
      <c r="Y109" s="1">
        <v>78</v>
      </c>
      <c r="Z109" s="33">
        <v>19</v>
      </c>
      <c r="AA109" s="1">
        <v>241</v>
      </c>
      <c r="AB109" s="1">
        <v>1076</v>
      </c>
      <c r="AC109" s="1">
        <v>13</v>
      </c>
      <c r="AD109" s="33" t="s">
        <v>684</v>
      </c>
      <c r="AE109" s="35">
        <v>30</v>
      </c>
      <c r="AF109" s="36">
        <v>340</v>
      </c>
      <c r="AG109" s="36">
        <v>664</v>
      </c>
      <c r="AH109" s="36">
        <v>51.2</v>
      </c>
      <c r="AI109" s="36">
        <v>4022</v>
      </c>
      <c r="AJ109" s="36">
        <v>6.1</v>
      </c>
      <c r="AK109" s="36">
        <v>4.5999999999999996</v>
      </c>
      <c r="AL109" s="36">
        <v>27</v>
      </c>
      <c r="AM109" s="36">
        <v>34</v>
      </c>
      <c r="AN109" s="36">
        <v>105.3</v>
      </c>
      <c r="AO109" s="37">
        <v>8</v>
      </c>
      <c r="AP109" t="s">
        <v>3661</v>
      </c>
      <c r="AQ109" s="7">
        <v>75.900000000000006</v>
      </c>
      <c r="AR109" s="7">
        <v>221</v>
      </c>
      <c r="AS109" s="7">
        <v>30</v>
      </c>
      <c r="AT109" s="7">
        <v>4.6399999999999997</v>
      </c>
      <c r="AU109" s="7">
        <v>38.5</v>
      </c>
      <c r="AV109" s="7">
        <v>118</v>
      </c>
      <c r="AW109" s="7">
        <v>3.9</v>
      </c>
    </row>
    <row r="110" spans="1:57" ht="18" x14ac:dyDescent="0.2">
      <c r="A110" t="s">
        <v>824</v>
      </c>
      <c r="B110" s="33">
        <v>0</v>
      </c>
      <c r="C110" s="1">
        <v>2006</v>
      </c>
      <c r="D110" s="1">
        <v>2</v>
      </c>
      <c r="E110" s="1">
        <v>49</v>
      </c>
      <c r="F110" s="1">
        <v>23</v>
      </c>
      <c r="G110" s="33" t="s">
        <v>170</v>
      </c>
      <c r="H110" s="1">
        <v>2006</v>
      </c>
      <c r="I110" s="1">
        <v>2017</v>
      </c>
      <c r="J110" s="33">
        <f t="shared" si="3"/>
        <v>11</v>
      </c>
      <c r="K110" s="33">
        <v>0</v>
      </c>
      <c r="L110" s="1">
        <v>0</v>
      </c>
      <c r="M110" s="1">
        <v>0</v>
      </c>
      <c r="N110" s="1">
        <v>2</v>
      </c>
      <c r="O110" s="49">
        <v>10</v>
      </c>
      <c r="P110" s="1">
        <v>64</v>
      </c>
      <c r="Q110" s="1">
        <v>21</v>
      </c>
      <c r="R110" s="23">
        <v>7</v>
      </c>
      <c r="S110" s="1">
        <v>350</v>
      </c>
      <c r="T110" s="1">
        <v>638</v>
      </c>
      <c r="U110" s="13">
        <v>0.54858934169278994</v>
      </c>
      <c r="V110" s="33">
        <v>6.0141065830721008</v>
      </c>
      <c r="W110" s="1">
        <v>4053</v>
      </c>
      <c r="X110" s="1">
        <v>16</v>
      </c>
      <c r="Y110" s="1">
        <v>21</v>
      </c>
      <c r="Z110" s="33">
        <v>-5</v>
      </c>
      <c r="AA110" s="1">
        <v>85</v>
      </c>
      <c r="AB110" s="1">
        <v>227</v>
      </c>
      <c r="AC110" s="1">
        <v>3</v>
      </c>
      <c r="AD110" s="33" t="s">
        <v>263</v>
      </c>
      <c r="AE110" s="35">
        <v>37</v>
      </c>
      <c r="AF110" s="36">
        <v>613</v>
      </c>
      <c r="AG110" s="36">
        <v>1005</v>
      </c>
      <c r="AH110" s="36">
        <v>61</v>
      </c>
      <c r="AI110" s="36">
        <v>7555</v>
      </c>
      <c r="AJ110" s="36">
        <v>7.5</v>
      </c>
      <c r="AK110" s="36">
        <v>7.7</v>
      </c>
      <c r="AL110" s="36">
        <v>61</v>
      </c>
      <c r="AM110" s="36">
        <v>24</v>
      </c>
      <c r="AN110" s="36">
        <v>139.4</v>
      </c>
      <c r="AO110" s="37">
        <v>5</v>
      </c>
      <c r="AP110" t="s">
        <v>2514</v>
      </c>
      <c r="AQ110" s="7">
        <v>73.63</v>
      </c>
      <c r="AR110" s="7">
        <v>224</v>
      </c>
      <c r="AS110" s="7">
        <v>35</v>
      </c>
      <c r="AT110" s="7">
        <v>4.8899999999999997</v>
      </c>
      <c r="AU110" s="7"/>
      <c r="AV110" s="7"/>
      <c r="AW110" s="7"/>
    </row>
    <row r="111" spans="1:57" ht="18" x14ac:dyDescent="0.2">
      <c r="A111" t="s">
        <v>1695</v>
      </c>
      <c r="B111" s="33">
        <v>0</v>
      </c>
      <c r="C111" s="1">
        <v>1987</v>
      </c>
      <c r="D111" s="1">
        <v>1</v>
      </c>
      <c r="E111" s="1">
        <v>6</v>
      </c>
      <c r="F111" s="1">
        <v>23</v>
      </c>
      <c r="G111" s="33" t="s">
        <v>271</v>
      </c>
      <c r="H111" s="1">
        <v>1988</v>
      </c>
      <c r="I111" s="1">
        <v>1992</v>
      </c>
      <c r="J111" s="33">
        <f t="shared" si="3"/>
        <v>4</v>
      </c>
      <c r="K111" s="33">
        <v>0</v>
      </c>
      <c r="L111" s="1">
        <v>0</v>
      </c>
      <c r="M111" s="1">
        <v>0</v>
      </c>
      <c r="N111" s="1">
        <v>0</v>
      </c>
      <c r="O111" s="49">
        <v>2</v>
      </c>
      <c r="P111" s="1">
        <v>22</v>
      </c>
      <c r="Q111" s="1">
        <v>16</v>
      </c>
      <c r="R111" s="23">
        <v>5.333333333333333</v>
      </c>
      <c r="S111" s="1">
        <v>225</v>
      </c>
      <c r="T111" s="1">
        <v>437</v>
      </c>
      <c r="U111" s="13">
        <v>0.51487414187643021</v>
      </c>
      <c r="V111" s="33">
        <v>-2.1487414187643026</v>
      </c>
      <c r="W111" s="1">
        <v>2333</v>
      </c>
      <c r="X111" s="1">
        <v>7</v>
      </c>
      <c r="Y111" s="1">
        <v>19</v>
      </c>
      <c r="Z111" s="33">
        <v>-12</v>
      </c>
      <c r="AA111" s="1">
        <v>30</v>
      </c>
      <c r="AB111" s="1">
        <v>75</v>
      </c>
      <c r="AC111" s="1">
        <v>0</v>
      </c>
      <c r="AD111" s="33" t="s">
        <v>268</v>
      </c>
      <c r="AE111" s="35">
        <v>32</v>
      </c>
      <c r="AF111" s="36">
        <v>577</v>
      </c>
      <c r="AG111" s="36">
        <v>1015</v>
      </c>
      <c r="AH111" s="36">
        <v>56.8</v>
      </c>
      <c r="AI111" s="36">
        <v>7142</v>
      </c>
      <c r="AJ111" s="36">
        <v>7</v>
      </c>
      <c r="AK111" s="36">
        <v>6.1</v>
      </c>
      <c r="AL111" s="36">
        <v>36</v>
      </c>
      <c r="AM111" s="36">
        <v>38</v>
      </c>
      <c r="AN111" s="36">
        <v>120.2</v>
      </c>
      <c r="AO111" s="37">
        <v>8</v>
      </c>
      <c r="AP111" t="s">
        <v>3661</v>
      </c>
      <c r="AQ111" s="7">
        <v>75</v>
      </c>
      <c r="AR111" s="7">
        <v>212</v>
      </c>
      <c r="AS111" s="7"/>
      <c r="AT111" s="7">
        <v>4.95</v>
      </c>
      <c r="AU111" s="7">
        <v>28</v>
      </c>
      <c r="AV111" s="7">
        <v>108</v>
      </c>
      <c r="AW111" s="7">
        <v>4.51</v>
      </c>
      <c r="AX111" s="17"/>
      <c r="AY111" s="17"/>
      <c r="AZ111" s="17"/>
      <c r="BA111" s="18"/>
      <c r="BB111" s="17"/>
      <c r="BC111" s="18"/>
      <c r="BD111" s="18"/>
      <c r="BE111" s="15"/>
    </row>
    <row r="112" spans="1:57" ht="18" x14ac:dyDescent="0.2">
      <c r="A112" t="s">
        <v>1500</v>
      </c>
      <c r="B112" s="33">
        <v>1</v>
      </c>
      <c r="C112" s="1">
        <v>1992</v>
      </c>
      <c r="D112" s="1">
        <v>8</v>
      </c>
      <c r="E112" s="1">
        <v>211</v>
      </c>
      <c r="F112" s="1">
        <v>23</v>
      </c>
      <c r="G112" s="33" t="s">
        <v>106</v>
      </c>
      <c r="H112" s="1">
        <v>1992</v>
      </c>
      <c r="I112" s="1">
        <v>2001</v>
      </c>
      <c r="J112" s="33">
        <f t="shared" si="3"/>
        <v>9</v>
      </c>
      <c r="K112" s="33">
        <v>0</v>
      </c>
      <c r="L112" s="1">
        <v>0</v>
      </c>
      <c r="M112" s="1">
        <v>0</v>
      </c>
      <c r="N112" s="1">
        <v>1</v>
      </c>
      <c r="O112" s="49">
        <v>21</v>
      </c>
      <c r="P112" s="1">
        <v>81</v>
      </c>
      <c r="Q112" s="1">
        <v>38</v>
      </c>
      <c r="R112" s="23">
        <v>12.666666666666666</v>
      </c>
      <c r="S112" s="1">
        <v>694</v>
      </c>
      <c r="T112" s="1">
        <v>1339</v>
      </c>
      <c r="U112" s="13">
        <v>0.51829723674383865</v>
      </c>
      <c r="V112" s="33">
        <v>6.5170276325616125</v>
      </c>
      <c r="W112" s="1">
        <v>7801</v>
      </c>
      <c r="X112" s="1">
        <v>39</v>
      </c>
      <c r="Y112" s="1">
        <v>33</v>
      </c>
      <c r="Z112" s="33">
        <v>6</v>
      </c>
      <c r="AA112" s="1">
        <v>121</v>
      </c>
      <c r="AB112" s="1">
        <v>424</v>
      </c>
      <c r="AC112" s="1">
        <v>5</v>
      </c>
      <c r="AD112" s="33" t="s">
        <v>209</v>
      </c>
      <c r="AE112" s="35">
        <v>46</v>
      </c>
      <c r="AF112" s="36">
        <v>126</v>
      </c>
      <c r="AG112" s="36">
        <v>228</v>
      </c>
      <c r="AH112" s="36">
        <v>55.3</v>
      </c>
      <c r="AI112" s="36">
        <v>1605</v>
      </c>
      <c r="AJ112" s="36">
        <v>7</v>
      </c>
      <c r="AK112" s="36">
        <v>5</v>
      </c>
      <c r="AL112" s="36">
        <v>8</v>
      </c>
      <c r="AM112" s="36">
        <v>14</v>
      </c>
      <c r="AN112" s="36">
        <v>113.7</v>
      </c>
      <c r="AO112" s="37">
        <v>1</v>
      </c>
      <c r="AP112" t="s">
        <v>3185</v>
      </c>
      <c r="AQ112" s="7">
        <v>76.900000000000006</v>
      </c>
      <c r="AR112" s="7">
        <v>232</v>
      </c>
      <c r="AS112" s="7"/>
      <c r="AT112" s="7">
        <v>5.14</v>
      </c>
      <c r="AU112" s="7">
        <v>27.5</v>
      </c>
      <c r="AV112" s="7">
        <v>103</v>
      </c>
      <c r="AW112" s="7">
        <v>4.21</v>
      </c>
    </row>
    <row r="113" spans="1:57" ht="18" x14ac:dyDescent="0.2">
      <c r="A113" t="s">
        <v>1341</v>
      </c>
      <c r="B113" s="33">
        <v>1</v>
      </c>
      <c r="C113" s="1">
        <v>1995</v>
      </c>
      <c r="D113" s="1">
        <v>1</v>
      </c>
      <c r="E113" s="1">
        <v>5</v>
      </c>
      <c r="F113" s="1">
        <v>22</v>
      </c>
      <c r="G113" s="33" t="s">
        <v>528</v>
      </c>
      <c r="H113" s="1">
        <v>1995</v>
      </c>
      <c r="I113" s="1">
        <v>2011</v>
      </c>
      <c r="J113" s="33">
        <f t="shared" si="3"/>
        <v>16</v>
      </c>
      <c r="K113" s="33">
        <v>0</v>
      </c>
      <c r="L113" s="1">
        <v>0</v>
      </c>
      <c r="M113" s="1">
        <v>2</v>
      </c>
      <c r="N113" s="1">
        <v>11</v>
      </c>
      <c r="O113" s="49">
        <v>81</v>
      </c>
      <c r="P113" s="1">
        <v>198</v>
      </c>
      <c r="Q113" s="1">
        <v>180</v>
      </c>
      <c r="R113" s="23">
        <v>60</v>
      </c>
      <c r="S113" s="1">
        <v>3487</v>
      </c>
      <c r="T113" s="1">
        <v>6261</v>
      </c>
      <c r="U113" s="13">
        <v>0.55693978597668103</v>
      </c>
      <c r="V113" s="33">
        <v>21.730602140233188</v>
      </c>
      <c r="W113" s="1">
        <v>40922</v>
      </c>
      <c r="X113" s="1">
        <v>208</v>
      </c>
      <c r="Y113" s="1">
        <v>196</v>
      </c>
      <c r="Z113" s="33">
        <v>12</v>
      </c>
      <c r="AA113" s="1">
        <v>374</v>
      </c>
      <c r="AB113" s="1">
        <v>686</v>
      </c>
      <c r="AC113" s="1">
        <v>10</v>
      </c>
      <c r="AD113" s="33" t="s">
        <v>171</v>
      </c>
      <c r="AE113" s="35">
        <v>45</v>
      </c>
      <c r="AF113" s="36">
        <v>370</v>
      </c>
      <c r="AG113" s="36">
        <v>657</v>
      </c>
      <c r="AH113" s="36">
        <v>56.3</v>
      </c>
      <c r="AI113" s="36">
        <v>5304</v>
      </c>
      <c r="AJ113" s="36">
        <v>8.1</v>
      </c>
      <c r="AK113" s="36">
        <v>7.8</v>
      </c>
      <c r="AL113" s="36">
        <v>39</v>
      </c>
      <c r="AM113" s="36">
        <v>21</v>
      </c>
      <c r="AN113" s="36">
        <v>137.30000000000001</v>
      </c>
      <c r="AO113" s="37">
        <v>1</v>
      </c>
      <c r="AP113" t="s">
        <v>3185</v>
      </c>
      <c r="AQ113" s="7">
        <v>77</v>
      </c>
      <c r="AR113" s="7">
        <v>240</v>
      </c>
      <c r="AS113" s="7"/>
      <c r="AT113" s="7"/>
      <c r="AU113" s="7"/>
      <c r="AV113" s="7"/>
      <c r="AW113" s="7"/>
    </row>
    <row r="114" spans="1:57" ht="18" x14ac:dyDescent="0.2">
      <c r="A114" t="s">
        <v>212</v>
      </c>
      <c r="B114" s="33">
        <v>0</v>
      </c>
      <c r="C114" s="1">
        <v>2016</v>
      </c>
      <c r="D114" s="1">
        <v>5</v>
      </c>
      <c r="E114" s="1">
        <v>162</v>
      </c>
      <c r="F114" s="1">
        <v>23</v>
      </c>
      <c r="G114" s="33" t="s">
        <v>71</v>
      </c>
      <c r="H114" s="1">
        <v>2016</v>
      </c>
      <c r="I114" s="1">
        <v>2017</v>
      </c>
      <c r="J114" s="33">
        <f t="shared" si="3"/>
        <v>1</v>
      </c>
      <c r="K114" s="33">
        <v>0</v>
      </c>
      <c r="L114" s="1">
        <v>0</v>
      </c>
      <c r="M114" s="1">
        <v>0</v>
      </c>
      <c r="N114" s="1">
        <v>0</v>
      </c>
      <c r="O114" s="49">
        <v>2</v>
      </c>
      <c r="P114" s="1">
        <v>8</v>
      </c>
      <c r="Q114" s="1">
        <v>1</v>
      </c>
      <c r="R114" s="23">
        <v>0.33333333333333331</v>
      </c>
      <c r="S114" s="1">
        <v>60</v>
      </c>
      <c r="T114" s="1">
        <v>101</v>
      </c>
      <c r="U114" s="13">
        <v>0.59405940594059403</v>
      </c>
      <c r="V114" s="33">
        <v>-5.0405940594059402</v>
      </c>
      <c r="W114" s="1">
        <v>621</v>
      </c>
      <c r="X114" s="1">
        <v>4</v>
      </c>
      <c r="Y114" s="1">
        <v>7</v>
      </c>
      <c r="Z114" s="33">
        <v>-3</v>
      </c>
      <c r="AA114" s="1">
        <v>18</v>
      </c>
      <c r="AB114" s="1">
        <v>176</v>
      </c>
      <c r="AC114" s="1">
        <v>1</v>
      </c>
      <c r="AD114" s="33" t="s">
        <v>218</v>
      </c>
      <c r="AE114" s="35">
        <f>28+23</f>
        <v>51</v>
      </c>
      <c r="AF114" s="43">
        <v>727</v>
      </c>
      <c r="AG114" s="43">
        <v>1103</v>
      </c>
      <c r="AH114" s="43">
        <v>65.900000000000006</v>
      </c>
      <c r="AI114" s="43">
        <v>9385</v>
      </c>
      <c r="AJ114" s="43">
        <v>8.5</v>
      </c>
      <c r="AK114" s="43">
        <v>8.6999999999999993</v>
      </c>
      <c r="AL114" s="43">
        <v>75</v>
      </c>
      <c r="AM114" s="43">
        <v>29</v>
      </c>
      <c r="AN114" s="43">
        <v>154.6</v>
      </c>
      <c r="AO114" s="37">
        <v>5</v>
      </c>
      <c r="AP114" t="s">
        <v>3189</v>
      </c>
      <c r="AQ114" s="7">
        <v>75.25</v>
      </c>
      <c r="AR114" s="7">
        <v>218</v>
      </c>
      <c r="AS114" s="7"/>
      <c r="AT114" s="7">
        <v>4.78</v>
      </c>
      <c r="AU114" s="7">
        <v>32.5</v>
      </c>
      <c r="AV114" s="7">
        <v>113</v>
      </c>
      <c r="AW114" s="7">
        <v>4.3099999999999996</v>
      </c>
    </row>
    <row r="115" spans="1:57" ht="18" x14ac:dyDescent="0.2">
      <c r="A115" t="s">
        <v>765</v>
      </c>
      <c r="B115" s="33">
        <v>0</v>
      </c>
      <c r="C115" s="1">
        <v>2007</v>
      </c>
      <c r="D115" s="1">
        <v>2</v>
      </c>
      <c r="E115" s="1">
        <v>36</v>
      </c>
      <c r="F115" s="1">
        <v>23</v>
      </c>
      <c r="G115" s="33" t="s">
        <v>151</v>
      </c>
      <c r="H115" s="1">
        <v>2007</v>
      </c>
      <c r="I115" s="1">
        <v>2012</v>
      </c>
      <c r="J115" s="33">
        <f t="shared" si="3"/>
        <v>5</v>
      </c>
      <c r="K115" s="33">
        <v>0</v>
      </c>
      <c r="L115" s="1">
        <v>0</v>
      </c>
      <c r="M115" s="1">
        <v>0</v>
      </c>
      <c r="N115" s="1">
        <v>1</v>
      </c>
      <c r="O115" s="49">
        <v>12</v>
      </c>
      <c r="P115" s="1">
        <v>34</v>
      </c>
      <c r="Q115" s="1">
        <v>21</v>
      </c>
      <c r="R115" s="23">
        <v>7</v>
      </c>
      <c r="S115" s="1">
        <v>449</v>
      </c>
      <c r="T115" s="1">
        <v>755</v>
      </c>
      <c r="U115" s="13">
        <v>0.59470198675496688</v>
      </c>
      <c r="V115" s="33">
        <v>0.5529801324503314</v>
      </c>
      <c r="W115" s="1">
        <v>5206</v>
      </c>
      <c r="X115" s="1">
        <v>28</v>
      </c>
      <c r="Y115" s="1">
        <v>25</v>
      </c>
      <c r="Z115" s="33">
        <v>3</v>
      </c>
      <c r="AA115" s="1">
        <v>69</v>
      </c>
      <c r="AB115" s="1">
        <v>229</v>
      </c>
      <c r="AC115" s="1">
        <v>2</v>
      </c>
      <c r="AD115" s="33" t="s">
        <v>770</v>
      </c>
      <c r="AE115" s="35">
        <v>50</v>
      </c>
      <c r="AF115" s="36">
        <v>964</v>
      </c>
      <c r="AG115" s="36">
        <v>1565</v>
      </c>
      <c r="AH115" s="36">
        <v>61.6</v>
      </c>
      <c r="AI115" s="36">
        <v>12964</v>
      </c>
      <c r="AJ115" s="36">
        <v>8.3000000000000007</v>
      </c>
      <c r="AK115" s="36">
        <v>8.5</v>
      </c>
      <c r="AL115" s="36">
        <v>85</v>
      </c>
      <c r="AM115" s="36">
        <v>31</v>
      </c>
      <c r="AN115" s="36">
        <v>145.1</v>
      </c>
      <c r="AO115" s="37">
        <v>9</v>
      </c>
      <c r="AP115" t="s">
        <v>3657</v>
      </c>
      <c r="AQ115" s="7">
        <v>75.13</v>
      </c>
      <c r="AR115" s="7">
        <v>218</v>
      </c>
      <c r="AS115" s="7"/>
      <c r="AT115" s="7">
        <v>4.8899999999999997</v>
      </c>
      <c r="AU115" s="7">
        <v>32.5</v>
      </c>
      <c r="AV115" s="7">
        <v>112</v>
      </c>
      <c r="AW115" s="7">
        <v>4.4400000000000004</v>
      </c>
    </row>
    <row r="116" spans="1:57" ht="18" x14ac:dyDescent="0.2">
      <c r="A116" t="s">
        <v>1730</v>
      </c>
      <c r="B116" s="33">
        <v>0</v>
      </c>
      <c r="C116" s="1">
        <v>1987</v>
      </c>
      <c r="D116" s="1">
        <v>7</v>
      </c>
      <c r="E116" s="1">
        <v>180</v>
      </c>
      <c r="F116" s="1">
        <v>23</v>
      </c>
      <c r="G116" s="33" t="s">
        <v>196</v>
      </c>
      <c r="H116" s="1">
        <v>1987</v>
      </c>
      <c r="I116" s="1">
        <v>1988</v>
      </c>
      <c r="J116" s="33">
        <f t="shared" si="3"/>
        <v>1</v>
      </c>
      <c r="K116" s="33">
        <v>0</v>
      </c>
      <c r="L116" s="1">
        <v>0</v>
      </c>
      <c r="M116" s="1">
        <v>0</v>
      </c>
      <c r="N116" s="1">
        <v>0</v>
      </c>
      <c r="O116" s="49">
        <v>2</v>
      </c>
      <c r="P116" s="1">
        <v>6</v>
      </c>
      <c r="Q116" s="1">
        <v>4</v>
      </c>
      <c r="R116" s="23">
        <v>1.3333333333333333</v>
      </c>
      <c r="S116" s="1">
        <v>47</v>
      </c>
      <c r="T116" s="1">
        <v>106</v>
      </c>
      <c r="U116" s="13">
        <v>0.44339622641509435</v>
      </c>
      <c r="V116" s="33">
        <v>-3.1339622641509437</v>
      </c>
      <c r="W116" s="1">
        <v>605</v>
      </c>
      <c r="X116" s="1">
        <v>7</v>
      </c>
      <c r="Y116" s="1">
        <v>6</v>
      </c>
      <c r="Z116" s="33">
        <v>1</v>
      </c>
      <c r="AA116" s="1">
        <v>11</v>
      </c>
      <c r="AB116" s="1">
        <v>42</v>
      </c>
      <c r="AC116" s="1">
        <v>0</v>
      </c>
      <c r="AD116" s="33" t="s">
        <v>341</v>
      </c>
      <c r="AE116" s="35">
        <v>57</v>
      </c>
      <c r="AF116" s="36">
        <v>731</v>
      </c>
      <c r="AG116" s="36">
        <v>1336</v>
      </c>
      <c r="AH116" s="36">
        <v>54.7</v>
      </c>
      <c r="AI116" s="36">
        <v>10623</v>
      </c>
      <c r="AJ116" s="36">
        <v>8</v>
      </c>
      <c r="AK116" s="36">
        <v>7.3</v>
      </c>
      <c r="AL116" s="36">
        <v>66</v>
      </c>
      <c r="AM116" s="36">
        <v>48</v>
      </c>
      <c r="AN116" s="36">
        <v>130.6</v>
      </c>
      <c r="AO116" s="37">
        <v>12</v>
      </c>
      <c r="AP116" t="s">
        <v>2519</v>
      </c>
      <c r="AQ116" s="7">
        <v>71.3</v>
      </c>
      <c r="AR116" s="7">
        <v>187</v>
      </c>
      <c r="AS116" s="7"/>
      <c r="AT116" s="7"/>
      <c r="AU116" s="7"/>
      <c r="AV116" s="7"/>
      <c r="AW116" s="7"/>
      <c r="AX116" s="17"/>
      <c r="AY116" s="15"/>
      <c r="AZ116" s="17"/>
      <c r="BA116" s="18"/>
      <c r="BB116" s="17"/>
      <c r="BC116" s="17"/>
      <c r="BD116" s="18"/>
      <c r="BE116" s="17"/>
    </row>
    <row r="117" spans="1:57" ht="18" x14ac:dyDescent="0.2">
      <c r="A117" t="s">
        <v>510</v>
      </c>
      <c r="B117" s="33">
        <v>1</v>
      </c>
      <c r="C117" s="1">
        <v>2012</v>
      </c>
      <c r="D117" s="1">
        <v>4</v>
      </c>
      <c r="E117" s="1">
        <v>102</v>
      </c>
      <c r="F117" s="1">
        <v>24</v>
      </c>
      <c r="G117" s="33" t="s">
        <v>221</v>
      </c>
      <c r="H117" s="1">
        <v>2012</v>
      </c>
      <c r="I117" s="1">
        <v>2017</v>
      </c>
      <c r="J117" s="33">
        <f t="shared" si="3"/>
        <v>5</v>
      </c>
      <c r="K117" s="33">
        <v>0</v>
      </c>
      <c r="L117" s="1">
        <v>0</v>
      </c>
      <c r="M117" s="1">
        <v>1</v>
      </c>
      <c r="N117" s="1">
        <v>3</v>
      </c>
      <c r="O117" s="49">
        <v>41</v>
      </c>
      <c r="P117" s="1">
        <v>62</v>
      </c>
      <c r="Q117" s="1">
        <v>57</v>
      </c>
      <c r="R117" s="23">
        <v>19</v>
      </c>
      <c r="S117" s="1">
        <v>1372</v>
      </c>
      <c r="T117" s="1">
        <v>2096</v>
      </c>
      <c r="U117" s="13">
        <v>0.65458015267175573</v>
      </c>
      <c r="V117" s="33">
        <v>7.9541984732824424</v>
      </c>
      <c r="W117" s="1">
        <v>16206</v>
      </c>
      <c r="X117" s="1">
        <v>99</v>
      </c>
      <c r="Y117" s="1">
        <v>55</v>
      </c>
      <c r="Z117" s="33">
        <v>44</v>
      </c>
      <c r="AA117" s="1">
        <v>123</v>
      </c>
      <c r="AB117" s="1">
        <v>379</v>
      </c>
      <c r="AC117" s="1">
        <v>13</v>
      </c>
      <c r="AD117" s="33" t="s">
        <v>193</v>
      </c>
      <c r="AE117" s="43">
        <v>45</v>
      </c>
      <c r="AF117" s="43">
        <v>723</v>
      </c>
      <c r="AG117" s="43">
        <v>1128</v>
      </c>
      <c r="AH117" s="43">
        <v>64.099999999999994</v>
      </c>
      <c r="AI117" s="43">
        <v>9131</v>
      </c>
      <c r="AJ117" s="43">
        <v>8.1</v>
      </c>
      <c r="AK117" s="43">
        <v>8.1</v>
      </c>
      <c r="AL117" s="43">
        <v>66</v>
      </c>
      <c r="AM117" s="43">
        <v>30</v>
      </c>
      <c r="AN117" s="43">
        <v>146.1</v>
      </c>
      <c r="AO117" s="37">
        <v>1</v>
      </c>
      <c r="AP117" t="s">
        <v>3185</v>
      </c>
      <c r="AQ117" s="7">
        <v>74.63</v>
      </c>
      <c r="AR117" s="7">
        <v>214</v>
      </c>
      <c r="AS117" s="7">
        <v>33</v>
      </c>
      <c r="AT117" s="7">
        <v>4.84</v>
      </c>
      <c r="AU117" s="7">
        <v>28.5</v>
      </c>
      <c r="AV117" s="7">
        <v>109</v>
      </c>
      <c r="AW117" s="7">
        <v>4.5</v>
      </c>
    </row>
    <row r="118" spans="1:57" ht="18" x14ac:dyDescent="0.2">
      <c r="A118" t="s">
        <v>1353</v>
      </c>
      <c r="B118" s="33">
        <v>1</v>
      </c>
      <c r="C118" s="1">
        <v>1995</v>
      </c>
      <c r="D118" s="1">
        <v>2</v>
      </c>
      <c r="E118" s="1">
        <v>60</v>
      </c>
      <c r="F118" s="1">
        <v>22</v>
      </c>
      <c r="G118" s="33" t="s">
        <v>120</v>
      </c>
      <c r="H118" s="1">
        <v>1995</v>
      </c>
      <c r="I118" s="1">
        <v>2005</v>
      </c>
      <c r="J118" s="33">
        <f t="shared" si="3"/>
        <v>10</v>
      </c>
      <c r="K118" s="33">
        <v>0</v>
      </c>
      <c r="L118" s="1">
        <v>0</v>
      </c>
      <c r="M118" s="1">
        <v>1</v>
      </c>
      <c r="N118" s="1">
        <v>4</v>
      </c>
      <c r="O118" s="49">
        <v>59</v>
      </c>
      <c r="P118" s="1">
        <v>125</v>
      </c>
      <c r="Q118" s="1">
        <v>87</v>
      </c>
      <c r="R118" s="23">
        <v>27.333333333333332</v>
      </c>
      <c r="S118" s="1">
        <v>1316</v>
      </c>
      <c r="T118" s="1">
        <v>2358</v>
      </c>
      <c r="U118" s="13">
        <v>0.55810008481764206</v>
      </c>
      <c r="V118" s="33">
        <v>10.61899915182358</v>
      </c>
      <c r="W118" s="1">
        <v>14746</v>
      </c>
      <c r="X118" s="1">
        <v>77</v>
      </c>
      <c r="Y118" s="1">
        <v>84</v>
      </c>
      <c r="Z118" s="33">
        <v>-7</v>
      </c>
      <c r="AA118" s="1">
        <v>560</v>
      </c>
      <c r="AB118" s="1">
        <v>2874</v>
      </c>
      <c r="AC118" s="1">
        <v>38</v>
      </c>
      <c r="AD118" s="33" t="s">
        <v>1297</v>
      </c>
      <c r="AE118" s="35">
        <v>33</v>
      </c>
      <c r="AF118" s="36">
        <v>456</v>
      </c>
      <c r="AG118" s="36">
        <v>785</v>
      </c>
      <c r="AH118" s="36">
        <v>58.1</v>
      </c>
      <c r="AI118" s="36">
        <v>6481</v>
      </c>
      <c r="AJ118" s="36">
        <v>8.3000000000000007</v>
      </c>
      <c r="AK118" s="36">
        <v>8</v>
      </c>
      <c r="AL118" s="36">
        <v>33</v>
      </c>
      <c r="AM118" s="36">
        <v>19</v>
      </c>
      <c r="AN118" s="36">
        <v>136.5</v>
      </c>
      <c r="AO118" s="37">
        <v>4</v>
      </c>
      <c r="AP118" t="s">
        <v>3663</v>
      </c>
      <c r="AQ118" s="7">
        <v>73.5</v>
      </c>
      <c r="AR118" s="7">
        <v>212</v>
      </c>
      <c r="AS118" s="7"/>
      <c r="AT118" s="7">
        <v>4.5199999999999996</v>
      </c>
      <c r="AU118" s="7">
        <v>36</v>
      </c>
      <c r="AV118" s="7">
        <v>125</v>
      </c>
      <c r="AW118" s="7">
        <v>4.13</v>
      </c>
    </row>
    <row r="119" spans="1:57" ht="18" x14ac:dyDescent="0.2">
      <c r="A119" t="s">
        <v>1295</v>
      </c>
      <c r="B119" s="33">
        <v>0</v>
      </c>
      <c r="C119" s="1">
        <v>1997</v>
      </c>
      <c r="D119" s="1">
        <v>7</v>
      </c>
      <c r="E119" s="1">
        <v>207</v>
      </c>
      <c r="F119" s="1">
        <v>24</v>
      </c>
      <c r="G119" s="33" t="s">
        <v>151</v>
      </c>
      <c r="H119" s="1">
        <v>1998</v>
      </c>
      <c r="I119" s="1">
        <v>2006</v>
      </c>
      <c r="J119" s="33">
        <f t="shared" si="3"/>
        <v>8</v>
      </c>
      <c r="K119" s="33">
        <v>0</v>
      </c>
      <c r="L119" s="1">
        <v>0</v>
      </c>
      <c r="M119" s="1">
        <v>0</v>
      </c>
      <c r="N119" s="1">
        <v>0</v>
      </c>
      <c r="O119" s="49">
        <v>4</v>
      </c>
      <c r="P119" s="1">
        <v>104</v>
      </c>
      <c r="Q119" s="1">
        <v>8</v>
      </c>
      <c r="R119" s="23">
        <v>2.6666666666666665</v>
      </c>
      <c r="S119" s="1">
        <v>184</v>
      </c>
      <c r="T119" s="1">
        <v>354</v>
      </c>
      <c r="U119" s="13">
        <v>0.51977401129943501</v>
      </c>
      <c r="V119" s="33">
        <v>2.8022598870056497</v>
      </c>
      <c r="W119" s="1">
        <v>1944</v>
      </c>
      <c r="X119" s="1">
        <v>10</v>
      </c>
      <c r="Y119" s="1">
        <v>14</v>
      </c>
      <c r="Z119" s="33">
        <v>-4</v>
      </c>
      <c r="AA119" s="1">
        <v>31</v>
      </c>
      <c r="AB119" s="1">
        <v>30</v>
      </c>
      <c r="AC119" s="1">
        <v>1</v>
      </c>
      <c r="AD119" s="33" t="s">
        <v>1297</v>
      </c>
      <c r="AE119" s="35">
        <v>29</v>
      </c>
      <c r="AF119" s="36">
        <v>350</v>
      </c>
      <c r="AG119" s="36">
        <v>594</v>
      </c>
      <c r="AH119" s="36">
        <v>58.9</v>
      </c>
      <c r="AI119" s="36">
        <v>5390</v>
      </c>
      <c r="AJ119" s="36">
        <v>9.1</v>
      </c>
      <c r="AK119" s="36">
        <v>8.5</v>
      </c>
      <c r="AL119" s="36">
        <v>40</v>
      </c>
      <c r="AM119" s="36">
        <v>25</v>
      </c>
      <c r="AN119" s="36">
        <v>148.9</v>
      </c>
      <c r="AO119" s="37">
        <v>4</v>
      </c>
      <c r="AP119" t="s">
        <v>3188</v>
      </c>
      <c r="AQ119" s="7">
        <v>72.900000000000006</v>
      </c>
      <c r="AR119" s="7">
        <v>180</v>
      </c>
      <c r="AS119" s="7"/>
      <c r="AT119" s="7">
        <v>5.14</v>
      </c>
      <c r="AU119" s="7">
        <v>28.5</v>
      </c>
      <c r="AV119" s="7">
        <v>103</v>
      </c>
      <c r="AW119" s="7">
        <v>4.37</v>
      </c>
    </row>
    <row r="120" spans="1:57" ht="18" x14ac:dyDescent="0.2">
      <c r="A120" t="s">
        <v>1074</v>
      </c>
      <c r="B120" s="33">
        <v>0</v>
      </c>
      <c r="C120" s="1">
        <v>2002</v>
      </c>
      <c r="D120" s="1">
        <v>5</v>
      </c>
      <c r="E120" s="1">
        <v>158</v>
      </c>
      <c r="F120" s="1">
        <v>22</v>
      </c>
      <c r="G120" s="33" t="s">
        <v>443</v>
      </c>
      <c r="H120" s="1">
        <v>2003</v>
      </c>
      <c r="I120" s="1">
        <v>2003</v>
      </c>
      <c r="J120" s="33">
        <f t="shared" si="3"/>
        <v>0</v>
      </c>
      <c r="K120" s="33">
        <v>0</v>
      </c>
      <c r="L120" s="1">
        <v>0</v>
      </c>
      <c r="M120" s="1">
        <v>0</v>
      </c>
      <c r="N120" s="1">
        <v>0</v>
      </c>
      <c r="O120" s="49">
        <v>1</v>
      </c>
      <c r="P120" s="1">
        <v>7</v>
      </c>
      <c r="Q120" s="1">
        <v>4</v>
      </c>
      <c r="R120" s="23">
        <v>1.3333333333333333</v>
      </c>
      <c r="S120" s="1">
        <v>44</v>
      </c>
      <c r="T120" s="1">
        <v>114</v>
      </c>
      <c r="U120" s="13">
        <v>0.38596491228070173</v>
      </c>
      <c r="V120" s="33">
        <v>-4.1596491228070178</v>
      </c>
      <c r="W120" s="1">
        <v>391</v>
      </c>
      <c r="X120" s="1">
        <v>2</v>
      </c>
      <c r="Y120" s="1">
        <v>6</v>
      </c>
      <c r="Z120" s="33">
        <v>-4</v>
      </c>
      <c r="AA120" s="1">
        <v>8</v>
      </c>
      <c r="AB120" s="1">
        <v>13</v>
      </c>
      <c r="AC120" s="1">
        <v>0</v>
      </c>
      <c r="AD120" s="33" t="s">
        <v>1076</v>
      </c>
      <c r="AE120" s="35">
        <v>42</v>
      </c>
      <c r="AF120" s="36">
        <v>668</v>
      </c>
      <c r="AG120" s="36">
        <v>1229</v>
      </c>
      <c r="AH120" s="36">
        <v>54.4</v>
      </c>
      <c r="AI120" s="36">
        <v>8460</v>
      </c>
      <c r="AJ120" s="36">
        <v>6.9</v>
      </c>
      <c r="AK120" s="36">
        <v>6.7</v>
      </c>
      <c r="AL120" s="36">
        <v>66</v>
      </c>
      <c r="AM120" s="36">
        <v>33</v>
      </c>
      <c r="AN120" s="36">
        <v>124.5</v>
      </c>
      <c r="AO120" s="37">
        <v>1</v>
      </c>
      <c r="AP120" t="s">
        <v>3185</v>
      </c>
      <c r="AQ120" s="7">
        <v>74.3</v>
      </c>
      <c r="AR120" s="7">
        <v>211</v>
      </c>
      <c r="AS120" s="7">
        <v>31</v>
      </c>
      <c r="AT120" s="7">
        <v>4.8600000000000003</v>
      </c>
      <c r="AU120" s="7">
        <v>27</v>
      </c>
      <c r="AV120" s="7">
        <v>97</v>
      </c>
      <c r="AW120" s="7">
        <v>4.5</v>
      </c>
    </row>
    <row r="121" spans="1:57" ht="18" x14ac:dyDescent="0.2">
      <c r="A121" t="s">
        <v>1009</v>
      </c>
      <c r="B121" s="33">
        <v>0</v>
      </c>
      <c r="C121" s="1">
        <v>2003</v>
      </c>
      <c r="D121" s="1">
        <v>1</v>
      </c>
      <c r="E121" s="1">
        <v>19</v>
      </c>
      <c r="F121" s="1">
        <v>22</v>
      </c>
      <c r="G121" s="33" t="s">
        <v>382</v>
      </c>
      <c r="H121" s="1">
        <v>2003</v>
      </c>
      <c r="I121" s="1">
        <v>2011</v>
      </c>
      <c r="J121" s="33">
        <f t="shared" si="3"/>
        <v>8</v>
      </c>
      <c r="K121" s="33">
        <v>0</v>
      </c>
      <c r="L121" s="1">
        <v>0</v>
      </c>
      <c r="M121" s="1">
        <v>0</v>
      </c>
      <c r="N121" s="1">
        <v>4</v>
      </c>
      <c r="O121" s="49">
        <v>17</v>
      </c>
      <c r="P121" s="1">
        <v>67</v>
      </c>
      <c r="Q121" s="1">
        <v>47</v>
      </c>
      <c r="R121" s="23">
        <v>15.666666666666666</v>
      </c>
      <c r="S121" s="1">
        <v>861</v>
      </c>
      <c r="T121" s="1">
        <v>1519</v>
      </c>
      <c r="U121" s="13">
        <v>0.56682027649769584</v>
      </c>
      <c r="V121" s="33">
        <v>3.4317972350230415</v>
      </c>
      <c r="W121" s="1">
        <v>8931</v>
      </c>
      <c r="X121" s="1">
        <v>48</v>
      </c>
      <c r="Y121" s="1">
        <v>54</v>
      </c>
      <c r="Z121" s="33">
        <v>-6</v>
      </c>
      <c r="AA121" s="1">
        <v>176</v>
      </c>
      <c r="AB121" s="1">
        <v>572</v>
      </c>
      <c r="AC121" s="1">
        <v>2</v>
      </c>
      <c r="AD121" s="33" t="s">
        <v>107</v>
      </c>
      <c r="AE121" s="35">
        <v>43</v>
      </c>
      <c r="AF121" s="36">
        <v>622</v>
      </c>
      <c r="AG121" s="36">
        <v>1301</v>
      </c>
      <c r="AH121" s="36">
        <v>47.8</v>
      </c>
      <c r="AI121" s="36">
        <v>7980</v>
      </c>
      <c r="AJ121" s="36">
        <v>6.1</v>
      </c>
      <c r="AK121" s="36">
        <v>5.5</v>
      </c>
      <c r="AL121" s="36">
        <v>64</v>
      </c>
      <c r="AM121" s="36">
        <v>48</v>
      </c>
      <c r="AN121" s="36">
        <v>108.2</v>
      </c>
      <c r="AO121" s="37">
        <v>5</v>
      </c>
      <c r="AP121" t="s">
        <v>2514</v>
      </c>
      <c r="AQ121" s="7">
        <v>75</v>
      </c>
      <c r="AR121" s="7">
        <v>234</v>
      </c>
      <c r="AS121" s="7">
        <v>27</v>
      </c>
      <c r="AT121" s="7">
        <v>4.6500000000000004</v>
      </c>
      <c r="AU121" s="7">
        <v>35.5</v>
      </c>
      <c r="AV121" s="7">
        <v>117</v>
      </c>
      <c r="AW121" s="7">
        <v>3.99</v>
      </c>
    </row>
    <row r="122" spans="1:57" ht="18" x14ac:dyDescent="0.2">
      <c r="A122" t="s">
        <v>895</v>
      </c>
      <c r="B122" s="33">
        <v>1</v>
      </c>
      <c r="C122" s="1">
        <v>2005</v>
      </c>
      <c r="D122" s="1">
        <v>4</v>
      </c>
      <c r="E122" s="1">
        <v>106</v>
      </c>
      <c r="F122" s="1">
        <v>22</v>
      </c>
      <c r="G122" s="33" t="s">
        <v>56</v>
      </c>
      <c r="H122" s="1">
        <v>2005</v>
      </c>
      <c r="I122" s="1">
        <v>2014</v>
      </c>
      <c r="J122" s="33">
        <f t="shared" si="3"/>
        <v>9</v>
      </c>
      <c r="K122" s="33">
        <v>0</v>
      </c>
      <c r="L122" s="1">
        <v>0</v>
      </c>
      <c r="M122" s="1">
        <v>0</v>
      </c>
      <c r="N122" s="1">
        <v>5</v>
      </c>
      <c r="O122" s="49">
        <v>41</v>
      </c>
      <c r="P122" s="1">
        <v>87</v>
      </c>
      <c r="Q122" s="1">
        <v>82</v>
      </c>
      <c r="R122" s="23">
        <v>27.333333333333332</v>
      </c>
      <c r="S122" s="1">
        <v>1613</v>
      </c>
      <c r="T122" s="1">
        <v>2712</v>
      </c>
      <c r="U122" s="13">
        <v>0.59476401179941008</v>
      </c>
      <c r="V122" s="33">
        <v>10.352359882005899</v>
      </c>
      <c r="W122" s="1">
        <v>18037</v>
      </c>
      <c r="X122" s="1">
        <v>101</v>
      </c>
      <c r="Y122" s="1">
        <v>69</v>
      </c>
      <c r="Z122" s="33">
        <v>32</v>
      </c>
      <c r="AA122" s="1">
        <v>126</v>
      </c>
      <c r="AB122" s="1">
        <v>296</v>
      </c>
      <c r="AC122" s="1">
        <v>4</v>
      </c>
      <c r="AD122" s="33" t="s">
        <v>698</v>
      </c>
      <c r="AE122" s="35">
        <v>44</v>
      </c>
      <c r="AF122" s="36">
        <v>786</v>
      </c>
      <c r="AG122" s="36">
        <v>1336</v>
      </c>
      <c r="AH122" s="36">
        <v>58.8</v>
      </c>
      <c r="AI122" s="36">
        <v>9337</v>
      </c>
      <c r="AJ122" s="36">
        <v>7</v>
      </c>
      <c r="AK122" s="36">
        <v>7</v>
      </c>
      <c r="AL122" s="36">
        <v>63</v>
      </c>
      <c r="AM122" s="36">
        <v>28</v>
      </c>
      <c r="AN122" s="36">
        <v>128.9</v>
      </c>
      <c r="AO122" s="37">
        <v>1</v>
      </c>
      <c r="AP122" t="s">
        <v>3185</v>
      </c>
      <c r="AQ122" s="7">
        <v>76</v>
      </c>
      <c r="AR122" s="7">
        <v>233</v>
      </c>
      <c r="AS122" s="7">
        <v>27</v>
      </c>
      <c r="AT122" s="7">
        <v>5.1100000000000003</v>
      </c>
      <c r="AU122" s="7">
        <v>26.5</v>
      </c>
      <c r="AV122" s="7"/>
      <c r="AW122" s="7">
        <v>4.5199999999999996</v>
      </c>
    </row>
    <row r="123" spans="1:57" ht="18" x14ac:dyDescent="0.2">
      <c r="A123" t="s">
        <v>421</v>
      </c>
      <c r="B123" s="33">
        <v>0</v>
      </c>
      <c r="C123" s="1">
        <v>2013</v>
      </c>
      <c r="D123" s="1">
        <v>4</v>
      </c>
      <c r="E123" s="1">
        <v>115</v>
      </c>
      <c r="F123" s="1">
        <v>24</v>
      </c>
      <c r="G123" s="33" t="s">
        <v>120</v>
      </c>
      <c r="H123" s="1">
        <v>2013</v>
      </c>
      <c r="I123" s="1">
        <v>2017</v>
      </c>
      <c r="J123" s="33">
        <f t="shared" si="3"/>
        <v>4</v>
      </c>
      <c r="K123" s="33">
        <v>0</v>
      </c>
      <c r="L123" s="1">
        <v>0</v>
      </c>
      <c r="M123" s="1">
        <v>0</v>
      </c>
      <c r="N123" s="1">
        <v>0</v>
      </c>
      <c r="O123" s="49">
        <v>4</v>
      </c>
      <c r="P123" s="1">
        <v>19</v>
      </c>
      <c r="Q123" s="1">
        <v>5</v>
      </c>
      <c r="R123" s="23">
        <v>1.6666666666666667</v>
      </c>
      <c r="S123" s="1">
        <v>108</v>
      </c>
      <c r="T123" s="1">
        <v>169</v>
      </c>
      <c r="U123" s="13">
        <v>0.63905325443786987</v>
      </c>
      <c r="V123" s="33">
        <v>-1.8905325443786989</v>
      </c>
      <c r="W123" s="1">
        <v>1310</v>
      </c>
      <c r="X123" s="1">
        <v>8</v>
      </c>
      <c r="Y123" s="1">
        <v>7</v>
      </c>
      <c r="Z123" s="33">
        <v>1</v>
      </c>
      <c r="AA123" s="1">
        <v>19</v>
      </c>
      <c r="AB123" s="1">
        <v>-19</v>
      </c>
      <c r="AC123" s="1">
        <v>0</v>
      </c>
      <c r="AD123" s="33" t="s">
        <v>427</v>
      </c>
      <c r="AE123" s="35">
        <v>53</v>
      </c>
      <c r="AF123" s="43">
        <v>1388</v>
      </c>
      <c r="AG123" s="43">
        <v>2183</v>
      </c>
      <c r="AH123" s="43">
        <v>63.6</v>
      </c>
      <c r="AI123" s="43">
        <v>16646</v>
      </c>
      <c r="AJ123" s="43">
        <v>7.6</v>
      </c>
      <c r="AK123" s="43">
        <v>7.7</v>
      </c>
      <c r="AL123" s="43">
        <v>123</v>
      </c>
      <c r="AM123" s="43">
        <v>52</v>
      </c>
      <c r="AN123" s="43">
        <v>141.5</v>
      </c>
      <c r="AO123" s="37">
        <v>4</v>
      </c>
      <c r="AP123" t="s">
        <v>3188</v>
      </c>
      <c r="AQ123" s="7">
        <v>74</v>
      </c>
      <c r="AR123" s="7">
        <v>230</v>
      </c>
      <c r="AS123" s="7">
        <v>30</v>
      </c>
      <c r="AT123" s="7">
        <v>4.91</v>
      </c>
      <c r="AU123" s="7"/>
      <c r="AV123" s="7"/>
      <c r="AW123" s="7"/>
    </row>
    <row r="124" spans="1:57" ht="18" x14ac:dyDescent="0.2">
      <c r="A124" t="s">
        <v>970</v>
      </c>
      <c r="B124" s="33">
        <v>0</v>
      </c>
      <c r="C124" s="1">
        <v>2004</v>
      </c>
      <c r="D124" s="1">
        <v>4</v>
      </c>
      <c r="E124" s="1">
        <v>106</v>
      </c>
      <c r="F124" s="1">
        <v>23</v>
      </c>
      <c r="G124" s="33" t="s">
        <v>93</v>
      </c>
      <c r="H124" s="1">
        <v>2004</v>
      </c>
      <c r="I124" s="1">
        <v>2015</v>
      </c>
      <c r="J124" s="33">
        <f t="shared" si="3"/>
        <v>11</v>
      </c>
      <c r="K124" s="33">
        <v>0</v>
      </c>
      <c r="L124" s="1">
        <v>0</v>
      </c>
      <c r="M124" s="1">
        <v>0</v>
      </c>
      <c r="N124" s="1">
        <v>0</v>
      </c>
      <c r="O124" s="49">
        <v>8</v>
      </c>
      <c r="P124" s="1">
        <v>62</v>
      </c>
      <c r="Q124" s="1">
        <v>10</v>
      </c>
      <c r="R124" s="23">
        <v>3.3333333333333335</v>
      </c>
      <c r="S124" s="1">
        <v>216</v>
      </c>
      <c r="T124" s="1">
        <v>356</v>
      </c>
      <c r="U124" s="13">
        <v>0.6067415730337079</v>
      </c>
      <c r="V124" s="33">
        <v>5.1325842696629209</v>
      </c>
      <c r="W124" s="1">
        <v>2370</v>
      </c>
      <c r="X124" s="1">
        <v>9</v>
      </c>
      <c r="Y124" s="1">
        <v>15</v>
      </c>
      <c r="Z124" s="33">
        <v>-6</v>
      </c>
      <c r="AA124" s="1">
        <v>34</v>
      </c>
      <c r="AB124" s="1">
        <v>177</v>
      </c>
      <c r="AC124" s="1">
        <v>0</v>
      </c>
      <c r="AD124" s="33" t="s">
        <v>233</v>
      </c>
      <c r="AE124" s="35">
        <v>43</v>
      </c>
      <c r="AF124" s="36">
        <v>1063</v>
      </c>
      <c r="AG124" s="36">
        <v>1775</v>
      </c>
      <c r="AH124" s="36">
        <v>59.9</v>
      </c>
      <c r="AI124" s="36">
        <v>12666</v>
      </c>
      <c r="AJ124" s="36">
        <v>7.1</v>
      </c>
      <c r="AK124" s="36">
        <v>6.5</v>
      </c>
      <c r="AL124" s="36">
        <v>87</v>
      </c>
      <c r="AM124" s="36">
        <v>62</v>
      </c>
      <c r="AN124" s="36">
        <v>129</v>
      </c>
      <c r="AO124" s="37">
        <v>8</v>
      </c>
      <c r="AP124" t="s">
        <v>3661</v>
      </c>
      <c r="AQ124" s="7">
        <v>75.900000000000006</v>
      </c>
      <c r="AR124" s="7">
        <v>208</v>
      </c>
      <c r="AS124" s="7">
        <v>24</v>
      </c>
      <c r="AT124" s="7">
        <v>4.71</v>
      </c>
      <c r="AU124" s="7">
        <v>37.5</v>
      </c>
      <c r="AV124" s="7">
        <v>125</v>
      </c>
      <c r="AW124" s="7">
        <v>4.21</v>
      </c>
    </row>
    <row r="125" spans="1:57" ht="18" x14ac:dyDescent="0.2">
      <c r="A125" t="s">
        <v>1151</v>
      </c>
      <c r="B125" s="33">
        <v>1</v>
      </c>
      <c r="C125" s="1">
        <v>2000</v>
      </c>
      <c r="D125" s="1">
        <v>6</v>
      </c>
      <c r="E125" s="1">
        <v>168</v>
      </c>
      <c r="F125" s="1">
        <v>23</v>
      </c>
      <c r="G125" s="33" t="s">
        <v>267</v>
      </c>
      <c r="H125" s="1">
        <v>2002</v>
      </c>
      <c r="I125" s="1">
        <v>2009</v>
      </c>
      <c r="J125" s="33">
        <f t="shared" si="3"/>
        <v>7</v>
      </c>
      <c r="K125" s="33">
        <v>0</v>
      </c>
      <c r="L125" s="1">
        <v>0</v>
      </c>
      <c r="M125" s="1">
        <v>2</v>
      </c>
      <c r="N125" s="1">
        <v>7</v>
      </c>
      <c r="O125" s="49">
        <v>57</v>
      </c>
      <c r="P125" s="1">
        <v>96</v>
      </c>
      <c r="Q125" s="1">
        <v>95</v>
      </c>
      <c r="R125" s="23">
        <v>31.666666666666668</v>
      </c>
      <c r="S125" s="1">
        <v>1969</v>
      </c>
      <c r="T125" s="1">
        <v>3171</v>
      </c>
      <c r="U125" s="13">
        <v>0.62093976663513084</v>
      </c>
      <c r="V125" s="33">
        <v>11.39060233364869</v>
      </c>
      <c r="W125" s="1">
        <v>22814</v>
      </c>
      <c r="X125" s="1">
        <v>122</v>
      </c>
      <c r="Y125" s="1">
        <v>93</v>
      </c>
      <c r="Z125" s="33">
        <v>29</v>
      </c>
      <c r="AA125" s="1">
        <v>118</v>
      </c>
      <c r="AB125" s="1">
        <v>300</v>
      </c>
      <c r="AC125" s="1">
        <v>8</v>
      </c>
      <c r="AD125" s="33" t="s">
        <v>402</v>
      </c>
      <c r="AE125" s="35">
        <v>38</v>
      </c>
      <c r="AF125" s="36">
        <v>630</v>
      </c>
      <c r="AG125" s="36">
        <v>1023</v>
      </c>
      <c r="AH125" s="36">
        <v>61.6</v>
      </c>
      <c r="AI125" s="36">
        <v>8153</v>
      </c>
      <c r="AJ125" s="36">
        <v>8</v>
      </c>
      <c r="AK125" s="36">
        <v>7.6</v>
      </c>
      <c r="AL125" s="36">
        <v>59</v>
      </c>
      <c r="AM125" s="36">
        <v>34</v>
      </c>
      <c r="AN125" s="36">
        <v>140.9</v>
      </c>
      <c r="AO125" s="37">
        <v>7</v>
      </c>
      <c r="AP125" t="s">
        <v>2517</v>
      </c>
      <c r="AQ125" s="7">
        <v>73.599999999999994</v>
      </c>
      <c r="AR125" s="7">
        <v>208</v>
      </c>
      <c r="AS125" s="7">
        <v>29</v>
      </c>
      <c r="AT125" s="7">
        <v>4.96</v>
      </c>
      <c r="AU125" s="7"/>
      <c r="AV125" s="7">
        <v>100</v>
      </c>
      <c r="AW125" s="7">
        <v>4.34</v>
      </c>
    </row>
    <row r="126" spans="1:57" ht="18" x14ac:dyDescent="0.2">
      <c r="A126" t="s">
        <v>252</v>
      </c>
      <c r="B126" s="33">
        <v>0</v>
      </c>
      <c r="C126" s="1">
        <v>2015</v>
      </c>
      <c r="D126" s="1">
        <v>1</v>
      </c>
      <c r="E126" s="1">
        <v>2</v>
      </c>
      <c r="F126" s="1">
        <v>21</v>
      </c>
      <c r="G126" s="33" t="s">
        <v>253</v>
      </c>
      <c r="H126" s="1">
        <v>2015</v>
      </c>
      <c r="I126" s="1">
        <v>2017</v>
      </c>
      <c r="J126" s="33">
        <f t="shared" si="3"/>
        <v>2</v>
      </c>
      <c r="K126" s="33">
        <v>0</v>
      </c>
      <c r="L126" s="1">
        <v>0</v>
      </c>
      <c r="M126" s="1">
        <v>0</v>
      </c>
      <c r="N126" s="1">
        <v>3</v>
      </c>
      <c r="O126" s="49">
        <v>33</v>
      </c>
      <c r="P126" s="1">
        <v>42</v>
      </c>
      <c r="Q126" s="1">
        <v>42</v>
      </c>
      <c r="R126" s="23">
        <v>14</v>
      </c>
      <c r="S126" s="1">
        <v>787</v>
      </c>
      <c r="T126" s="1">
        <v>1274</v>
      </c>
      <c r="U126" s="13">
        <v>0.61773940345368916</v>
      </c>
      <c r="V126" s="33">
        <v>1.5226059654631077</v>
      </c>
      <c r="W126" s="1">
        <v>9476</v>
      </c>
      <c r="X126" s="1">
        <v>58</v>
      </c>
      <c r="Y126" s="1">
        <v>34</v>
      </c>
      <c r="Z126" s="33">
        <v>24</v>
      </c>
      <c r="AA126" s="1">
        <v>154</v>
      </c>
      <c r="AB126" s="1">
        <v>913</v>
      </c>
      <c r="AC126" s="1">
        <v>9</v>
      </c>
      <c r="AD126" s="33" t="s">
        <v>263</v>
      </c>
      <c r="AE126" s="43">
        <v>41</v>
      </c>
      <c r="AF126" s="43">
        <v>779</v>
      </c>
      <c r="AG126" s="43">
        <v>1167</v>
      </c>
      <c r="AH126" s="43">
        <v>66.8</v>
      </c>
      <c r="AI126" s="43">
        <v>10796</v>
      </c>
      <c r="AJ126" s="43">
        <v>9.3000000000000007</v>
      </c>
      <c r="AK126" s="43">
        <v>10.5</v>
      </c>
      <c r="AL126" s="43">
        <v>105</v>
      </c>
      <c r="AM126" s="43">
        <v>14</v>
      </c>
      <c r="AN126" s="43">
        <v>171.8</v>
      </c>
      <c r="AO126" s="37">
        <v>5</v>
      </c>
      <c r="AP126" t="s">
        <v>3189</v>
      </c>
      <c r="AQ126" s="7">
        <v>75.75</v>
      </c>
      <c r="AR126" s="7">
        <v>222</v>
      </c>
      <c r="AS126" s="7"/>
      <c r="AT126" s="7">
        <v>4.5199999999999996</v>
      </c>
      <c r="AU126" s="7">
        <v>36</v>
      </c>
      <c r="AV126" s="7">
        <v>121</v>
      </c>
      <c r="AW126" s="7">
        <v>4.1100000000000003</v>
      </c>
    </row>
    <row r="127" spans="1:57" ht="18" x14ac:dyDescent="0.2">
      <c r="A127" t="s">
        <v>1449</v>
      </c>
      <c r="B127" s="33">
        <v>1</v>
      </c>
      <c r="C127" s="1">
        <v>1993</v>
      </c>
      <c r="D127" s="1">
        <v>5</v>
      </c>
      <c r="E127" s="1">
        <v>118</v>
      </c>
      <c r="F127" s="1">
        <v>22</v>
      </c>
      <c r="G127" s="33" t="s">
        <v>288</v>
      </c>
      <c r="H127" s="1">
        <v>1994</v>
      </c>
      <c r="I127" s="1">
        <v>2011</v>
      </c>
      <c r="J127" s="33">
        <f t="shared" si="3"/>
        <v>17</v>
      </c>
      <c r="K127" s="33">
        <v>0</v>
      </c>
      <c r="L127" s="1">
        <v>0</v>
      </c>
      <c r="M127" s="1">
        <v>3</v>
      </c>
      <c r="N127" s="1">
        <v>11</v>
      </c>
      <c r="O127" s="49">
        <v>96</v>
      </c>
      <c r="P127" s="1">
        <v>193</v>
      </c>
      <c r="Q127" s="1">
        <v>151</v>
      </c>
      <c r="R127" s="23">
        <v>50.333333333333336</v>
      </c>
      <c r="S127" s="1">
        <v>2761</v>
      </c>
      <c r="T127" s="1">
        <v>4640</v>
      </c>
      <c r="U127" s="13">
        <v>0.59504310344827582</v>
      </c>
      <c r="V127" s="33">
        <v>31.249568965517241</v>
      </c>
      <c r="W127" s="1">
        <v>32072</v>
      </c>
      <c r="X127" s="1">
        <v>184</v>
      </c>
      <c r="Y127" s="1">
        <v>108</v>
      </c>
      <c r="Z127" s="33">
        <v>76</v>
      </c>
      <c r="AA127" s="1">
        <v>513</v>
      </c>
      <c r="AB127" s="1">
        <v>2421</v>
      </c>
      <c r="AC127" s="1">
        <v>15</v>
      </c>
      <c r="AD127" s="33" t="s">
        <v>543</v>
      </c>
      <c r="AE127" s="35">
        <v>33</v>
      </c>
      <c r="AF127" s="36">
        <v>259</v>
      </c>
      <c r="AG127" s="36">
        <v>498</v>
      </c>
      <c r="AH127" s="36">
        <v>52</v>
      </c>
      <c r="AI127" s="36">
        <v>3423</v>
      </c>
      <c r="AJ127" s="36">
        <v>6.9</v>
      </c>
      <c r="AK127" s="36">
        <v>6.4</v>
      </c>
      <c r="AL127" s="36">
        <v>23</v>
      </c>
      <c r="AM127" s="36">
        <v>16</v>
      </c>
      <c r="AN127" s="36">
        <v>118.6</v>
      </c>
      <c r="AO127" s="37">
        <v>5</v>
      </c>
      <c r="AP127" t="s">
        <v>2514</v>
      </c>
      <c r="AQ127" s="7">
        <v>73</v>
      </c>
      <c r="AR127" s="7">
        <v>206</v>
      </c>
      <c r="AS127" s="7"/>
      <c r="AT127" s="7">
        <v>4.7</v>
      </c>
      <c r="AU127" s="7">
        <v>30.5</v>
      </c>
      <c r="AV127" s="7">
        <v>112</v>
      </c>
      <c r="AW127" s="7">
        <v>4.1900000000000004</v>
      </c>
    </row>
    <row r="128" spans="1:57" ht="18" x14ac:dyDescent="0.2">
      <c r="A128" t="s">
        <v>666</v>
      </c>
      <c r="B128" s="33">
        <v>0</v>
      </c>
      <c r="C128" s="1">
        <v>2009</v>
      </c>
      <c r="D128" s="1">
        <v>1</v>
      </c>
      <c r="E128" s="1">
        <v>5</v>
      </c>
      <c r="F128" s="1">
        <v>22</v>
      </c>
      <c r="G128" s="33" t="s">
        <v>170</v>
      </c>
      <c r="H128" s="1">
        <v>2009</v>
      </c>
      <c r="I128" s="1">
        <v>2016</v>
      </c>
      <c r="J128" s="33">
        <f t="shared" si="3"/>
        <v>7</v>
      </c>
      <c r="K128" s="33">
        <v>0</v>
      </c>
      <c r="L128" s="1">
        <v>0</v>
      </c>
      <c r="M128" s="1">
        <v>0</v>
      </c>
      <c r="N128" s="1">
        <v>5</v>
      </c>
      <c r="O128" s="49">
        <v>34</v>
      </c>
      <c r="P128" s="1">
        <v>77</v>
      </c>
      <c r="Q128" s="1">
        <v>72</v>
      </c>
      <c r="R128" s="23">
        <v>24</v>
      </c>
      <c r="S128" s="1">
        <v>1295</v>
      </c>
      <c r="T128" s="1">
        <v>2285</v>
      </c>
      <c r="U128" s="13">
        <v>0.56673960612691465</v>
      </c>
      <c r="V128" s="33">
        <v>4.7326039387308541</v>
      </c>
      <c r="W128" s="1">
        <v>15219</v>
      </c>
      <c r="X128" s="1">
        <v>86</v>
      </c>
      <c r="Y128" s="1">
        <v>86</v>
      </c>
      <c r="Z128" s="33">
        <v>0</v>
      </c>
      <c r="AA128" s="1">
        <v>169</v>
      </c>
      <c r="AB128" s="1">
        <v>449</v>
      </c>
      <c r="AC128" s="1">
        <v>13</v>
      </c>
      <c r="AD128" s="33" t="s">
        <v>188</v>
      </c>
      <c r="AE128" s="35">
        <v>27</v>
      </c>
      <c r="AF128" s="36">
        <v>313</v>
      </c>
      <c r="AG128" s="36">
        <v>487</v>
      </c>
      <c r="AH128" s="36">
        <v>64.3</v>
      </c>
      <c r="AI128" s="36">
        <v>3965</v>
      </c>
      <c r="AJ128" s="36">
        <v>8.1</v>
      </c>
      <c r="AK128" s="36">
        <v>8.3000000000000007</v>
      </c>
      <c r="AL128" s="36">
        <v>41</v>
      </c>
      <c r="AM128" s="36">
        <v>16</v>
      </c>
      <c r="AN128" s="36">
        <v>153.9</v>
      </c>
      <c r="AO128" s="37">
        <v>5</v>
      </c>
      <c r="AP128" t="s">
        <v>2514</v>
      </c>
      <c r="AQ128" s="7">
        <v>74.13</v>
      </c>
      <c r="AR128" s="7">
        <v>227</v>
      </c>
      <c r="AS128" s="7">
        <v>28</v>
      </c>
      <c r="AT128" s="7">
        <v>4.93</v>
      </c>
      <c r="AU128" s="7">
        <v>32.5</v>
      </c>
      <c r="AV128" s="7">
        <v>116</v>
      </c>
      <c r="AW128" s="7">
        <v>4.21</v>
      </c>
    </row>
    <row r="129" spans="1:49" ht="18" x14ac:dyDescent="0.2">
      <c r="A129" t="s">
        <v>1114</v>
      </c>
      <c r="B129" s="33">
        <v>0</v>
      </c>
      <c r="C129" s="1">
        <v>2001</v>
      </c>
      <c r="D129" s="1">
        <v>2</v>
      </c>
      <c r="E129" s="1">
        <v>59</v>
      </c>
      <c r="F129" s="1">
        <v>22</v>
      </c>
      <c r="G129" s="33" t="s">
        <v>191</v>
      </c>
      <c r="H129" s="1">
        <v>2001</v>
      </c>
      <c r="I129" s="1">
        <v>2008</v>
      </c>
      <c r="J129" s="33">
        <f t="shared" si="3"/>
        <v>7</v>
      </c>
      <c r="K129" s="33">
        <v>0</v>
      </c>
      <c r="L129" s="1">
        <v>0</v>
      </c>
      <c r="M129" s="1">
        <v>0</v>
      </c>
      <c r="N129" s="1">
        <v>0</v>
      </c>
      <c r="O129" s="49">
        <v>1</v>
      </c>
      <c r="P129" s="1">
        <v>13</v>
      </c>
      <c r="Q129" s="1">
        <v>2</v>
      </c>
      <c r="R129" s="23">
        <v>0.66666666666666663</v>
      </c>
      <c r="S129" s="1">
        <v>49</v>
      </c>
      <c r="T129" s="1">
        <v>90</v>
      </c>
      <c r="U129" s="13">
        <v>0.5444444444444444</v>
      </c>
      <c r="V129" s="33">
        <v>1.1555555555555563</v>
      </c>
      <c r="W129" s="1">
        <v>554</v>
      </c>
      <c r="X129" s="1">
        <v>2</v>
      </c>
      <c r="Y129" s="1">
        <v>7</v>
      </c>
      <c r="Z129" s="33">
        <v>-5</v>
      </c>
      <c r="AA129" s="1">
        <v>17</v>
      </c>
      <c r="AB129" s="1">
        <v>79</v>
      </c>
      <c r="AC129" s="1">
        <v>0</v>
      </c>
      <c r="AD129" s="33" t="s">
        <v>543</v>
      </c>
      <c r="AE129" s="35">
        <v>42</v>
      </c>
      <c r="AF129" s="36">
        <v>418</v>
      </c>
      <c r="AG129" s="36">
        <v>761</v>
      </c>
      <c r="AH129" s="36">
        <v>54.9</v>
      </c>
      <c r="AI129" s="36">
        <v>5501</v>
      </c>
      <c r="AJ129" s="36">
        <v>7.2</v>
      </c>
      <c r="AK129" s="36">
        <v>6.4</v>
      </c>
      <c r="AL129" s="36">
        <v>31</v>
      </c>
      <c r="AM129" s="36">
        <v>28</v>
      </c>
      <c r="AN129" s="36">
        <v>121.7</v>
      </c>
      <c r="AO129" s="37">
        <v>5</v>
      </c>
      <c r="AP129" t="s">
        <v>2514</v>
      </c>
      <c r="AQ129" s="7">
        <v>73.099999999999994</v>
      </c>
      <c r="AR129" s="7">
        <v>223</v>
      </c>
      <c r="AS129" s="7">
        <v>24</v>
      </c>
      <c r="AT129" s="7">
        <v>4.71</v>
      </c>
      <c r="AU129" s="7">
        <v>35.5</v>
      </c>
      <c r="AV129" s="7">
        <v>115</v>
      </c>
      <c r="AW129" s="7">
        <v>4.3499999999999996</v>
      </c>
    </row>
    <row r="130" spans="1:49" ht="18" x14ac:dyDescent="0.2">
      <c r="A130" t="s">
        <v>410</v>
      </c>
      <c r="B130" s="33">
        <v>0</v>
      </c>
      <c r="C130" s="1">
        <v>2013</v>
      </c>
      <c r="D130" s="1">
        <v>4</v>
      </c>
      <c r="E130" s="1">
        <v>98</v>
      </c>
      <c r="F130" s="1">
        <v>22</v>
      </c>
      <c r="G130" s="33" t="s">
        <v>151</v>
      </c>
      <c r="H130" s="1">
        <v>2013</v>
      </c>
      <c r="I130" s="1">
        <v>2016</v>
      </c>
      <c r="J130" s="33">
        <f t="shared" ref="J130:J161" si="4">I130-H130</f>
        <v>3</v>
      </c>
      <c r="K130" s="33">
        <v>0</v>
      </c>
      <c r="L130" s="1">
        <v>0</v>
      </c>
      <c r="M130" s="1">
        <v>0</v>
      </c>
      <c r="N130" s="1">
        <v>0</v>
      </c>
      <c r="O130" s="49">
        <v>2</v>
      </c>
      <c r="P130" s="1">
        <v>11</v>
      </c>
      <c r="Q130" s="1">
        <v>6</v>
      </c>
      <c r="R130" s="23">
        <v>2</v>
      </c>
      <c r="S130" s="1">
        <v>159</v>
      </c>
      <c r="T130" s="1">
        <v>266</v>
      </c>
      <c r="U130" s="13">
        <v>0.59774436090225569</v>
      </c>
      <c r="V130" s="33">
        <v>-3.7774436090225567</v>
      </c>
      <c r="W130" s="1">
        <v>1911</v>
      </c>
      <c r="X130" s="1">
        <v>8</v>
      </c>
      <c r="Y130" s="1">
        <v>18</v>
      </c>
      <c r="Z130" s="33">
        <v>-10</v>
      </c>
      <c r="AA130" s="1">
        <v>12</v>
      </c>
      <c r="AB130" s="1">
        <v>0</v>
      </c>
      <c r="AC130" s="1">
        <v>0</v>
      </c>
      <c r="AD130" s="33" t="s">
        <v>188</v>
      </c>
      <c r="AE130" s="43">
        <v>47</v>
      </c>
      <c r="AF130" s="43">
        <v>1001</v>
      </c>
      <c r="AG130" s="43">
        <v>1562</v>
      </c>
      <c r="AH130" s="43">
        <v>64.099999999999994</v>
      </c>
      <c r="AI130" s="43">
        <v>12327</v>
      </c>
      <c r="AJ130" s="43">
        <v>7.9</v>
      </c>
      <c r="AK130" s="43">
        <v>8</v>
      </c>
      <c r="AL130" s="43">
        <v>116</v>
      </c>
      <c r="AM130" s="43">
        <v>48</v>
      </c>
      <c r="AN130" s="43">
        <v>148.69999999999999</v>
      </c>
      <c r="AO130" s="37">
        <v>5</v>
      </c>
      <c r="AP130" t="s">
        <v>3189</v>
      </c>
      <c r="AQ130" s="7">
        <v>74.13</v>
      </c>
      <c r="AR130" s="7">
        <v>213</v>
      </c>
      <c r="AS130" s="7">
        <v>22</v>
      </c>
      <c r="AT130" s="7">
        <v>4.6900000000000004</v>
      </c>
      <c r="AU130" s="7">
        <v>31</v>
      </c>
      <c r="AV130" s="7">
        <v>118</v>
      </c>
      <c r="AW130" s="7">
        <v>3.99</v>
      </c>
    </row>
    <row r="131" spans="1:49" ht="18" x14ac:dyDescent="0.2">
      <c r="A131" t="s">
        <v>746</v>
      </c>
      <c r="B131" s="33">
        <v>0</v>
      </c>
      <c r="C131" s="1">
        <v>2008</v>
      </c>
      <c r="D131" s="1">
        <v>7</v>
      </c>
      <c r="E131" s="1">
        <v>209</v>
      </c>
      <c r="F131" s="1">
        <v>23</v>
      </c>
      <c r="G131" s="33" t="s">
        <v>288</v>
      </c>
      <c r="H131" s="1">
        <v>2008</v>
      </c>
      <c r="I131" s="1">
        <v>2014</v>
      </c>
      <c r="J131" s="33">
        <f t="shared" si="4"/>
        <v>6</v>
      </c>
      <c r="K131" s="33">
        <v>0</v>
      </c>
      <c r="L131" s="1">
        <v>0</v>
      </c>
      <c r="M131" s="1">
        <v>0</v>
      </c>
      <c r="N131" s="1">
        <v>0</v>
      </c>
      <c r="O131" s="49">
        <v>8</v>
      </c>
      <c r="P131" s="1">
        <v>53</v>
      </c>
      <c r="Q131" s="1">
        <v>7</v>
      </c>
      <c r="R131" s="23">
        <v>2.3333333333333335</v>
      </c>
      <c r="S131" s="1">
        <v>219</v>
      </c>
      <c r="T131" s="1">
        <v>357</v>
      </c>
      <c r="U131" s="13">
        <v>0.61344537815126055</v>
      </c>
      <c r="V131" s="33">
        <v>1.2655462184873945</v>
      </c>
      <c r="W131" s="1">
        <v>2541</v>
      </c>
      <c r="X131" s="1">
        <v>17</v>
      </c>
      <c r="Y131" s="1">
        <v>11</v>
      </c>
      <c r="Z131" s="33">
        <v>6</v>
      </c>
      <c r="AA131" s="1">
        <v>65</v>
      </c>
      <c r="AB131" s="1">
        <v>69</v>
      </c>
      <c r="AC131" s="1">
        <v>1</v>
      </c>
      <c r="AD131" s="33" t="s">
        <v>375</v>
      </c>
      <c r="AE131" s="35">
        <v>41</v>
      </c>
      <c r="AF131" s="36">
        <v>245</v>
      </c>
      <c r="AG131" s="36">
        <v>437</v>
      </c>
      <c r="AH131" s="36">
        <v>56.1</v>
      </c>
      <c r="AI131" s="36">
        <v>3096</v>
      </c>
      <c r="AJ131" s="36">
        <v>7.1</v>
      </c>
      <c r="AK131" s="36">
        <v>7.2</v>
      </c>
      <c r="AL131" s="36">
        <v>31</v>
      </c>
      <c r="AM131" s="36">
        <v>13</v>
      </c>
      <c r="AN131" s="36">
        <v>133</v>
      </c>
      <c r="AO131" s="37">
        <v>2</v>
      </c>
      <c r="AP131" t="s">
        <v>2518</v>
      </c>
      <c r="AQ131" s="7">
        <v>74.25</v>
      </c>
      <c r="AR131" s="7">
        <v>231</v>
      </c>
      <c r="AS131" s="7">
        <v>38</v>
      </c>
      <c r="AT131" s="7">
        <v>4.8099999999999996</v>
      </c>
      <c r="AU131" s="7">
        <v>28</v>
      </c>
      <c r="AV131" s="7">
        <v>109</v>
      </c>
      <c r="AW131" s="7">
        <v>4.34</v>
      </c>
    </row>
    <row r="132" spans="1:49" ht="18" x14ac:dyDescent="0.2">
      <c r="A132" t="s">
        <v>1266</v>
      </c>
      <c r="B132" s="33">
        <v>1</v>
      </c>
      <c r="C132" s="1">
        <v>1998</v>
      </c>
      <c r="D132" s="1">
        <v>6</v>
      </c>
      <c r="E132" s="1">
        <v>187</v>
      </c>
      <c r="F132" s="1">
        <v>22</v>
      </c>
      <c r="G132" s="33" t="s">
        <v>288</v>
      </c>
      <c r="H132" s="1">
        <v>1999</v>
      </c>
      <c r="I132" s="1">
        <v>2015</v>
      </c>
      <c r="J132" s="33">
        <f t="shared" si="4"/>
        <v>16</v>
      </c>
      <c r="K132" s="33">
        <v>0</v>
      </c>
      <c r="L132" s="1">
        <v>0</v>
      </c>
      <c r="M132" s="1">
        <v>3</v>
      </c>
      <c r="N132" s="1">
        <v>11</v>
      </c>
      <c r="O132" s="49">
        <v>88</v>
      </c>
      <c r="P132" s="1">
        <v>209</v>
      </c>
      <c r="Q132" s="1">
        <v>160</v>
      </c>
      <c r="R132" s="23">
        <v>53.333333333333336</v>
      </c>
      <c r="S132" s="1">
        <v>3222</v>
      </c>
      <c r="T132" s="1">
        <v>5330</v>
      </c>
      <c r="U132" s="13">
        <v>0.60450281425891184</v>
      </c>
      <c r="V132" s="33">
        <v>27.654971857410882</v>
      </c>
      <c r="W132" s="1">
        <v>36638</v>
      </c>
      <c r="X132" s="1">
        <v>212</v>
      </c>
      <c r="Y132" s="1">
        <v>153</v>
      </c>
      <c r="Z132" s="33">
        <v>59</v>
      </c>
      <c r="AA132" s="1">
        <v>365</v>
      </c>
      <c r="AB132" s="1">
        <v>1231</v>
      </c>
      <c r="AC132" s="1">
        <v>8</v>
      </c>
      <c r="AD132" s="33" t="s">
        <v>709</v>
      </c>
      <c r="AE132" s="35">
        <v>37</v>
      </c>
      <c r="AF132" s="36">
        <v>390</v>
      </c>
      <c r="AG132" s="36">
        <v>701</v>
      </c>
      <c r="AH132" s="36">
        <v>55.6</v>
      </c>
      <c r="AI132" s="36">
        <v>4548</v>
      </c>
      <c r="AJ132" s="36">
        <v>6.5</v>
      </c>
      <c r="AK132" s="36">
        <v>5.4</v>
      </c>
      <c r="AL132" s="36">
        <v>22</v>
      </c>
      <c r="AM132" s="36">
        <v>26</v>
      </c>
      <c r="AN132" s="36">
        <v>113.1</v>
      </c>
      <c r="AO132" s="37">
        <v>7</v>
      </c>
      <c r="AP132" t="s">
        <v>3664</v>
      </c>
      <c r="AQ132" s="7">
        <v>73.900000000000006</v>
      </c>
      <c r="AR132" s="7">
        <v>207</v>
      </c>
      <c r="AS132" s="7"/>
      <c r="AT132" s="7">
        <v>5.0599999999999996</v>
      </c>
      <c r="AU132" s="7">
        <v>26.5</v>
      </c>
      <c r="AV132" s="7">
        <v>103</v>
      </c>
      <c r="AW132" s="7">
        <v>4.37</v>
      </c>
    </row>
    <row r="133" spans="1:49" ht="18" x14ac:dyDescent="0.2">
      <c r="A133" t="s">
        <v>809</v>
      </c>
      <c r="B133" s="33">
        <v>0</v>
      </c>
      <c r="C133" s="1">
        <v>2006</v>
      </c>
      <c r="D133" s="1">
        <v>1</v>
      </c>
      <c r="E133" s="1">
        <v>10</v>
      </c>
      <c r="F133" s="1">
        <v>23</v>
      </c>
      <c r="G133" s="33" t="s">
        <v>350</v>
      </c>
      <c r="H133" s="1">
        <v>2006</v>
      </c>
      <c r="I133" s="1">
        <v>2012</v>
      </c>
      <c r="J133" s="33">
        <f t="shared" si="4"/>
        <v>6</v>
      </c>
      <c r="K133" s="33">
        <v>0</v>
      </c>
      <c r="L133" s="1">
        <v>0</v>
      </c>
      <c r="M133" s="1">
        <v>0</v>
      </c>
      <c r="N133" s="1">
        <v>1</v>
      </c>
      <c r="O133" s="49">
        <v>12</v>
      </c>
      <c r="P133" s="1">
        <v>33</v>
      </c>
      <c r="Q133" s="1">
        <v>18</v>
      </c>
      <c r="R133" s="23">
        <v>6</v>
      </c>
      <c r="S133" s="1">
        <v>366</v>
      </c>
      <c r="T133" s="1">
        <v>641</v>
      </c>
      <c r="U133" s="13">
        <v>0.57098283931357252</v>
      </c>
      <c r="V133" s="33">
        <v>0.89017160686427521</v>
      </c>
      <c r="W133" s="1">
        <v>4065</v>
      </c>
      <c r="X133" s="1">
        <v>15</v>
      </c>
      <c r="Y133" s="1">
        <v>21</v>
      </c>
      <c r="Z133" s="33">
        <v>-6</v>
      </c>
      <c r="AA133" s="1">
        <v>47</v>
      </c>
      <c r="AB133" s="1">
        <v>89</v>
      </c>
      <c r="AC133" s="1">
        <v>2</v>
      </c>
      <c r="AD133" s="33" t="s">
        <v>188</v>
      </c>
      <c r="AE133" s="35">
        <v>39</v>
      </c>
      <c r="AF133" s="36">
        <v>807</v>
      </c>
      <c r="AG133" s="36">
        <v>1245</v>
      </c>
      <c r="AH133" s="36">
        <v>64.8</v>
      </c>
      <c r="AI133" s="36">
        <v>10693</v>
      </c>
      <c r="AJ133" s="36">
        <v>8.6</v>
      </c>
      <c r="AK133" s="36">
        <v>9.3000000000000007</v>
      </c>
      <c r="AL133" s="36">
        <v>99</v>
      </c>
      <c r="AM133" s="36">
        <v>23</v>
      </c>
      <c r="AN133" s="36">
        <v>159.5</v>
      </c>
      <c r="AO133" s="37">
        <v>5</v>
      </c>
      <c r="AP133" t="s">
        <v>2514</v>
      </c>
      <c r="AQ133" s="7">
        <v>76.88</v>
      </c>
      <c r="AR133" s="7">
        <v>223</v>
      </c>
      <c r="AS133" s="7">
        <v>35</v>
      </c>
      <c r="AT133" s="7">
        <v>4.9000000000000004</v>
      </c>
      <c r="AU133" s="7"/>
      <c r="AV133" s="7"/>
      <c r="AW133" s="7"/>
    </row>
    <row r="134" spans="1:49" ht="18" x14ac:dyDescent="0.2">
      <c r="A134" t="s">
        <v>701</v>
      </c>
      <c r="B134" s="33">
        <v>1</v>
      </c>
      <c r="C134" s="1">
        <v>2008</v>
      </c>
      <c r="D134" s="1">
        <v>1</v>
      </c>
      <c r="E134" s="1">
        <v>3</v>
      </c>
      <c r="F134" s="1">
        <v>23</v>
      </c>
      <c r="G134" s="33" t="s">
        <v>443</v>
      </c>
      <c r="H134" s="1">
        <v>2008</v>
      </c>
      <c r="I134" s="1">
        <v>2017</v>
      </c>
      <c r="J134" s="33">
        <f t="shared" si="4"/>
        <v>9</v>
      </c>
      <c r="K134" s="33">
        <v>0</v>
      </c>
      <c r="L134" s="1">
        <v>1</v>
      </c>
      <c r="M134" s="1">
        <v>4</v>
      </c>
      <c r="N134" s="1">
        <v>10</v>
      </c>
      <c r="O134" s="49">
        <v>120</v>
      </c>
      <c r="P134" s="1">
        <v>158</v>
      </c>
      <c r="Q134" s="1">
        <v>158</v>
      </c>
      <c r="R134" s="23">
        <v>52.666666666666664</v>
      </c>
      <c r="S134" s="1">
        <v>3630</v>
      </c>
      <c r="T134" s="1">
        <v>5593</v>
      </c>
      <c r="U134" s="13">
        <v>0.64902556767387809</v>
      </c>
      <c r="V134" s="33">
        <v>31.909744323261219</v>
      </c>
      <c r="W134" s="1">
        <v>41796</v>
      </c>
      <c r="X134" s="1">
        <v>260</v>
      </c>
      <c r="Y134" s="1">
        <v>126</v>
      </c>
      <c r="Z134" s="33">
        <v>134</v>
      </c>
      <c r="AA134" s="1">
        <v>351</v>
      </c>
      <c r="AB134" s="1">
        <v>1023</v>
      </c>
      <c r="AC134" s="1">
        <v>5</v>
      </c>
      <c r="AD134" s="33" t="s">
        <v>709</v>
      </c>
      <c r="AE134" s="35">
        <v>43</v>
      </c>
      <c r="AF134" s="36">
        <v>807</v>
      </c>
      <c r="AG134" s="36">
        <v>1347</v>
      </c>
      <c r="AH134" s="36">
        <v>59.9</v>
      </c>
      <c r="AI134" s="36">
        <v>9313</v>
      </c>
      <c r="AJ134" s="36">
        <v>6.9</v>
      </c>
      <c r="AK134" s="36">
        <v>6.5</v>
      </c>
      <c r="AL134" s="36">
        <v>56</v>
      </c>
      <c r="AM134" s="36">
        <v>37</v>
      </c>
      <c r="AN134" s="36">
        <v>126.2</v>
      </c>
      <c r="AO134" s="37">
        <v>3</v>
      </c>
      <c r="AP134" t="s">
        <v>2515</v>
      </c>
      <c r="AQ134" s="7">
        <v>76.75</v>
      </c>
      <c r="AR134" s="7">
        <v>228</v>
      </c>
      <c r="AS134" s="7">
        <v>32</v>
      </c>
      <c r="AT134" s="7">
        <v>4.9400000000000004</v>
      </c>
      <c r="AU134" s="7"/>
      <c r="AV134" s="7"/>
      <c r="AW134" s="7">
        <v>4.51</v>
      </c>
    </row>
    <row r="135" spans="1:49" ht="18" x14ac:dyDescent="0.2">
      <c r="A135" t="s">
        <v>962</v>
      </c>
      <c r="B135" s="33">
        <v>1</v>
      </c>
      <c r="C135" s="1">
        <v>2004</v>
      </c>
      <c r="D135" s="1">
        <v>3</v>
      </c>
      <c r="E135" s="1">
        <v>90</v>
      </c>
      <c r="F135" s="1">
        <v>23</v>
      </c>
      <c r="G135" s="33" t="s">
        <v>443</v>
      </c>
      <c r="H135" s="1">
        <v>2004</v>
      </c>
      <c r="I135" s="1">
        <v>2016</v>
      </c>
      <c r="J135" s="33">
        <f t="shared" si="4"/>
        <v>12</v>
      </c>
      <c r="K135" s="33">
        <v>0</v>
      </c>
      <c r="L135" s="1">
        <v>0</v>
      </c>
      <c r="M135" s="1">
        <v>2</v>
      </c>
      <c r="N135" s="1">
        <v>7</v>
      </c>
      <c r="O135" s="49">
        <v>69</v>
      </c>
      <c r="P135" s="1">
        <v>145</v>
      </c>
      <c r="Q135" s="1">
        <v>92</v>
      </c>
      <c r="R135" s="23">
        <v>30.666666666666668</v>
      </c>
      <c r="S135" s="1">
        <v>2093</v>
      </c>
      <c r="T135" s="1">
        <v>3274</v>
      </c>
      <c r="U135" s="13">
        <v>0.63927916921197314</v>
      </c>
      <c r="V135" s="33">
        <v>18.807208307880266</v>
      </c>
      <c r="W135" s="1">
        <v>24867</v>
      </c>
      <c r="X135" s="1">
        <v>133</v>
      </c>
      <c r="Y135" s="1">
        <v>90</v>
      </c>
      <c r="Z135" s="33">
        <v>43</v>
      </c>
      <c r="AA135" s="1">
        <v>189</v>
      </c>
      <c r="AB135" s="1">
        <v>360</v>
      </c>
      <c r="AC135" s="1">
        <v>4</v>
      </c>
      <c r="AD135" s="33" t="s">
        <v>969</v>
      </c>
      <c r="AE135" s="35">
        <v>40</v>
      </c>
      <c r="AF135" s="36">
        <v>716</v>
      </c>
      <c r="AG135" s="36">
        <v>1069</v>
      </c>
      <c r="AH135" s="36">
        <v>67</v>
      </c>
      <c r="AI135" s="36">
        <v>7502</v>
      </c>
      <c r="AJ135" s="36">
        <v>7</v>
      </c>
      <c r="AK135" s="36">
        <v>7</v>
      </c>
      <c r="AL135" s="36">
        <v>56</v>
      </c>
      <c r="AM135" s="36">
        <v>26</v>
      </c>
      <c r="AN135" s="36">
        <v>138.4</v>
      </c>
      <c r="AO135" s="37">
        <v>3</v>
      </c>
      <c r="AP135" t="s">
        <v>2515</v>
      </c>
      <c r="AQ135" s="7">
        <v>77.599999999999994</v>
      </c>
      <c r="AR135" s="7">
        <v>243</v>
      </c>
      <c r="AS135" s="7">
        <v>30</v>
      </c>
      <c r="AT135" s="7">
        <v>5.05</v>
      </c>
      <c r="AU135" s="7">
        <v>30.5</v>
      </c>
      <c r="AV135" s="7">
        <v>110</v>
      </c>
      <c r="AW135" s="7">
        <v>4.62</v>
      </c>
    </row>
    <row r="136" spans="1:49" ht="18" x14ac:dyDescent="0.2">
      <c r="A136" t="s">
        <v>659</v>
      </c>
      <c r="B136" s="33">
        <v>1</v>
      </c>
      <c r="C136" s="1">
        <v>2009</v>
      </c>
      <c r="D136" s="1">
        <v>1</v>
      </c>
      <c r="E136" s="1">
        <v>1</v>
      </c>
      <c r="F136" s="1">
        <v>21</v>
      </c>
      <c r="G136" s="33" t="s">
        <v>133</v>
      </c>
      <c r="H136" s="1">
        <v>2009</v>
      </c>
      <c r="I136" s="1">
        <v>2017</v>
      </c>
      <c r="J136" s="33">
        <f t="shared" si="4"/>
        <v>8</v>
      </c>
      <c r="K136" s="33">
        <v>0</v>
      </c>
      <c r="L136" s="1">
        <v>0</v>
      </c>
      <c r="M136" s="1">
        <v>1</v>
      </c>
      <c r="N136" s="1">
        <v>8</v>
      </c>
      <c r="O136" s="49">
        <v>85</v>
      </c>
      <c r="P136" s="1">
        <v>125</v>
      </c>
      <c r="Q136" s="1">
        <v>125</v>
      </c>
      <c r="R136" s="23">
        <v>41.666666666666664</v>
      </c>
      <c r="S136" s="1">
        <v>3005</v>
      </c>
      <c r="T136" s="1">
        <v>4850</v>
      </c>
      <c r="U136" s="13">
        <v>0.6195876288659794</v>
      </c>
      <c r="V136" s="33">
        <v>21.104123711340208</v>
      </c>
      <c r="W136" s="1">
        <v>34749</v>
      </c>
      <c r="X136" s="1">
        <v>216</v>
      </c>
      <c r="Y136" s="1">
        <v>118</v>
      </c>
      <c r="Z136" s="33">
        <v>98</v>
      </c>
      <c r="AA136" s="1">
        <v>271</v>
      </c>
      <c r="AB136" s="1">
        <v>949</v>
      </c>
      <c r="AC136" s="1">
        <v>14</v>
      </c>
      <c r="AD136" s="33" t="s">
        <v>360</v>
      </c>
      <c r="AE136" s="35">
        <v>39</v>
      </c>
      <c r="AF136" s="36">
        <v>564</v>
      </c>
      <c r="AG136" s="36">
        <v>987</v>
      </c>
      <c r="AH136" s="36">
        <v>57.1</v>
      </c>
      <c r="AI136" s="36">
        <v>7731</v>
      </c>
      <c r="AJ136" s="36">
        <v>7.8</v>
      </c>
      <c r="AK136" s="36">
        <v>7.4</v>
      </c>
      <c r="AL136" s="36">
        <v>51</v>
      </c>
      <c r="AM136" s="36">
        <v>33</v>
      </c>
      <c r="AN136" s="36">
        <v>133.30000000000001</v>
      </c>
      <c r="AO136" s="37">
        <v>2</v>
      </c>
      <c r="AP136" t="s">
        <v>2518</v>
      </c>
      <c r="AQ136" s="7">
        <v>74.25</v>
      </c>
      <c r="AR136" s="7">
        <v>225</v>
      </c>
      <c r="AS136" s="7">
        <v>38</v>
      </c>
      <c r="AT136" s="7">
        <v>4.8099999999999996</v>
      </c>
      <c r="AU136" s="7">
        <v>30.5</v>
      </c>
      <c r="AV136" s="7">
        <v>107</v>
      </c>
      <c r="AW136" s="7">
        <v>4.47</v>
      </c>
    </row>
    <row r="137" spans="1:49" ht="18" x14ac:dyDescent="0.2">
      <c r="A137" t="s">
        <v>1092</v>
      </c>
      <c r="B137" s="33">
        <v>1</v>
      </c>
      <c r="C137" s="1">
        <v>2001</v>
      </c>
      <c r="D137" s="1">
        <v>1</v>
      </c>
      <c r="E137" s="1">
        <v>1</v>
      </c>
      <c r="F137" s="1">
        <v>21</v>
      </c>
      <c r="G137" s="33" t="s">
        <v>443</v>
      </c>
      <c r="H137" s="1">
        <v>2001</v>
      </c>
      <c r="I137" s="1">
        <v>2015</v>
      </c>
      <c r="J137" s="33">
        <f t="shared" si="4"/>
        <v>14</v>
      </c>
      <c r="K137" s="33">
        <v>0</v>
      </c>
      <c r="L137" s="1">
        <v>0</v>
      </c>
      <c r="M137" s="1">
        <v>4</v>
      </c>
      <c r="N137" s="1">
        <v>7</v>
      </c>
      <c r="O137" s="49">
        <v>93</v>
      </c>
      <c r="P137" s="1">
        <v>143</v>
      </c>
      <c r="Q137" s="1">
        <v>115</v>
      </c>
      <c r="R137" s="23">
        <v>37.666666666666664</v>
      </c>
      <c r="S137" s="1">
        <v>1807</v>
      </c>
      <c r="T137" s="1">
        <v>3217</v>
      </c>
      <c r="U137" s="13">
        <v>0.56170345041964564</v>
      </c>
      <c r="V137" s="33">
        <v>26.182965495803543</v>
      </c>
      <c r="W137" s="1">
        <v>22464</v>
      </c>
      <c r="X137" s="1">
        <v>133</v>
      </c>
      <c r="Y137" s="1">
        <v>88</v>
      </c>
      <c r="Z137" s="33">
        <v>45</v>
      </c>
      <c r="AA137" s="1">
        <v>873</v>
      </c>
      <c r="AB137" s="1">
        <v>6109</v>
      </c>
      <c r="AC137" s="1">
        <v>36</v>
      </c>
      <c r="AD137" s="33" t="s">
        <v>352</v>
      </c>
      <c r="AE137" s="35">
        <v>22</v>
      </c>
      <c r="AF137" s="36">
        <v>192</v>
      </c>
      <c r="AG137" s="36">
        <v>343</v>
      </c>
      <c r="AH137" s="36">
        <v>56</v>
      </c>
      <c r="AI137" s="36">
        <v>3299</v>
      </c>
      <c r="AJ137" s="36">
        <v>9.6</v>
      </c>
      <c r="AK137" s="36">
        <v>9.4</v>
      </c>
      <c r="AL137" s="36">
        <v>21</v>
      </c>
      <c r="AM137" s="36">
        <v>11</v>
      </c>
      <c r="AN137" s="36">
        <v>150.6</v>
      </c>
      <c r="AO137" s="37">
        <v>7</v>
      </c>
      <c r="AP137" t="s">
        <v>2517</v>
      </c>
      <c r="AQ137" s="7">
        <v>72</v>
      </c>
      <c r="AR137" s="7">
        <v>210</v>
      </c>
      <c r="AS137" s="7">
        <v>20</v>
      </c>
      <c r="AT137" s="7">
        <v>4.33</v>
      </c>
      <c r="AU137" s="7">
        <v>38</v>
      </c>
      <c r="AV137" s="7"/>
      <c r="AW137" s="7"/>
    </row>
    <row r="138" spans="1:49" ht="18" x14ac:dyDescent="0.2">
      <c r="A138" t="s">
        <v>1601</v>
      </c>
      <c r="B138" s="33">
        <v>0</v>
      </c>
      <c r="C138" s="1">
        <v>1990</v>
      </c>
      <c r="D138" s="1">
        <v>6</v>
      </c>
      <c r="E138" s="1">
        <v>156</v>
      </c>
      <c r="F138" s="1">
        <v>23</v>
      </c>
      <c r="G138" s="33" t="s">
        <v>267</v>
      </c>
      <c r="H138" s="1">
        <v>1991</v>
      </c>
      <c r="I138" s="1">
        <v>1995</v>
      </c>
      <c r="J138" s="33">
        <f t="shared" si="4"/>
        <v>4</v>
      </c>
      <c r="K138" s="33">
        <v>0</v>
      </c>
      <c r="L138" s="1">
        <v>0</v>
      </c>
      <c r="M138" s="1">
        <v>0</v>
      </c>
      <c r="N138" s="1">
        <v>0</v>
      </c>
      <c r="O138" s="49">
        <v>2</v>
      </c>
      <c r="P138" s="1">
        <v>12</v>
      </c>
      <c r="Q138" s="1">
        <v>1</v>
      </c>
      <c r="R138" s="23">
        <v>0.33333333333333331</v>
      </c>
      <c r="S138" s="1">
        <v>55</v>
      </c>
      <c r="T138" s="1">
        <v>92</v>
      </c>
      <c r="U138" s="13">
        <v>0.59782608695652173</v>
      </c>
      <c r="V138" s="33">
        <v>-1.6782608695652168</v>
      </c>
      <c r="W138" s="1">
        <v>790</v>
      </c>
      <c r="X138" s="1">
        <v>5</v>
      </c>
      <c r="Y138" s="1">
        <v>4</v>
      </c>
      <c r="Z138" s="33">
        <v>1</v>
      </c>
      <c r="AA138" s="1">
        <v>5</v>
      </c>
      <c r="AB138" s="1">
        <v>-4</v>
      </c>
      <c r="AC138" s="1">
        <v>0</v>
      </c>
      <c r="AD138" s="33" t="s">
        <v>1603</v>
      </c>
      <c r="AE138" s="35">
        <v>0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0</v>
      </c>
      <c r="AO138" s="37">
        <v>0</v>
      </c>
      <c r="AQ138" s="7">
        <v>74.599999999999994</v>
      </c>
      <c r="AR138" s="7">
        <v>218</v>
      </c>
      <c r="AS138" s="7"/>
      <c r="AT138" s="7">
        <v>5.04</v>
      </c>
      <c r="AU138" s="7">
        <v>25</v>
      </c>
      <c r="AV138" s="7">
        <v>103</v>
      </c>
      <c r="AW138" s="7">
        <v>4.33</v>
      </c>
    </row>
    <row r="139" spans="1:49" ht="18" x14ac:dyDescent="0.2">
      <c r="A139" t="s">
        <v>404</v>
      </c>
      <c r="B139" s="33">
        <v>0</v>
      </c>
      <c r="C139" s="1">
        <v>2013</v>
      </c>
      <c r="D139" s="1">
        <v>3</v>
      </c>
      <c r="E139" s="1">
        <v>73</v>
      </c>
      <c r="F139" s="1">
        <v>23</v>
      </c>
      <c r="G139" s="33" t="s">
        <v>241</v>
      </c>
      <c r="H139" s="1">
        <v>2013</v>
      </c>
      <c r="I139" s="1">
        <v>2017</v>
      </c>
      <c r="J139" s="33">
        <f t="shared" si="4"/>
        <v>4</v>
      </c>
      <c r="K139" s="33">
        <v>0</v>
      </c>
      <c r="L139" s="1">
        <v>0</v>
      </c>
      <c r="M139" s="1">
        <v>0</v>
      </c>
      <c r="N139" s="1">
        <v>1</v>
      </c>
      <c r="O139" s="49">
        <v>13</v>
      </c>
      <c r="P139" s="1">
        <v>25</v>
      </c>
      <c r="Q139" s="1">
        <v>22</v>
      </c>
      <c r="R139" s="23">
        <v>7.333333333333333</v>
      </c>
      <c r="S139" s="1">
        <v>467</v>
      </c>
      <c r="T139" s="1">
        <v>770</v>
      </c>
      <c r="U139" s="13">
        <v>0.60649350649350653</v>
      </c>
      <c r="V139" s="33">
        <v>0.63506493506493444</v>
      </c>
      <c r="W139" s="1">
        <v>4933</v>
      </c>
      <c r="X139" s="1">
        <v>34</v>
      </c>
      <c r="Y139" s="1">
        <v>20</v>
      </c>
      <c r="Z139" s="33">
        <v>14</v>
      </c>
      <c r="AA139" s="1">
        <v>41</v>
      </c>
      <c r="AB139" s="1">
        <v>90</v>
      </c>
      <c r="AC139" s="1">
        <v>0</v>
      </c>
      <c r="AD139" s="33" t="s">
        <v>181</v>
      </c>
      <c r="AE139" s="43">
        <v>36</v>
      </c>
      <c r="AF139" s="43">
        <v>646</v>
      </c>
      <c r="AG139" s="43">
        <v>1069</v>
      </c>
      <c r="AH139" s="43">
        <v>60.4</v>
      </c>
      <c r="AI139" s="43">
        <v>7411</v>
      </c>
      <c r="AJ139" s="43">
        <v>6.9</v>
      </c>
      <c r="AK139" s="43">
        <v>6.8</v>
      </c>
      <c r="AL139" s="43">
        <v>63</v>
      </c>
      <c r="AM139" s="43">
        <v>31</v>
      </c>
      <c r="AN139" s="43">
        <v>132.30000000000001</v>
      </c>
      <c r="AO139" s="37">
        <v>3</v>
      </c>
      <c r="AP139" t="s">
        <v>2515</v>
      </c>
      <c r="AQ139" s="7">
        <v>79.13</v>
      </c>
      <c r="AR139" s="7">
        <v>225</v>
      </c>
      <c r="AS139" s="7">
        <v>26</v>
      </c>
      <c r="AT139" s="7">
        <v>4.9400000000000004</v>
      </c>
      <c r="AU139" s="7">
        <v>26.5</v>
      </c>
      <c r="AV139" s="7">
        <v>102</v>
      </c>
      <c r="AW139" s="7">
        <v>4.5199999999999996</v>
      </c>
    </row>
    <row r="140" spans="1:49" ht="18" x14ac:dyDescent="0.2">
      <c r="A140" t="s">
        <v>1126</v>
      </c>
      <c r="B140" s="33">
        <v>0</v>
      </c>
      <c r="C140" s="1">
        <v>2001</v>
      </c>
      <c r="D140" s="1">
        <v>5</v>
      </c>
      <c r="E140" s="1">
        <v>149</v>
      </c>
      <c r="F140" s="1">
        <v>22</v>
      </c>
      <c r="G140" s="33" t="s">
        <v>133</v>
      </c>
      <c r="H140" s="1">
        <v>2001</v>
      </c>
      <c r="I140" s="1">
        <v>2005</v>
      </c>
      <c r="J140" s="33">
        <f t="shared" si="4"/>
        <v>4</v>
      </c>
      <c r="K140" s="33">
        <v>0</v>
      </c>
      <c r="L140" s="1">
        <v>0</v>
      </c>
      <c r="M140" s="1">
        <v>0</v>
      </c>
      <c r="N140" s="1">
        <v>0</v>
      </c>
      <c r="O140" s="49">
        <v>6</v>
      </c>
      <c r="P140" s="1">
        <v>29</v>
      </c>
      <c r="Q140" s="1">
        <v>14</v>
      </c>
      <c r="R140" s="23">
        <v>4.666666666666667</v>
      </c>
      <c r="S140" s="1">
        <v>229</v>
      </c>
      <c r="T140" s="1">
        <v>515</v>
      </c>
      <c r="U140" s="13">
        <v>0.44466019417475727</v>
      </c>
      <c r="V140" s="33">
        <v>-0.44660194174757273</v>
      </c>
      <c r="W140" s="1">
        <v>2867</v>
      </c>
      <c r="X140" s="1">
        <v>15</v>
      </c>
      <c r="Y140" s="1">
        <v>21</v>
      </c>
      <c r="Z140" s="33">
        <v>-6</v>
      </c>
      <c r="AA140" s="1">
        <v>82</v>
      </c>
      <c r="AB140" s="1">
        <v>409</v>
      </c>
      <c r="AC140" s="1">
        <v>7</v>
      </c>
      <c r="AD140" s="33" t="s">
        <v>689</v>
      </c>
      <c r="AE140" s="35">
        <v>35</v>
      </c>
      <c r="AF140" s="36">
        <v>482</v>
      </c>
      <c r="AG140" s="36">
        <v>974</v>
      </c>
      <c r="AH140" s="36">
        <v>49.5</v>
      </c>
      <c r="AI140" s="36">
        <v>6608</v>
      </c>
      <c r="AJ140" s="36">
        <v>6.8</v>
      </c>
      <c r="AK140" s="36">
        <v>5.2</v>
      </c>
      <c r="AL140" s="36">
        <v>41</v>
      </c>
      <c r="AM140" s="36">
        <v>52</v>
      </c>
      <c r="AN140" s="36">
        <v>109.7</v>
      </c>
      <c r="AO140" s="37">
        <v>7</v>
      </c>
      <c r="AP140" t="s">
        <v>2517</v>
      </c>
      <c r="AQ140" s="7">
        <v>74.400000000000006</v>
      </c>
      <c r="AR140" s="7">
        <v>207</v>
      </c>
      <c r="AS140" s="7">
        <v>27</v>
      </c>
      <c r="AT140" s="7">
        <v>4.55</v>
      </c>
      <c r="AU140" s="7">
        <v>37.5</v>
      </c>
      <c r="AV140" s="7">
        <v>124</v>
      </c>
      <c r="AW140" s="7">
        <v>4.12</v>
      </c>
    </row>
    <row r="141" spans="1:49" ht="18" x14ac:dyDescent="0.2">
      <c r="A141" t="s">
        <v>53</v>
      </c>
      <c r="B141" s="33">
        <v>0</v>
      </c>
      <c r="C141" s="1">
        <v>2017</v>
      </c>
      <c r="D141" s="1">
        <v>1</v>
      </c>
      <c r="E141" s="1">
        <v>2</v>
      </c>
      <c r="F141" s="1">
        <v>23</v>
      </c>
      <c r="G141" s="33" t="s">
        <v>56</v>
      </c>
      <c r="H141" s="1">
        <v>2017</v>
      </c>
      <c r="I141" s="1">
        <v>2017</v>
      </c>
      <c r="J141" s="33">
        <f t="shared" si="4"/>
        <v>0</v>
      </c>
      <c r="K141" s="33">
        <v>0</v>
      </c>
      <c r="L141" s="1">
        <v>0</v>
      </c>
      <c r="M141" s="1">
        <v>0</v>
      </c>
      <c r="N141" s="1">
        <v>1</v>
      </c>
      <c r="O141" s="49">
        <v>7</v>
      </c>
      <c r="P141" s="1">
        <v>12</v>
      </c>
      <c r="Q141" s="1">
        <v>12</v>
      </c>
      <c r="R141" s="23">
        <v>4</v>
      </c>
      <c r="S141" s="1">
        <v>196</v>
      </c>
      <c r="T141" s="1">
        <v>330</v>
      </c>
      <c r="U141" s="13">
        <v>0.59393939393939399</v>
      </c>
      <c r="V141" s="33">
        <v>-5.2393939393939393</v>
      </c>
      <c r="W141" s="1">
        <v>2193</v>
      </c>
      <c r="X141" s="1">
        <v>7</v>
      </c>
      <c r="Y141" s="1">
        <v>7</v>
      </c>
      <c r="Z141" s="33">
        <v>0</v>
      </c>
      <c r="AA141" s="1">
        <v>41</v>
      </c>
      <c r="AB141" s="1">
        <v>248</v>
      </c>
      <c r="AC141" s="1">
        <v>2</v>
      </c>
      <c r="AD141" s="33" t="s">
        <v>66</v>
      </c>
      <c r="AE141" s="35">
        <v>31</v>
      </c>
      <c r="AF141" s="43">
        <v>386</v>
      </c>
      <c r="AG141" s="43">
        <v>572</v>
      </c>
      <c r="AH141" s="43">
        <v>67.5</v>
      </c>
      <c r="AI141" s="43">
        <v>4762</v>
      </c>
      <c r="AJ141" s="43">
        <v>8.3000000000000007</v>
      </c>
      <c r="AK141" s="43">
        <v>9</v>
      </c>
      <c r="AL141" s="43">
        <v>41</v>
      </c>
      <c r="AM141" s="43">
        <v>10</v>
      </c>
      <c r="AN141" s="43">
        <v>157.6</v>
      </c>
      <c r="AO141" s="37">
        <v>3</v>
      </c>
      <c r="AP141" t="s">
        <v>2515</v>
      </c>
      <c r="AQ141" s="7">
        <v>74.13</v>
      </c>
      <c r="AR141" s="7">
        <v>222</v>
      </c>
      <c r="AS141" s="7">
        <v>25</v>
      </c>
      <c r="AT141" s="7">
        <v>4.67</v>
      </c>
      <c r="AU141" s="7">
        <v>27.5</v>
      </c>
      <c r="AV141" s="7">
        <v>116</v>
      </c>
      <c r="AW141" s="7">
        <v>4.25</v>
      </c>
    </row>
    <row r="142" spans="1:49" ht="18" x14ac:dyDescent="0.2">
      <c r="A142" t="s">
        <v>123</v>
      </c>
      <c r="B142" s="33">
        <v>0</v>
      </c>
      <c r="C142" s="1">
        <v>2017</v>
      </c>
      <c r="D142" s="1">
        <v>5</v>
      </c>
      <c r="E142" s="1">
        <v>171</v>
      </c>
      <c r="F142" s="1">
        <v>23</v>
      </c>
      <c r="G142" s="33" t="s">
        <v>124</v>
      </c>
      <c r="H142" s="1">
        <v>2017</v>
      </c>
      <c r="I142" s="1">
        <v>2017</v>
      </c>
      <c r="J142" s="33">
        <f t="shared" si="4"/>
        <v>0</v>
      </c>
      <c r="K142" s="33">
        <v>0</v>
      </c>
      <c r="L142" s="1">
        <v>0</v>
      </c>
      <c r="M142" s="1">
        <v>0</v>
      </c>
      <c r="N142" s="1">
        <v>0</v>
      </c>
      <c r="O142" s="49">
        <v>1</v>
      </c>
      <c r="P142" s="1">
        <v>4</v>
      </c>
      <c r="Q142" s="1">
        <v>2</v>
      </c>
      <c r="R142" s="23">
        <v>0.66666666666666663</v>
      </c>
      <c r="S142" s="1">
        <v>24</v>
      </c>
      <c r="T142" s="1">
        <v>49</v>
      </c>
      <c r="U142" s="13">
        <v>0.48979591836734693</v>
      </c>
      <c r="V142" s="33">
        <v>-5.0979591836734697</v>
      </c>
      <c r="W142" s="1">
        <v>252</v>
      </c>
      <c r="X142" s="1">
        <v>2</v>
      </c>
      <c r="Y142" s="1">
        <v>5</v>
      </c>
      <c r="Z142" s="33">
        <v>-3</v>
      </c>
      <c r="AA142" s="1">
        <v>7</v>
      </c>
      <c r="AB142" s="1">
        <v>23</v>
      </c>
      <c r="AC142" s="1">
        <v>0</v>
      </c>
      <c r="AD142" s="33" t="s">
        <v>129</v>
      </c>
      <c r="AE142" s="35">
        <v>35</v>
      </c>
      <c r="AF142" s="43">
        <v>398</v>
      </c>
      <c r="AG142" s="43">
        <v>662</v>
      </c>
      <c r="AH142" s="43">
        <v>60.1</v>
      </c>
      <c r="AI142" s="43">
        <v>5236</v>
      </c>
      <c r="AJ142" s="43">
        <v>7.9</v>
      </c>
      <c r="AK142" s="43">
        <v>8.1999999999999993</v>
      </c>
      <c r="AL142" s="43">
        <v>47</v>
      </c>
      <c r="AM142" s="43">
        <v>17</v>
      </c>
      <c r="AN142" s="43">
        <v>144.9</v>
      </c>
      <c r="AO142" s="37">
        <v>3</v>
      </c>
      <c r="AP142" t="s">
        <v>2515</v>
      </c>
      <c r="AQ142" s="7">
        <v>74.63</v>
      </c>
      <c r="AR142" s="7">
        <v>226</v>
      </c>
      <c r="AS142" s="7">
        <v>33</v>
      </c>
      <c r="AT142" s="7">
        <v>4.82</v>
      </c>
      <c r="AU142" s="7">
        <v>31</v>
      </c>
      <c r="AV142" s="7">
        <v>110</v>
      </c>
      <c r="AW142" s="7">
        <v>4.3099999999999996</v>
      </c>
    </row>
    <row r="143" spans="1:49" ht="18" x14ac:dyDescent="0.2">
      <c r="A143" t="s">
        <v>1582</v>
      </c>
      <c r="B143" s="33">
        <v>1</v>
      </c>
      <c r="C143" s="1">
        <v>1990</v>
      </c>
      <c r="D143" s="1">
        <v>3</v>
      </c>
      <c r="E143" s="1">
        <v>70</v>
      </c>
      <c r="F143" s="1">
        <v>24</v>
      </c>
      <c r="G143" s="33" t="s">
        <v>120</v>
      </c>
      <c r="H143" s="1">
        <v>1991</v>
      </c>
      <c r="I143" s="1">
        <v>2003</v>
      </c>
      <c r="J143" s="33">
        <f t="shared" si="4"/>
        <v>12</v>
      </c>
      <c r="K143" s="33">
        <v>0</v>
      </c>
      <c r="L143" s="1">
        <v>0</v>
      </c>
      <c r="M143" s="1">
        <v>1</v>
      </c>
      <c r="N143" s="1">
        <v>7</v>
      </c>
      <c r="O143" s="49">
        <v>59</v>
      </c>
      <c r="P143" s="1">
        <v>125</v>
      </c>
      <c r="Q143" s="1">
        <v>100</v>
      </c>
      <c r="R143" s="23">
        <v>33.333333333333336</v>
      </c>
      <c r="S143" s="1">
        <v>1865</v>
      </c>
      <c r="T143" s="1">
        <v>3229</v>
      </c>
      <c r="U143" s="13">
        <v>0.57757819758439144</v>
      </c>
      <c r="V143" s="33">
        <v>18.324218024156089</v>
      </c>
      <c r="W143" s="1">
        <v>21690</v>
      </c>
      <c r="X143" s="1">
        <v>120</v>
      </c>
      <c r="Y143" s="1">
        <v>68</v>
      </c>
      <c r="Z143" s="33">
        <v>52</v>
      </c>
      <c r="AA143" s="1">
        <v>215</v>
      </c>
      <c r="AB143" s="1">
        <v>446</v>
      </c>
      <c r="AC143" s="1">
        <v>4</v>
      </c>
      <c r="AD143" s="33" t="s">
        <v>1548</v>
      </c>
      <c r="AE143" s="35">
        <v>27</v>
      </c>
      <c r="AF143" s="36">
        <v>387</v>
      </c>
      <c r="AG143" s="36">
        <v>658</v>
      </c>
      <c r="AH143" s="36">
        <v>58.8</v>
      </c>
      <c r="AI143" s="36">
        <v>4989</v>
      </c>
      <c r="AJ143" s="36">
        <v>7.6</v>
      </c>
      <c r="AK143" s="36">
        <v>6.9</v>
      </c>
      <c r="AL143" s="36">
        <v>26</v>
      </c>
      <c r="AM143" s="36">
        <v>21</v>
      </c>
      <c r="AN143" s="36">
        <v>129.19999999999999</v>
      </c>
      <c r="AO143" s="37">
        <v>3</v>
      </c>
      <c r="AP143" t="s">
        <v>2515</v>
      </c>
      <c r="AQ143" s="7">
        <v>74.3</v>
      </c>
      <c r="AR143" s="7">
        <v>217</v>
      </c>
      <c r="AS143" s="7"/>
      <c r="AT143" s="7">
        <v>4.8899999999999997</v>
      </c>
      <c r="AU143" s="7">
        <v>32.5</v>
      </c>
      <c r="AV143" s="7">
        <v>109</v>
      </c>
      <c r="AW143" s="7">
        <v>4.03</v>
      </c>
    </row>
    <row r="144" spans="1:49" ht="18" x14ac:dyDescent="0.2">
      <c r="A144" t="s">
        <v>500</v>
      </c>
      <c r="B144" s="33">
        <v>0</v>
      </c>
      <c r="C144" s="1">
        <v>2012</v>
      </c>
      <c r="D144" s="1">
        <v>3</v>
      </c>
      <c r="E144" s="1">
        <v>88</v>
      </c>
      <c r="F144" s="1">
        <v>23</v>
      </c>
      <c r="G144" s="33" t="s">
        <v>151</v>
      </c>
      <c r="H144" s="1">
        <v>2012</v>
      </c>
      <c r="I144" s="1">
        <v>2017</v>
      </c>
      <c r="J144" s="33">
        <f t="shared" si="4"/>
        <v>5</v>
      </c>
      <c r="K144" s="33">
        <v>0</v>
      </c>
      <c r="L144" s="1">
        <v>0</v>
      </c>
      <c r="M144" s="1">
        <v>1</v>
      </c>
      <c r="N144" s="1">
        <v>3</v>
      </c>
      <c r="O144" s="49">
        <v>24</v>
      </c>
      <c r="P144" s="1">
        <v>49</v>
      </c>
      <c r="Q144" s="1">
        <v>39</v>
      </c>
      <c r="R144" s="23">
        <v>13</v>
      </c>
      <c r="S144" s="1">
        <v>833</v>
      </c>
      <c r="T144" s="1">
        <v>1386</v>
      </c>
      <c r="U144" s="13">
        <v>0.60101010101010099</v>
      </c>
      <c r="V144" s="33">
        <v>5.5898989898989893</v>
      </c>
      <c r="W144" s="1">
        <v>9752</v>
      </c>
      <c r="X144" s="1">
        <v>61</v>
      </c>
      <c r="Y144" s="1">
        <v>29</v>
      </c>
      <c r="Z144" s="33">
        <v>32</v>
      </c>
      <c r="AA144" s="1">
        <v>116</v>
      </c>
      <c r="AB144" s="1">
        <v>350</v>
      </c>
      <c r="AC144" s="1">
        <v>5</v>
      </c>
      <c r="AD144" s="33" t="s">
        <v>507</v>
      </c>
      <c r="AE144" s="43">
        <v>36</v>
      </c>
      <c r="AF144" s="43">
        <v>938</v>
      </c>
      <c r="AG144" s="43">
        <v>1404</v>
      </c>
      <c r="AH144" s="43">
        <v>66.8</v>
      </c>
      <c r="AI144" s="43">
        <v>10068</v>
      </c>
      <c r="AJ144" s="43">
        <v>7.2</v>
      </c>
      <c r="AK144" s="43">
        <v>7.1</v>
      </c>
      <c r="AL144" s="43">
        <v>67</v>
      </c>
      <c r="AM144" s="43">
        <v>33</v>
      </c>
      <c r="AN144" s="43">
        <v>138.1</v>
      </c>
      <c r="AO144" s="37">
        <v>5</v>
      </c>
      <c r="AP144" t="s">
        <v>3189</v>
      </c>
      <c r="AQ144" s="7">
        <v>77</v>
      </c>
      <c r="AR144" s="7">
        <v>243</v>
      </c>
      <c r="AS144" s="7">
        <v>29</v>
      </c>
      <c r="AT144" s="7">
        <v>5.03</v>
      </c>
      <c r="AU144" s="7">
        <v>30.5</v>
      </c>
      <c r="AV144" s="7">
        <v>112</v>
      </c>
      <c r="AW144" s="7"/>
    </row>
    <row r="145" spans="1:57" ht="18" x14ac:dyDescent="0.2">
      <c r="A145" t="s">
        <v>1056</v>
      </c>
      <c r="B145" s="33">
        <v>0</v>
      </c>
      <c r="C145" s="1">
        <v>2002</v>
      </c>
      <c r="D145" s="1">
        <v>1</v>
      </c>
      <c r="E145" s="1">
        <v>32</v>
      </c>
      <c r="F145" s="1">
        <v>23</v>
      </c>
      <c r="G145" s="33" t="s">
        <v>221</v>
      </c>
      <c r="H145" s="1">
        <v>2002</v>
      </c>
      <c r="I145" s="1">
        <v>2008</v>
      </c>
      <c r="J145" s="33">
        <f t="shared" si="4"/>
        <v>6</v>
      </c>
      <c r="K145" s="33">
        <v>0</v>
      </c>
      <c r="L145" s="1">
        <v>0</v>
      </c>
      <c r="M145" s="1">
        <v>0</v>
      </c>
      <c r="N145" s="1">
        <v>1</v>
      </c>
      <c r="O145" s="49">
        <v>14</v>
      </c>
      <c r="P145" s="1">
        <v>37</v>
      </c>
      <c r="Q145" s="1">
        <v>24</v>
      </c>
      <c r="R145" s="23">
        <v>8</v>
      </c>
      <c r="S145" s="1">
        <v>511</v>
      </c>
      <c r="T145" s="1">
        <v>913</v>
      </c>
      <c r="U145" s="13">
        <v>0.55969331872946326</v>
      </c>
      <c r="V145" s="33">
        <v>2.3030668127053668</v>
      </c>
      <c r="W145" s="1">
        <v>5930</v>
      </c>
      <c r="X145" s="1">
        <v>35</v>
      </c>
      <c r="Y145" s="1">
        <v>30</v>
      </c>
      <c r="Z145" s="33">
        <v>5</v>
      </c>
      <c r="AA145" s="1">
        <v>47</v>
      </c>
      <c r="AB145" s="1">
        <v>89</v>
      </c>
      <c r="AC145" s="1">
        <v>2</v>
      </c>
      <c r="AD145" s="33" t="s">
        <v>961</v>
      </c>
      <c r="AE145" s="35">
        <v>36</v>
      </c>
      <c r="AF145" s="36">
        <v>798</v>
      </c>
      <c r="AG145" s="36">
        <v>1355</v>
      </c>
      <c r="AH145" s="36">
        <v>58.9</v>
      </c>
      <c r="AI145" s="36">
        <v>9205</v>
      </c>
      <c r="AJ145" s="36">
        <v>6.8</v>
      </c>
      <c r="AK145" s="36">
        <v>6.2</v>
      </c>
      <c r="AL145" s="36">
        <v>72</v>
      </c>
      <c r="AM145" s="36">
        <v>51</v>
      </c>
      <c r="AN145" s="36">
        <v>126</v>
      </c>
      <c r="AO145" s="37">
        <v>9</v>
      </c>
      <c r="AP145" t="s">
        <v>3657</v>
      </c>
      <c r="AQ145" s="7">
        <v>74.5</v>
      </c>
      <c r="AR145" s="7">
        <v>219</v>
      </c>
      <c r="AS145" s="7">
        <v>32</v>
      </c>
      <c r="AT145" s="7">
        <v>5.24</v>
      </c>
      <c r="AU145" s="7">
        <v>33.5</v>
      </c>
      <c r="AV145" s="7">
        <v>111</v>
      </c>
      <c r="AW145" s="7">
        <v>4.09</v>
      </c>
    </row>
    <row r="146" spans="1:57" ht="18" x14ac:dyDescent="0.2">
      <c r="A146" t="s">
        <v>1559</v>
      </c>
      <c r="B146" s="33">
        <v>0</v>
      </c>
      <c r="C146" s="1">
        <v>1991</v>
      </c>
      <c r="D146" s="1">
        <v>7</v>
      </c>
      <c r="E146" s="1">
        <v>190</v>
      </c>
      <c r="F146" s="1">
        <v>23</v>
      </c>
      <c r="G146" s="33" t="s">
        <v>56</v>
      </c>
      <c r="H146" s="1">
        <v>1995</v>
      </c>
      <c r="I146" s="1">
        <v>1999</v>
      </c>
      <c r="J146" s="33">
        <f t="shared" si="4"/>
        <v>4</v>
      </c>
      <c r="K146" s="33">
        <v>0</v>
      </c>
      <c r="L146" s="1">
        <v>0</v>
      </c>
      <c r="M146" s="1">
        <v>0</v>
      </c>
      <c r="N146" s="1">
        <v>0</v>
      </c>
      <c r="O146" s="49">
        <v>8</v>
      </c>
      <c r="P146" s="1">
        <v>34</v>
      </c>
      <c r="Q146" s="1">
        <v>10</v>
      </c>
      <c r="R146" s="23">
        <v>3.3333333333333335</v>
      </c>
      <c r="S146" s="1">
        <v>220</v>
      </c>
      <c r="T146" s="1">
        <v>380</v>
      </c>
      <c r="U146" s="13">
        <v>0.57894736842105265</v>
      </c>
      <c r="V146" s="33">
        <v>-1.1894736842105265</v>
      </c>
      <c r="W146" s="1">
        <v>2614</v>
      </c>
      <c r="X146" s="1">
        <v>8</v>
      </c>
      <c r="Y146" s="1">
        <v>10</v>
      </c>
      <c r="Z146" s="33">
        <v>-2</v>
      </c>
      <c r="AA146" s="1">
        <v>17</v>
      </c>
      <c r="AB146" s="1">
        <v>11</v>
      </c>
      <c r="AC146" s="1">
        <v>0</v>
      </c>
      <c r="AD146" s="33" t="s">
        <v>487</v>
      </c>
      <c r="AE146" s="35">
        <v>37</v>
      </c>
      <c r="AF146" s="36">
        <v>418</v>
      </c>
      <c r="AG146" s="36">
        <v>753</v>
      </c>
      <c r="AH146" s="36">
        <v>55.5</v>
      </c>
      <c r="AI146" s="36">
        <v>5761</v>
      </c>
      <c r="AJ146" s="36">
        <v>7.7</v>
      </c>
      <c r="AK146" s="36">
        <v>7</v>
      </c>
      <c r="AL146" s="36">
        <v>34</v>
      </c>
      <c r="AM146" s="36">
        <v>26</v>
      </c>
      <c r="AN146" s="36">
        <v>127.8</v>
      </c>
      <c r="AO146" s="37">
        <v>5</v>
      </c>
      <c r="AP146" t="s">
        <v>2514</v>
      </c>
      <c r="AQ146" s="7">
        <v>75.8</v>
      </c>
      <c r="AR146" s="7">
        <v>202</v>
      </c>
      <c r="AS146" s="7"/>
      <c r="AT146" s="7">
        <v>5.04</v>
      </c>
      <c r="AU146" s="7">
        <v>27.5</v>
      </c>
      <c r="AV146" s="7">
        <v>104</v>
      </c>
      <c r="AW146" s="7">
        <v>4.3600000000000003</v>
      </c>
    </row>
    <row r="147" spans="1:57" ht="18" x14ac:dyDescent="0.2">
      <c r="A147" t="s">
        <v>160</v>
      </c>
      <c r="B147" s="33">
        <v>0</v>
      </c>
      <c r="C147" s="1">
        <v>2016</v>
      </c>
      <c r="D147" s="1">
        <v>1</v>
      </c>
      <c r="E147" s="1">
        <v>26</v>
      </c>
      <c r="F147" s="1">
        <v>22</v>
      </c>
      <c r="G147" s="33" t="s">
        <v>137</v>
      </c>
      <c r="H147" s="1">
        <v>2016</v>
      </c>
      <c r="I147" s="1">
        <v>2017</v>
      </c>
      <c r="J147" s="33">
        <f t="shared" si="4"/>
        <v>1</v>
      </c>
      <c r="K147" s="33">
        <v>0</v>
      </c>
      <c r="L147" s="1">
        <v>0</v>
      </c>
      <c r="M147" s="1">
        <v>0</v>
      </c>
      <c r="N147" s="1">
        <v>0</v>
      </c>
      <c r="O147" s="49">
        <v>2</v>
      </c>
      <c r="P147" s="1">
        <v>5</v>
      </c>
      <c r="Q147" s="1">
        <v>4</v>
      </c>
      <c r="R147" s="23">
        <v>1.3333333333333333</v>
      </c>
      <c r="S147" s="1">
        <v>79</v>
      </c>
      <c r="T147" s="1">
        <v>128</v>
      </c>
      <c r="U147" s="13">
        <v>0.6171875</v>
      </c>
      <c r="V147" s="33">
        <v>-4.9718749999999998</v>
      </c>
      <c r="W147" s="1">
        <v>792</v>
      </c>
      <c r="X147" s="1">
        <v>4</v>
      </c>
      <c r="Y147" s="1">
        <v>4</v>
      </c>
      <c r="Z147" s="33">
        <v>0</v>
      </c>
      <c r="AA147" s="1">
        <v>16</v>
      </c>
      <c r="AB147" s="1">
        <v>55</v>
      </c>
      <c r="AC147" s="1">
        <v>0</v>
      </c>
      <c r="AD147" s="33" t="s">
        <v>167</v>
      </c>
      <c r="AE147" s="35">
        <v>38</v>
      </c>
      <c r="AF147" s="43">
        <v>758</v>
      </c>
      <c r="AG147" s="43">
        <v>1205</v>
      </c>
      <c r="AH147" s="43">
        <v>62.9</v>
      </c>
      <c r="AI147" s="43">
        <v>8863</v>
      </c>
      <c r="AJ147" s="43">
        <v>7.4</v>
      </c>
      <c r="AK147" s="43">
        <v>7.5</v>
      </c>
      <c r="AL147" s="43">
        <v>59</v>
      </c>
      <c r="AM147" s="43">
        <v>23</v>
      </c>
      <c r="AN147" s="43">
        <v>137</v>
      </c>
      <c r="AO147" s="37">
        <v>7</v>
      </c>
      <c r="AP147" t="s">
        <v>3658</v>
      </c>
      <c r="AQ147" s="7">
        <v>78.63</v>
      </c>
      <c r="AR147" s="7">
        <v>244</v>
      </c>
      <c r="AS147" s="7"/>
      <c r="AT147" s="7">
        <v>4.8600000000000003</v>
      </c>
      <c r="AU147" s="7">
        <v>36</v>
      </c>
      <c r="AV147" s="7">
        <v>118</v>
      </c>
      <c r="AW147" s="7">
        <v>4.26</v>
      </c>
    </row>
    <row r="148" spans="1:57" ht="18" x14ac:dyDescent="0.2">
      <c r="A148" t="s">
        <v>1580</v>
      </c>
      <c r="B148" s="33">
        <v>0</v>
      </c>
      <c r="C148" s="1">
        <v>1990</v>
      </c>
      <c r="D148" s="1">
        <v>3</v>
      </c>
      <c r="E148" s="1">
        <v>63</v>
      </c>
      <c r="F148" s="1">
        <v>23</v>
      </c>
      <c r="G148" s="33" t="s">
        <v>56</v>
      </c>
      <c r="H148" s="1">
        <v>1990</v>
      </c>
      <c r="I148" s="1">
        <v>1993</v>
      </c>
      <c r="J148" s="33">
        <f t="shared" si="4"/>
        <v>3</v>
      </c>
      <c r="K148" s="33">
        <v>0</v>
      </c>
      <c r="L148" s="1">
        <v>0</v>
      </c>
      <c r="M148" s="1">
        <v>0</v>
      </c>
      <c r="N148" s="1">
        <v>0</v>
      </c>
      <c r="O148" s="49">
        <v>4</v>
      </c>
      <c r="P148" s="1">
        <v>21</v>
      </c>
      <c r="Q148" s="1">
        <v>3</v>
      </c>
      <c r="R148" s="23">
        <v>1</v>
      </c>
      <c r="S148" s="1">
        <v>104</v>
      </c>
      <c r="T148" s="1">
        <v>183</v>
      </c>
      <c r="U148" s="13">
        <v>0.56830601092896171</v>
      </c>
      <c r="V148" s="33">
        <v>-3.1830601092896167</v>
      </c>
      <c r="W148" s="1">
        <v>1261</v>
      </c>
      <c r="X148" s="1">
        <v>6</v>
      </c>
      <c r="Y148" s="1">
        <v>15</v>
      </c>
      <c r="Z148" s="33">
        <v>-9</v>
      </c>
      <c r="AA148" s="1">
        <v>5</v>
      </c>
      <c r="AB148" s="1">
        <v>14</v>
      </c>
      <c r="AC148" s="1">
        <v>0</v>
      </c>
      <c r="AD148" s="33" t="s">
        <v>250</v>
      </c>
      <c r="AE148" s="35">
        <v>34</v>
      </c>
      <c r="AF148" s="36">
        <v>304</v>
      </c>
      <c r="AG148" s="36">
        <v>500</v>
      </c>
      <c r="AH148" s="36">
        <v>60.8</v>
      </c>
      <c r="AI148" s="36">
        <v>4291</v>
      </c>
      <c r="AJ148" s="36">
        <v>8.6</v>
      </c>
      <c r="AK148" s="36">
        <v>8.5</v>
      </c>
      <c r="AL148" s="36">
        <v>33</v>
      </c>
      <c r="AM148" s="36">
        <v>16</v>
      </c>
      <c r="AN148" s="36">
        <v>148.30000000000001</v>
      </c>
      <c r="AO148" s="37">
        <v>6</v>
      </c>
      <c r="AP148" t="s">
        <v>2513</v>
      </c>
      <c r="AQ148" s="7">
        <v>74</v>
      </c>
      <c r="AR148" s="7">
        <v>188</v>
      </c>
      <c r="AS148" s="7"/>
      <c r="AT148" s="7">
        <v>5.12</v>
      </c>
      <c r="AU148" s="7">
        <v>26</v>
      </c>
      <c r="AV148" s="7">
        <v>94</v>
      </c>
      <c r="AW148" s="7">
        <v>4.53</v>
      </c>
    </row>
    <row r="149" spans="1:57" ht="18" x14ac:dyDescent="0.2">
      <c r="A149" t="s">
        <v>1234</v>
      </c>
      <c r="B149" s="33">
        <v>1</v>
      </c>
      <c r="C149" s="1">
        <v>1998</v>
      </c>
      <c r="D149" s="1">
        <v>1</v>
      </c>
      <c r="E149" s="1">
        <v>1</v>
      </c>
      <c r="F149" s="1">
        <v>22</v>
      </c>
      <c r="G149" s="33" t="s">
        <v>448</v>
      </c>
      <c r="H149" s="1">
        <v>1998</v>
      </c>
      <c r="I149" s="1">
        <v>2015</v>
      </c>
      <c r="J149" s="33">
        <f t="shared" si="4"/>
        <v>17</v>
      </c>
      <c r="K149" s="33">
        <v>0</v>
      </c>
      <c r="L149" s="1">
        <v>7</v>
      </c>
      <c r="M149" s="1">
        <v>14</v>
      </c>
      <c r="N149" s="1">
        <v>17</v>
      </c>
      <c r="O149" s="49">
        <v>177</v>
      </c>
      <c r="P149" s="1">
        <v>266</v>
      </c>
      <c r="Q149" s="1">
        <v>265</v>
      </c>
      <c r="R149" s="23">
        <v>88.333333333333329</v>
      </c>
      <c r="S149" s="1">
        <v>6125</v>
      </c>
      <c r="T149" s="1">
        <v>9380</v>
      </c>
      <c r="U149" s="13">
        <v>0.65298507462686572</v>
      </c>
      <c r="V149" s="33">
        <v>70.97014925373135</v>
      </c>
      <c r="W149" s="1">
        <v>71940</v>
      </c>
      <c r="X149" s="1">
        <v>539</v>
      </c>
      <c r="Y149" s="1">
        <v>251</v>
      </c>
      <c r="Z149" s="33">
        <v>288</v>
      </c>
      <c r="AA149" s="1">
        <v>431</v>
      </c>
      <c r="AB149" s="1">
        <v>667</v>
      </c>
      <c r="AC149" s="1">
        <v>18</v>
      </c>
      <c r="AD149" s="33" t="s">
        <v>121</v>
      </c>
      <c r="AE149" s="35">
        <v>45</v>
      </c>
      <c r="AF149" s="36">
        <v>863</v>
      </c>
      <c r="AG149" s="36">
        <v>1381</v>
      </c>
      <c r="AH149" s="36">
        <v>62.5</v>
      </c>
      <c r="AI149" s="36">
        <v>11201</v>
      </c>
      <c r="AJ149" s="36">
        <v>8.1</v>
      </c>
      <c r="AK149" s="36">
        <v>8.3000000000000007</v>
      </c>
      <c r="AL149" s="36">
        <v>89</v>
      </c>
      <c r="AM149" s="36">
        <v>33</v>
      </c>
      <c r="AN149" s="36">
        <v>147.1</v>
      </c>
      <c r="AO149" s="37">
        <v>2</v>
      </c>
      <c r="AP149" t="s">
        <v>2518</v>
      </c>
      <c r="AQ149" s="7">
        <v>77.3</v>
      </c>
      <c r="AR149" s="7">
        <v>230</v>
      </c>
      <c r="AS149" s="7"/>
      <c r="AT149" s="7"/>
      <c r="AU149" s="7"/>
      <c r="AV149" s="7"/>
      <c r="AW149" s="7"/>
    </row>
    <row r="150" spans="1:57" ht="18" x14ac:dyDescent="0.2">
      <c r="A150" t="s">
        <v>938</v>
      </c>
      <c r="B150" s="33">
        <v>1</v>
      </c>
      <c r="C150" s="1">
        <v>2004</v>
      </c>
      <c r="D150" s="1">
        <v>1</v>
      </c>
      <c r="E150" s="1">
        <v>4</v>
      </c>
      <c r="F150" s="1">
        <v>22</v>
      </c>
      <c r="G150" s="33" t="s">
        <v>106</v>
      </c>
      <c r="H150" s="1">
        <v>2004</v>
      </c>
      <c r="I150" s="1">
        <v>2017</v>
      </c>
      <c r="J150" s="33">
        <f t="shared" si="4"/>
        <v>13</v>
      </c>
      <c r="K150" s="33">
        <v>0</v>
      </c>
      <c r="L150" s="1">
        <v>0</v>
      </c>
      <c r="M150" s="1">
        <v>7</v>
      </c>
      <c r="N150" s="1">
        <v>12</v>
      </c>
      <c r="O150" s="49">
        <v>134</v>
      </c>
      <c r="P150" s="1">
        <v>196</v>
      </c>
      <c r="Q150" s="1">
        <v>192</v>
      </c>
      <c r="R150" s="23">
        <v>64</v>
      </c>
      <c r="S150" s="1">
        <v>4171</v>
      </c>
      <c r="T150" s="1">
        <v>6492</v>
      </c>
      <c r="U150" s="13">
        <v>0.64248305606900802</v>
      </c>
      <c r="V150" s="33">
        <v>44.575169439309924</v>
      </c>
      <c r="W150" s="1">
        <v>50348</v>
      </c>
      <c r="X150" s="1">
        <v>342</v>
      </c>
      <c r="Y150" s="1">
        <v>166</v>
      </c>
      <c r="Z150" s="33">
        <v>176</v>
      </c>
      <c r="AA150" s="1">
        <v>335</v>
      </c>
      <c r="AB150" s="1">
        <v>573</v>
      </c>
      <c r="AC150" s="1">
        <v>3</v>
      </c>
      <c r="AD150" s="33" t="s">
        <v>181</v>
      </c>
      <c r="AE150" s="35">
        <v>49</v>
      </c>
      <c r="AF150" s="36">
        <v>1087</v>
      </c>
      <c r="AG150" s="36">
        <v>1710</v>
      </c>
      <c r="AH150" s="36">
        <v>63.6</v>
      </c>
      <c r="AI150" s="36">
        <v>13484</v>
      </c>
      <c r="AJ150" s="36">
        <v>7.9</v>
      </c>
      <c r="AK150" s="36">
        <v>8.1</v>
      </c>
      <c r="AL150" s="36">
        <v>95</v>
      </c>
      <c r="AM150" s="36">
        <v>34</v>
      </c>
      <c r="AN150" s="36">
        <v>144.19999999999999</v>
      </c>
      <c r="AO150" s="37">
        <v>3</v>
      </c>
      <c r="AP150" t="s">
        <v>2515</v>
      </c>
      <c r="AQ150" s="7">
        <v>77</v>
      </c>
      <c r="AR150" s="7">
        <v>229</v>
      </c>
      <c r="AS150" s="7">
        <v>30</v>
      </c>
      <c r="AT150" s="7">
        <v>5.08</v>
      </c>
      <c r="AU150" s="7">
        <v>28</v>
      </c>
      <c r="AV150" s="7">
        <v>112</v>
      </c>
      <c r="AW150" s="7">
        <v>4.08</v>
      </c>
    </row>
    <row r="151" spans="1:57" ht="18" x14ac:dyDescent="0.2">
      <c r="A151" t="s">
        <v>1108</v>
      </c>
      <c r="B151" s="33">
        <v>0</v>
      </c>
      <c r="C151" s="1">
        <v>2001</v>
      </c>
      <c r="D151" s="1">
        <v>2</v>
      </c>
      <c r="E151" s="1">
        <v>53</v>
      </c>
      <c r="F151" s="1">
        <v>23</v>
      </c>
      <c r="G151" s="33" t="s">
        <v>196</v>
      </c>
      <c r="H151" s="1">
        <v>2001</v>
      </c>
      <c r="I151" s="1">
        <v>2004</v>
      </c>
      <c r="J151" s="33">
        <f t="shared" si="4"/>
        <v>3</v>
      </c>
      <c r="K151" s="33">
        <v>0</v>
      </c>
      <c r="L151" s="1">
        <v>0</v>
      </c>
      <c r="M151" s="1">
        <v>0</v>
      </c>
      <c r="N151" s="1">
        <v>2</v>
      </c>
      <c r="O151" s="49">
        <v>17</v>
      </c>
      <c r="P151" s="1">
        <v>38</v>
      </c>
      <c r="Q151" s="1">
        <v>34</v>
      </c>
      <c r="R151" s="23">
        <v>11.333333333333334</v>
      </c>
      <c r="S151" s="1">
        <v>542</v>
      </c>
      <c r="T151" s="1">
        <v>960</v>
      </c>
      <c r="U151" s="13">
        <v>0.56458333333333333</v>
      </c>
      <c r="V151" s="33">
        <v>-1.4458333333333331</v>
      </c>
      <c r="W151" s="1">
        <v>6337</v>
      </c>
      <c r="X151" s="1">
        <v>32</v>
      </c>
      <c r="Y151" s="1">
        <v>37</v>
      </c>
      <c r="Z151" s="33">
        <v>-5</v>
      </c>
      <c r="AA151" s="1">
        <v>152</v>
      </c>
      <c r="AB151" s="1">
        <v>518</v>
      </c>
      <c r="AC151" s="1">
        <v>3</v>
      </c>
      <c r="AD151" s="33" t="s">
        <v>360</v>
      </c>
      <c r="AE151" s="35">
        <v>29</v>
      </c>
      <c r="AF151" s="36">
        <v>483</v>
      </c>
      <c r="AG151" s="36">
        <v>853</v>
      </c>
      <c r="AH151" s="36">
        <v>56.6</v>
      </c>
      <c r="AI151" s="36">
        <v>6447</v>
      </c>
      <c r="AJ151" s="36">
        <v>7.6</v>
      </c>
      <c r="AK151" s="36">
        <v>7.1</v>
      </c>
      <c r="AL151" s="36">
        <v>35</v>
      </c>
      <c r="AM151" s="36">
        <v>25</v>
      </c>
      <c r="AN151" s="36">
        <v>127.8</v>
      </c>
      <c r="AO151" s="37">
        <v>2</v>
      </c>
      <c r="AP151" t="s">
        <v>2518</v>
      </c>
      <c r="AQ151" s="7">
        <v>74.099999999999994</v>
      </c>
      <c r="AR151" s="7">
        <v>225</v>
      </c>
      <c r="AS151" s="7">
        <v>30</v>
      </c>
      <c r="AT151" s="7">
        <v>4.6100000000000003</v>
      </c>
      <c r="AU151" s="7">
        <v>35.5</v>
      </c>
      <c r="AV151" s="7">
        <v>113</v>
      </c>
      <c r="AW151" s="7">
        <v>4.12</v>
      </c>
    </row>
    <row r="152" spans="1:57" ht="18" x14ac:dyDescent="0.2">
      <c r="A152" t="s">
        <v>1073</v>
      </c>
      <c r="B152" s="33">
        <v>0</v>
      </c>
      <c r="C152" s="1">
        <v>2002</v>
      </c>
      <c r="D152" s="1">
        <v>5</v>
      </c>
      <c r="E152" s="1">
        <v>137</v>
      </c>
      <c r="F152" s="1">
        <v>23</v>
      </c>
      <c r="G152" s="33" t="s">
        <v>528</v>
      </c>
      <c r="H152" s="1">
        <v>2002</v>
      </c>
      <c r="I152" s="1">
        <v>2002</v>
      </c>
      <c r="J152" s="33">
        <f t="shared" si="4"/>
        <v>0</v>
      </c>
      <c r="K152" s="33">
        <v>0</v>
      </c>
      <c r="L152" s="1">
        <v>0</v>
      </c>
      <c r="M152" s="1">
        <v>0</v>
      </c>
      <c r="N152" s="1">
        <v>0</v>
      </c>
      <c r="O152" s="49">
        <v>1</v>
      </c>
      <c r="P152" s="1">
        <v>4</v>
      </c>
      <c r="Q152" s="1">
        <v>1</v>
      </c>
      <c r="R152" s="23">
        <v>0.33333333333333331</v>
      </c>
      <c r="S152" s="1">
        <v>15</v>
      </c>
      <c r="T152" s="1">
        <v>44</v>
      </c>
      <c r="U152" s="13">
        <v>0.34090909090909088</v>
      </c>
      <c r="V152" s="33">
        <v>-3.7090909090909085</v>
      </c>
      <c r="W152" s="1">
        <v>171</v>
      </c>
      <c r="X152" s="1">
        <v>0</v>
      </c>
      <c r="Y152" s="1">
        <v>4</v>
      </c>
      <c r="Z152" s="33">
        <v>-4</v>
      </c>
      <c r="AA152" s="1">
        <v>18</v>
      </c>
      <c r="AB152" s="1">
        <v>95</v>
      </c>
      <c r="AC152" s="1">
        <v>0</v>
      </c>
      <c r="AD152" s="33" t="s">
        <v>218</v>
      </c>
      <c r="AE152" s="35">
        <v>36</v>
      </c>
      <c r="AF152" s="36">
        <v>188</v>
      </c>
      <c r="AG152" s="36">
        <v>369</v>
      </c>
      <c r="AH152" s="36">
        <v>50.9</v>
      </c>
      <c r="AI152" s="36">
        <v>2973</v>
      </c>
      <c r="AJ152" s="36">
        <v>8.1</v>
      </c>
      <c r="AK152" s="36">
        <v>8.1</v>
      </c>
      <c r="AL152" s="36">
        <v>25</v>
      </c>
      <c r="AM152" s="36">
        <v>11</v>
      </c>
      <c r="AN152" s="36">
        <v>135</v>
      </c>
      <c r="AO152" s="37">
        <v>5</v>
      </c>
      <c r="AP152" t="s">
        <v>2514</v>
      </c>
      <c r="AQ152" s="7">
        <v>75.400000000000006</v>
      </c>
      <c r="AR152" s="7">
        <v>234</v>
      </c>
      <c r="AS152" s="7">
        <v>25</v>
      </c>
      <c r="AT152" s="7">
        <v>4.78</v>
      </c>
      <c r="AU152" s="7">
        <v>31.5</v>
      </c>
      <c r="AV152" s="7">
        <v>106</v>
      </c>
      <c r="AW152" s="7">
        <v>3.87</v>
      </c>
    </row>
    <row r="153" spans="1:57" ht="18" x14ac:dyDescent="0.2">
      <c r="A153" t="s">
        <v>1013</v>
      </c>
      <c r="B153" s="33">
        <v>0</v>
      </c>
      <c r="C153" s="1">
        <v>2003</v>
      </c>
      <c r="D153" s="1">
        <v>1</v>
      </c>
      <c r="E153" s="1">
        <v>22</v>
      </c>
      <c r="F153" s="1">
        <v>23</v>
      </c>
      <c r="G153" s="33" t="s">
        <v>56</v>
      </c>
      <c r="H153" s="1">
        <v>2003</v>
      </c>
      <c r="I153" s="1">
        <v>2012</v>
      </c>
      <c r="J153" s="33">
        <f t="shared" si="4"/>
        <v>9</v>
      </c>
      <c r="K153" s="33">
        <v>0</v>
      </c>
      <c r="L153" s="1">
        <v>0</v>
      </c>
      <c r="M153" s="1">
        <v>0</v>
      </c>
      <c r="N153" s="1">
        <v>2</v>
      </c>
      <c r="O153" s="49">
        <v>23</v>
      </c>
      <c r="P153" s="1">
        <v>54</v>
      </c>
      <c r="Q153" s="1">
        <v>47</v>
      </c>
      <c r="R153" s="23">
        <v>15.666666666666666</v>
      </c>
      <c r="S153" s="1">
        <v>863</v>
      </c>
      <c r="T153" s="1">
        <v>1562</v>
      </c>
      <c r="U153" s="13">
        <v>0.55249679897567217</v>
      </c>
      <c r="V153" s="33">
        <v>5.3750320102432791</v>
      </c>
      <c r="W153" s="1">
        <v>10232</v>
      </c>
      <c r="X153" s="1">
        <v>56</v>
      </c>
      <c r="Y153" s="1">
        <v>60</v>
      </c>
      <c r="Z153" s="33">
        <v>-4</v>
      </c>
      <c r="AA153" s="1">
        <v>81</v>
      </c>
      <c r="AB153" s="1">
        <v>106</v>
      </c>
      <c r="AC153" s="1">
        <v>4</v>
      </c>
      <c r="AD153" s="33" t="s">
        <v>618</v>
      </c>
      <c r="AE153" s="35">
        <v>35</v>
      </c>
      <c r="AF153" s="36">
        <v>677</v>
      </c>
      <c r="AG153" s="36">
        <v>1110</v>
      </c>
      <c r="AH153" s="36">
        <v>61</v>
      </c>
      <c r="AI153" s="36">
        <v>9164</v>
      </c>
      <c r="AJ153" s="36">
        <v>8.3000000000000007</v>
      </c>
      <c r="AK153" s="36">
        <v>8.1999999999999993</v>
      </c>
      <c r="AL153" s="36">
        <v>77</v>
      </c>
      <c r="AM153" s="36">
        <v>36</v>
      </c>
      <c r="AN153" s="36">
        <v>146.69999999999999</v>
      </c>
      <c r="AO153" s="37">
        <v>2</v>
      </c>
      <c r="AP153" t="s">
        <v>2518</v>
      </c>
      <c r="AQ153" s="7">
        <v>73</v>
      </c>
      <c r="AR153" s="7">
        <v>217</v>
      </c>
      <c r="AS153" s="7">
        <v>29</v>
      </c>
      <c r="AT153" s="7">
        <v>5.0599999999999996</v>
      </c>
      <c r="AU153" s="7"/>
      <c r="AV153" s="7"/>
      <c r="AW153" s="7"/>
    </row>
    <row r="154" spans="1:57" ht="18" x14ac:dyDescent="0.2">
      <c r="A154" t="s">
        <v>1717</v>
      </c>
      <c r="B154" s="33">
        <v>1</v>
      </c>
      <c r="C154" s="1">
        <v>1987</v>
      </c>
      <c r="D154" s="1">
        <v>4</v>
      </c>
      <c r="E154" s="1">
        <v>98</v>
      </c>
      <c r="F154" s="1">
        <v>21</v>
      </c>
      <c r="G154" s="33" t="s">
        <v>174</v>
      </c>
      <c r="H154" s="1">
        <v>1987</v>
      </c>
      <c r="I154" s="1">
        <v>2004</v>
      </c>
      <c r="J154" s="33">
        <f t="shared" si="4"/>
        <v>17</v>
      </c>
      <c r="K154" s="33">
        <v>0</v>
      </c>
      <c r="L154" s="1">
        <v>2</v>
      </c>
      <c r="M154" s="1">
        <v>4</v>
      </c>
      <c r="N154" s="1">
        <v>8</v>
      </c>
      <c r="O154" s="49">
        <v>99</v>
      </c>
      <c r="P154" s="1">
        <v>157</v>
      </c>
      <c r="Q154" s="1">
        <v>132</v>
      </c>
      <c r="R154" s="23">
        <v>44</v>
      </c>
      <c r="S154" s="1">
        <v>2533</v>
      </c>
      <c r="T154" s="1">
        <v>4206</v>
      </c>
      <c r="U154" s="13">
        <v>0.60223490252020917</v>
      </c>
      <c r="V154" s="33">
        <v>32.477650974797911</v>
      </c>
      <c r="W154" s="1">
        <v>28743</v>
      </c>
      <c r="X154" s="1">
        <v>180</v>
      </c>
      <c r="Y154" s="1">
        <v>104</v>
      </c>
      <c r="Z154" s="33">
        <v>76</v>
      </c>
      <c r="AA154" s="1">
        <v>521</v>
      </c>
      <c r="AB154" s="1">
        <v>2449</v>
      </c>
      <c r="AC154" s="1">
        <v>21</v>
      </c>
      <c r="AD154" s="33" t="s">
        <v>716</v>
      </c>
      <c r="AE154" s="35">
        <v>0</v>
      </c>
      <c r="AF154" s="35">
        <v>0</v>
      </c>
      <c r="AG154" s="35">
        <v>0</v>
      </c>
      <c r="AH154" s="35">
        <v>0</v>
      </c>
      <c r="AI154" s="35">
        <v>0</v>
      </c>
      <c r="AJ154" s="35">
        <v>0</v>
      </c>
      <c r="AK154" s="35">
        <v>0</v>
      </c>
      <c r="AL154" s="35">
        <v>0</v>
      </c>
      <c r="AM154" s="35">
        <v>0</v>
      </c>
      <c r="AN154" s="35">
        <v>0</v>
      </c>
      <c r="AO154" s="37">
        <v>0</v>
      </c>
      <c r="AQ154" s="7">
        <v>74.3</v>
      </c>
      <c r="AR154" s="7">
        <v>193</v>
      </c>
      <c r="AS154" s="7"/>
      <c r="AT154" s="7">
        <v>4.58</v>
      </c>
      <c r="AU154" s="7">
        <v>32.5</v>
      </c>
      <c r="AV154" s="7">
        <v>110</v>
      </c>
      <c r="AW154" s="7">
        <v>4.1100000000000003</v>
      </c>
      <c r="AX154" s="16"/>
      <c r="AY154" s="17"/>
      <c r="AZ154" s="15"/>
      <c r="BA154" s="17"/>
      <c r="BB154" s="18"/>
      <c r="BC154" s="18"/>
      <c r="BD154" s="18"/>
      <c r="BE154" s="18"/>
    </row>
    <row r="155" spans="1:57" ht="18" x14ac:dyDescent="0.2">
      <c r="A155" t="s">
        <v>1436</v>
      </c>
      <c r="B155" s="33">
        <v>0</v>
      </c>
      <c r="C155" s="1">
        <v>1993</v>
      </c>
      <c r="D155" s="1">
        <v>1</v>
      </c>
      <c r="E155" s="1">
        <v>2</v>
      </c>
      <c r="F155" s="1">
        <v>23</v>
      </c>
      <c r="G155" s="33" t="s">
        <v>490</v>
      </c>
      <c r="H155" s="1">
        <v>1993</v>
      </c>
      <c r="I155" s="1">
        <v>2003</v>
      </c>
      <c r="J155" s="33">
        <f t="shared" si="4"/>
        <v>10</v>
      </c>
      <c r="K155" s="33">
        <v>0</v>
      </c>
      <c r="L155" s="1">
        <v>0</v>
      </c>
      <c r="M155" s="1">
        <v>0</v>
      </c>
      <c r="N155" s="1">
        <v>5</v>
      </c>
      <c r="O155" s="49">
        <v>32</v>
      </c>
      <c r="P155" s="1">
        <v>80</v>
      </c>
      <c r="Q155" s="1">
        <v>68</v>
      </c>
      <c r="R155" s="23">
        <v>22.666666666666668</v>
      </c>
      <c r="S155" s="1">
        <v>1088</v>
      </c>
      <c r="T155" s="1">
        <v>2043</v>
      </c>
      <c r="U155" s="13">
        <v>0.53255017131669113</v>
      </c>
      <c r="V155" s="33">
        <v>5.2744982868330883</v>
      </c>
      <c r="W155" s="1">
        <v>11969</v>
      </c>
      <c r="X155" s="1">
        <v>50</v>
      </c>
      <c r="Y155" s="1">
        <v>76</v>
      </c>
      <c r="Z155" s="33">
        <v>-26</v>
      </c>
      <c r="AA155" s="1">
        <v>242</v>
      </c>
      <c r="AB155" s="1">
        <v>1130</v>
      </c>
      <c r="AC155" s="1">
        <v>9</v>
      </c>
      <c r="AD155" s="33" t="s">
        <v>103</v>
      </c>
      <c r="AE155" s="35">
        <v>46</v>
      </c>
      <c r="AF155" s="36">
        <v>377</v>
      </c>
      <c r="AG155" s="36">
        <v>698</v>
      </c>
      <c r="AH155" s="36">
        <v>54</v>
      </c>
      <c r="AI155" s="36">
        <v>5997</v>
      </c>
      <c r="AJ155" s="36">
        <v>8.6</v>
      </c>
      <c r="AK155" s="36">
        <v>8.3000000000000007</v>
      </c>
      <c r="AL155" s="36">
        <v>41</v>
      </c>
      <c r="AM155" s="36">
        <v>23</v>
      </c>
      <c r="AN155" s="36">
        <v>139</v>
      </c>
      <c r="AO155" s="37">
        <v>6</v>
      </c>
      <c r="AP155" t="s">
        <v>2513</v>
      </c>
      <c r="AQ155" s="7">
        <v>74</v>
      </c>
      <c r="AR155" s="7">
        <v>216</v>
      </c>
      <c r="AS155" s="7"/>
      <c r="AT155" s="7"/>
      <c r="AU155" s="7"/>
      <c r="AV155" s="7"/>
      <c r="AW155" s="7"/>
    </row>
    <row r="156" spans="1:57" ht="18" x14ac:dyDescent="0.2">
      <c r="A156" t="s">
        <v>1368</v>
      </c>
      <c r="B156" s="33">
        <v>0</v>
      </c>
      <c r="C156" s="1">
        <v>1995</v>
      </c>
      <c r="D156" s="1">
        <v>4</v>
      </c>
      <c r="E156" s="1">
        <v>99</v>
      </c>
      <c r="F156" s="1">
        <v>22</v>
      </c>
      <c r="G156" s="33" t="s">
        <v>229</v>
      </c>
      <c r="H156" s="1">
        <v>1995</v>
      </c>
      <c r="I156" s="1">
        <v>2003</v>
      </c>
      <c r="J156" s="33">
        <f t="shared" si="4"/>
        <v>8</v>
      </c>
      <c r="K156" s="33">
        <v>0</v>
      </c>
      <c r="L156" s="1">
        <v>0</v>
      </c>
      <c r="M156" s="1">
        <v>0</v>
      </c>
      <c r="N156" s="1">
        <v>1</v>
      </c>
      <c r="O156" s="49">
        <v>19</v>
      </c>
      <c r="P156" s="1">
        <v>48</v>
      </c>
      <c r="Q156" s="1">
        <v>29</v>
      </c>
      <c r="R156" s="23">
        <v>9.6666666666666661</v>
      </c>
      <c r="S156" s="1">
        <v>494</v>
      </c>
      <c r="T156" s="1">
        <v>806</v>
      </c>
      <c r="U156" s="13">
        <v>0.61290322580645162</v>
      </c>
      <c r="V156" s="33">
        <v>4.4709677419354836</v>
      </c>
      <c r="W156" s="1">
        <v>5795</v>
      </c>
      <c r="X156" s="1">
        <v>30</v>
      </c>
      <c r="Y156" s="1">
        <v>23</v>
      </c>
      <c r="Z156" s="33">
        <v>7</v>
      </c>
      <c r="AA156" s="1">
        <v>140</v>
      </c>
      <c r="AB156" s="1">
        <v>877</v>
      </c>
      <c r="AC156" s="1">
        <v>4</v>
      </c>
      <c r="AD156" s="33" t="s">
        <v>188</v>
      </c>
      <c r="AE156" s="35">
        <v>47</v>
      </c>
      <c r="AF156" s="36">
        <v>676</v>
      </c>
      <c r="AG156" s="36">
        <v>1046</v>
      </c>
      <c r="AH156" s="36">
        <v>64.599999999999994</v>
      </c>
      <c r="AI156" s="36">
        <v>8472</v>
      </c>
      <c r="AJ156" s="36">
        <v>8.1</v>
      </c>
      <c r="AK156" s="36">
        <v>8</v>
      </c>
      <c r="AL156" s="36">
        <v>58</v>
      </c>
      <c r="AM156" s="36">
        <v>28</v>
      </c>
      <c r="AN156" s="36">
        <v>145.6</v>
      </c>
      <c r="AO156" s="37">
        <v>5</v>
      </c>
      <c r="AP156" t="s">
        <v>2514</v>
      </c>
      <c r="AQ156" s="7">
        <v>75.3</v>
      </c>
      <c r="AR156" s="7">
        <v>223</v>
      </c>
      <c r="AS156" s="7"/>
      <c r="AT156" s="7"/>
      <c r="AU156" s="7"/>
      <c r="AV156" s="7"/>
      <c r="AW156" s="7"/>
    </row>
    <row r="157" spans="1:57" ht="18" x14ac:dyDescent="0.2">
      <c r="A157" t="s">
        <v>459</v>
      </c>
      <c r="B157" s="33">
        <v>0</v>
      </c>
      <c r="C157" s="1">
        <v>2012</v>
      </c>
      <c r="D157" s="1">
        <v>1</v>
      </c>
      <c r="E157" s="1">
        <v>2</v>
      </c>
      <c r="F157" s="1">
        <v>22</v>
      </c>
      <c r="G157" s="33" t="s">
        <v>221</v>
      </c>
      <c r="H157" s="1">
        <v>2012</v>
      </c>
      <c r="I157" s="1">
        <v>2016</v>
      </c>
      <c r="J157" s="33">
        <f t="shared" si="4"/>
        <v>4</v>
      </c>
      <c r="K157" s="33">
        <v>0</v>
      </c>
      <c r="L157" s="1">
        <v>0</v>
      </c>
      <c r="M157" s="1">
        <v>1</v>
      </c>
      <c r="N157" s="1">
        <v>2</v>
      </c>
      <c r="O157" s="49">
        <v>35</v>
      </c>
      <c r="P157" s="1">
        <v>42</v>
      </c>
      <c r="Q157" s="1">
        <v>40</v>
      </c>
      <c r="R157" s="23">
        <v>13.333333333333334</v>
      </c>
      <c r="S157" s="1">
        <v>766</v>
      </c>
      <c r="T157" s="1">
        <v>1210</v>
      </c>
      <c r="U157" s="13">
        <v>0.6330578512396694</v>
      </c>
      <c r="V157" s="33">
        <v>3.7694214876033061</v>
      </c>
      <c r="W157" s="1">
        <v>8983</v>
      </c>
      <c r="X157" s="1">
        <v>42</v>
      </c>
      <c r="Y157" s="1">
        <v>26</v>
      </c>
      <c r="Z157" s="33">
        <v>16</v>
      </c>
      <c r="AA157" s="1">
        <v>275</v>
      </c>
      <c r="AB157" s="1">
        <v>1670</v>
      </c>
      <c r="AC157" s="1">
        <v>10</v>
      </c>
      <c r="AD157" s="33" t="s">
        <v>285</v>
      </c>
      <c r="AE157" s="43">
        <v>41</v>
      </c>
      <c r="AF157" s="43">
        <v>800</v>
      </c>
      <c r="AG157" s="43">
        <v>1192</v>
      </c>
      <c r="AH157" s="43">
        <v>67.099999999999994</v>
      </c>
      <c r="AI157" s="43">
        <v>10366</v>
      </c>
      <c r="AJ157" s="43">
        <v>8.6999999999999993</v>
      </c>
      <c r="AK157" s="43">
        <v>9.4</v>
      </c>
      <c r="AL157" s="43">
        <v>78</v>
      </c>
      <c r="AM157" s="43">
        <v>17</v>
      </c>
      <c r="AN157" s="43">
        <v>158.9</v>
      </c>
      <c r="AO157" s="37">
        <v>4</v>
      </c>
      <c r="AP157" t="s">
        <v>3188</v>
      </c>
      <c r="AQ157" s="7">
        <v>74.38</v>
      </c>
      <c r="AR157" s="7">
        <v>223</v>
      </c>
      <c r="AS157" s="7">
        <v>24</v>
      </c>
      <c r="AT157" s="7">
        <v>4.33</v>
      </c>
      <c r="AU157" s="7">
        <v>39</v>
      </c>
      <c r="AV157" s="7">
        <v>120</v>
      </c>
      <c r="AW157" s="7"/>
    </row>
    <row r="158" spans="1:57" ht="18" x14ac:dyDescent="0.2">
      <c r="A158" t="s">
        <v>489</v>
      </c>
      <c r="B158" s="33">
        <v>1</v>
      </c>
      <c r="C158" s="1">
        <v>2012</v>
      </c>
      <c r="D158" s="1">
        <v>3</v>
      </c>
      <c r="E158" s="1">
        <v>75</v>
      </c>
      <c r="F158" s="1">
        <v>23</v>
      </c>
      <c r="G158" s="33" t="s">
        <v>490</v>
      </c>
      <c r="H158" s="1">
        <v>2012</v>
      </c>
      <c r="I158" s="1">
        <v>2017</v>
      </c>
      <c r="J158" s="33">
        <f t="shared" si="4"/>
        <v>5</v>
      </c>
      <c r="K158" s="33">
        <v>0</v>
      </c>
      <c r="L158" s="1">
        <v>0</v>
      </c>
      <c r="M158" s="1">
        <v>4</v>
      </c>
      <c r="N158" s="1">
        <v>6</v>
      </c>
      <c r="O158" s="49">
        <v>88</v>
      </c>
      <c r="P158" s="1">
        <v>96</v>
      </c>
      <c r="Q158" s="1">
        <v>96</v>
      </c>
      <c r="R158" s="23">
        <v>32</v>
      </c>
      <c r="S158" s="1">
        <v>1815</v>
      </c>
      <c r="T158" s="1">
        <v>2834</v>
      </c>
      <c r="U158" s="13">
        <v>0.64043754410726883</v>
      </c>
      <c r="V158" s="33">
        <v>21.895624558927313</v>
      </c>
      <c r="W158" s="1">
        <v>22176</v>
      </c>
      <c r="X158" s="1">
        <v>161</v>
      </c>
      <c r="Y158" s="1">
        <v>56</v>
      </c>
      <c r="Z158" s="33">
        <v>105</v>
      </c>
      <c r="AA158" s="1">
        <v>578</v>
      </c>
      <c r="AB158" s="1">
        <v>3275</v>
      </c>
      <c r="AC158" s="1">
        <v>16</v>
      </c>
      <c r="AD158" s="33" t="s">
        <v>499</v>
      </c>
      <c r="AE158" s="43">
        <v>50</v>
      </c>
      <c r="AF158" s="43">
        <v>907</v>
      </c>
      <c r="AG158" s="43">
        <v>1489</v>
      </c>
      <c r="AH158" s="43">
        <v>60.9</v>
      </c>
      <c r="AI158" s="43">
        <v>11720</v>
      </c>
      <c r="AJ158" s="43">
        <v>7.9</v>
      </c>
      <c r="AK158" s="43">
        <v>8.4</v>
      </c>
      <c r="AL158" s="43">
        <v>109</v>
      </c>
      <c r="AM158" s="43">
        <v>30</v>
      </c>
      <c r="AN158" s="43">
        <v>147.19999999999999</v>
      </c>
      <c r="AO158" s="37">
        <v>1</v>
      </c>
      <c r="AP158" t="s">
        <v>3185</v>
      </c>
      <c r="AQ158" s="7">
        <v>70.63</v>
      </c>
      <c r="AR158" s="7">
        <v>204</v>
      </c>
      <c r="AS158" s="7">
        <v>28</v>
      </c>
      <c r="AT158" s="7">
        <v>4.53</v>
      </c>
      <c r="AU158" s="7">
        <v>34</v>
      </c>
      <c r="AV158" s="7">
        <v>118</v>
      </c>
      <c r="AW158" s="7">
        <v>4.09</v>
      </c>
    </row>
    <row r="159" spans="1:57" ht="18" x14ac:dyDescent="0.2">
      <c r="A159" t="s">
        <v>921</v>
      </c>
      <c r="B159" s="33">
        <v>1</v>
      </c>
      <c r="C159" s="1">
        <v>2005</v>
      </c>
      <c r="D159" s="1">
        <v>7</v>
      </c>
      <c r="E159" s="1">
        <v>250</v>
      </c>
      <c r="F159" s="1">
        <v>22</v>
      </c>
      <c r="G159" s="33" t="s">
        <v>271</v>
      </c>
      <c r="H159" s="1">
        <v>2005</v>
      </c>
      <c r="I159" s="1">
        <v>2017</v>
      </c>
      <c r="J159" s="33">
        <f t="shared" si="4"/>
        <v>12</v>
      </c>
      <c r="K159" s="33">
        <v>0</v>
      </c>
      <c r="L159" s="1">
        <v>0</v>
      </c>
      <c r="M159" s="1">
        <v>0</v>
      </c>
      <c r="N159" s="1">
        <v>9</v>
      </c>
      <c r="O159" s="49">
        <v>65</v>
      </c>
      <c r="P159" s="1">
        <v>133</v>
      </c>
      <c r="Q159" s="1">
        <v>119</v>
      </c>
      <c r="R159" s="23">
        <v>39.666666666666664</v>
      </c>
      <c r="S159" s="1">
        <v>2411</v>
      </c>
      <c r="T159" s="1">
        <v>4039</v>
      </c>
      <c r="U159" s="13">
        <v>0.59692993315177023</v>
      </c>
      <c r="V159" s="33">
        <v>16.230700668482299</v>
      </c>
      <c r="W159" s="1">
        <v>26991</v>
      </c>
      <c r="X159" s="1">
        <v>173</v>
      </c>
      <c r="Y159" s="1">
        <v>136</v>
      </c>
      <c r="Z159" s="33">
        <v>37</v>
      </c>
      <c r="AA159" s="1">
        <v>454</v>
      </c>
      <c r="AB159" s="1">
        <v>2075</v>
      </c>
      <c r="AC159" s="1">
        <v>13</v>
      </c>
      <c r="AD159" s="33" t="s">
        <v>928</v>
      </c>
      <c r="AE159" s="35">
        <v>17</v>
      </c>
      <c r="AF159" s="35" t="s">
        <v>3666</v>
      </c>
      <c r="AG159" s="35" t="s">
        <v>3667</v>
      </c>
      <c r="AH159" s="35" t="s">
        <v>3668</v>
      </c>
      <c r="AI159" s="35" t="s">
        <v>3669</v>
      </c>
      <c r="AJ159" s="35" t="s">
        <v>3670</v>
      </c>
      <c r="AK159" s="35" t="s">
        <v>3671</v>
      </c>
      <c r="AL159" s="35">
        <v>29</v>
      </c>
      <c r="AM159" s="35">
        <v>14</v>
      </c>
      <c r="AN159" s="35" t="s">
        <v>3672</v>
      </c>
      <c r="AO159" s="42">
        <v>12</v>
      </c>
      <c r="AP159" s="14" t="s">
        <v>3673</v>
      </c>
      <c r="AQ159" s="7">
        <v>74.38</v>
      </c>
      <c r="AR159" s="7">
        <v>232</v>
      </c>
      <c r="AS159" s="7">
        <v>48</v>
      </c>
      <c r="AT159" s="7">
        <v>4.87</v>
      </c>
      <c r="AU159" s="7">
        <v>30.5</v>
      </c>
      <c r="AV159" s="7">
        <v>103</v>
      </c>
      <c r="AW159" s="7">
        <v>4.07</v>
      </c>
    </row>
    <row r="160" spans="1:57" ht="18" x14ac:dyDescent="0.2">
      <c r="A160" t="s">
        <v>1244</v>
      </c>
      <c r="B160" s="33">
        <v>0</v>
      </c>
      <c r="C160" s="1">
        <v>1998</v>
      </c>
      <c r="D160" s="1">
        <v>1</v>
      </c>
      <c r="E160" s="1">
        <v>2</v>
      </c>
      <c r="F160" s="1">
        <v>22</v>
      </c>
      <c r="G160" s="33" t="s">
        <v>431</v>
      </c>
      <c r="H160" s="1">
        <v>1998</v>
      </c>
      <c r="I160" s="1">
        <v>2001</v>
      </c>
      <c r="J160" s="33">
        <f t="shared" si="4"/>
        <v>3</v>
      </c>
      <c r="K160" s="33">
        <v>0</v>
      </c>
      <c r="L160" s="1">
        <v>0</v>
      </c>
      <c r="M160" s="1">
        <v>0</v>
      </c>
      <c r="N160" s="1">
        <v>0</v>
      </c>
      <c r="O160" s="49">
        <v>1</v>
      </c>
      <c r="P160" s="1">
        <v>25</v>
      </c>
      <c r="Q160" s="1">
        <v>21</v>
      </c>
      <c r="R160" s="23">
        <v>7</v>
      </c>
      <c r="S160" s="1">
        <v>317</v>
      </c>
      <c r="T160" s="1">
        <v>655</v>
      </c>
      <c r="U160" s="13">
        <v>0.48396946564885496</v>
      </c>
      <c r="V160" s="33">
        <v>-3.9396946564885496</v>
      </c>
      <c r="W160" s="1">
        <v>3666</v>
      </c>
      <c r="X160" s="1">
        <v>14</v>
      </c>
      <c r="Y160" s="1">
        <v>36</v>
      </c>
      <c r="Z160" s="33">
        <v>-22</v>
      </c>
      <c r="AA160" s="1">
        <v>59</v>
      </c>
      <c r="AB160" s="1">
        <v>127</v>
      </c>
      <c r="AC160" s="1">
        <v>0</v>
      </c>
      <c r="AD160" s="33" t="s">
        <v>753</v>
      </c>
      <c r="AE160" s="35">
        <v>32</v>
      </c>
      <c r="AF160" s="36">
        <v>473</v>
      </c>
      <c r="AG160" s="36">
        <v>880</v>
      </c>
      <c r="AH160" s="36">
        <v>53.8</v>
      </c>
      <c r="AI160" s="36">
        <v>7433</v>
      </c>
      <c r="AJ160" s="36">
        <v>8.4</v>
      </c>
      <c r="AK160" s="36">
        <v>8.6</v>
      </c>
      <c r="AL160" s="36">
        <v>59</v>
      </c>
      <c r="AM160" s="36">
        <v>24</v>
      </c>
      <c r="AN160" s="36">
        <v>141.4</v>
      </c>
      <c r="AO160" s="37">
        <v>5</v>
      </c>
      <c r="AP160" t="s">
        <v>2514</v>
      </c>
      <c r="AQ160" s="7">
        <v>77.400000000000006</v>
      </c>
      <c r="AR160" s="7">
        <v>261</v>
      </c>
      <c r="AS160" s="7"/>
      <c r="AT160" s="7"/>
      <c r="AU160" s="7"/>
      <c r="AV160" s="7"/>
      <c r="AW160" s="7"/>
    </row>
    <row r="161" spans="1:57" ht="18" x14ac:dyDescent="0.2">
      <c r="A161" t="s">
        <v>518</v>
      </c>
      <c r="B161" s="33">
        <v>0</v>
      </c>
      <c r="C161" s="1">
        <v>2012</v>
      </c>
      <c r="D161" s="1">
        <v>6</v>
      </c>
      <c r="E161" s="1">
        <v>185</v>
      </c>
      <c r="F161" s="1">
        <v>23</v>
      </c>
      <c r="G161" s="33" t="s">
        <v>350</v>
      </c>
      <c r="H161" s="1">
        <v>2012</v>
      </c>
      <c r="I161" s="1">
        <v>2015</v>
      </c>
      <c r="J161" s="33">
        <f t="shared" si="4"/>
        <v>3</v>
      </c>
      <c r="K161" s="33">
        <v>0</v>
      </c>
      <c r="L161" s="1">
        <v>0</v>
      </c>
      <c r="M161" s="1">
        <v>0</v>
      </c>
      <c r="N161" s="1">
        <v>0</v>
      </c>
      <c r="O161" s="49">
        <v>-4</v>
      </c>
      <c r="P161" s="1">
        <v>10</v>
      </c>
      <c r="Q161" s="1">
        <v>6</v>
      </c>
      <c r="R161" s="23">
        <v>2</v>
      </c>
      <c r="S161" s="1">
        <v>140</v>
      </c>
      <c r="T161" s="1">
        <v>274</v>
      </c>
      <c r="U161" s="13">
        <v>0.51094890510948909</v>
      </c>
      <c r="V161" s="33">
        <v>-3.3094890510948907</v>
      </c>
      <c r="W161" s="1">
        <v>1372</v>
      </c>
      <c r="X161" s="1">
        <v>3</v>
      </c>
      <c r="Y161" s="1">
        <v>11</v>
      </c>
      <c r="Z161" s="33">
        <v>-8</v>
      </c>
      <c r="AA161" s="1">
        <v>4</v>
      </c>
      <c r="AB161" s="1">
        <v>7</v>
      </c>
      <c r="AC161" s="1">
        <v>0</v>
      </c>
      <c r="AD161" s="33" t="s">
        <v>520</v>
      </c>
      <c r="AE161" s="43">
        <v>49</v>
      </c>
      <c r="AF161" s="43">
        <v>961</v>
      </c>
      <c r="AG161" s="43">
        <v>1732</v>
      </c>
      <c r="AH161" s="43">
        <v>55.5</v>
      </c>
      <c r="AI161" s="43">
        <v>12690</v>
      </c>
      <c r="AJ161" s="43">
        <v>7.3</v>
      </c>
      <c r="AK161" s="43">
        <v>7.1</v>
      </c>
      <c r="AL161" s="43">
        <v>90</v>
      </c>
      <c r="AM161" s="43">
        <v>47</v>
      </c>
      <c r="AN161" s="43">
        <v>128.80000000000001</v>
      </c>
      <c r="AO161" s="37">
        <v>8</v>
      </c>
      <c r="AP161" t="s">
        <v>3656</v>
      </c>
      <c r="AQ161" s="7">
        <v>75.75</v>
      </c>
      <c r="AR161" s="7">
        <v>229</v>
      </c>
      <c r="AS161" s="7">
        <v>35</v>
      </c>
      <c r="AT161" s="7">
        <v>4.8600000000000003</v>
      </c>
      <c r="AU161" s="7">
        <v>29.5</v>
      </c>
      <c r="AV161" s="7">
        <v>108</v>
      </c>
      <c r="AW161" s="7">
        <v>4.45</v>
      </c>
    </row>
    <row r="162" spans="1:57" ht="18" x14ac:dyDescent="0.2">
      <c r="A162" t="s">
        <v>575</v>
      </c>
      <c r="B162" s="33">
        <v>0</v>
      </c>
      <c r="C162" s="1">
        <v>2011</v>
      </c>
      <c r="D162" s="1">
        <v>3</v>
      </c>
      <c r="E162" s="1">
        <v>74</v>
      </c>
      <c r="F162" s="1">
        <v>23</v>
      </c>
      <c r="G162" s="33" t="s">
        <v>174</v>
      </c>
      <c r="H162" s="1">
        <v>2012</v>
      </c>
      <c r="I162" s="1">
        <v>2017</v>
      </c>
      <c r="J162" s="33">
        <f t="shared" ref="J162:J193" si="5">I162-H162</f>
        <v>5</v>
      </c>
      <c r="K162" s="33">
        <v>0</v>
      </c>
      <c r="L162" s="1">
        <v>0</v>
      </c>
      <c r="M162" s="1">
        <v>0</v>
      </c>
      <c r="N162" s="1">
        <v>0</v>
      </c>
      <c r="O162" s="49">
        <v>4</v>
      </c>
      <c r="P162" s="1">
        <v>21</v>
      </c>
      <c r="Q162" s="1">
        <v>8</v>
      </c>
      <c r="R162" s="23">
        <v>2.6666666666666665</v>
      </c>
      <c r="S162" s="1">
        <v>190</v>
      </c>
      <c r="T162" s="1">
        <v>345</v>
      </c>
      <c r="U162" s="13">
        <v>0.55072463768115942</v>
      </c>
      <c r="V162" s="33">
        <v>-0.20724637681159375</v>
      </c>
      <c r="W162" s="1">
        <v>1835</v>
      </c>
      <c r="X162" s="1">
        <v>9</v>
      </c>
      <c r="Y162" s="1">
        <v>10</v>
      </c>
      <c r="Z162" s="33">
        <v>-1</v>
      </c>
      <c r="AA162" s="1">
        <v>28</v>
      </c>
      <c r="AB162" s="1">
        <v>-5</v>
      </c>
      <c r="AC162" s="1">
        <v>1</v>
      </c>
      <c r="AD162" s="33" t="s">
        <v>230</v>
      </c>
      <c r="AE162" s="43">
        <v>37</v>
      </c>
      <c r="AF162" s="43">
        <v>552</v>
      </c>
      <c r="AG162" s="43">
        <v>955</v>
      </c>
      <c r="AH162" s="43">
        <v>57.8</v>
      </c>
      <c r="AI162" s="43">
        <v>8385</v>
      </c>
      <c r="AJ162" s="43">
        <v>8.8000000000000007</v>
      </c>
      <c r="AK162" s="43">
        <v>9.1</v>
      </c>
      <c r="AL162" s="43">
        <v>69</v>
      </c>
      <c r="AM162" s="43">
        <v>24</v>
      </c>
      <c r="AN162" s="43">
        <v>150.4</v>
      </c>
      <c r="AO162" s="37">
        <v>2</v>
      </c>
      <c r="AP162" t="s">
        <v>2518</v>
      </c>
      <c r="AQ162" s="7">
        <v>78.75</v>
      </c>
      <c r="AR162" s="7">
        <v>253</v>
      </c>
      <c r="AS162" s="7">
        <v>26</v>
      </c>
      <c r="AT162" s="7">
        <v>5.24</v>
      </c>
      <c r="AU162" s="7">
        <v>24</v>
      </c>
      <c r="AV162" s="7">
        <v>103</v>
      </c>
      <c r="AW162" s="7"/>
    </row>
    <row r="163" spans="1:57" ht="18" x14ac:dyDescent="0.2">
      <c r="A163" t="s">
        <v>466</v>
      </c>
      <c r="B163" s="33">
        <v>1</v>
      </c>
      <c r="C163" s="1">
        <v>2012</v>
      </c>
      <c r="D163" s="1">
        <v>1</v>
      </c>
      <c r="E163" s="1">
        <v>8</v>
      </c>
      <c r="F163" s="1">
        <v>24</v>
      </c>
      <c r="G163" s="33" t="s">
        <v>237</v>
      </c>
      <c r="H163" s="1">
        <v>2012</v>
      </c>
      <c r="I163" s="1">
        <v>2016</v>
      </c>
      <c r="J163" s="33">
        <f t="shared" si="5"/>
        <v>4</v>
      </c>
      <c r="K163" s="33">
        <v>0</v>
      </c>
      <c r="L163" s="1">
        <v>0</v>
      </c>
      <c r="M163" s="1">
        <v>0</v>
      </c>
      <c r="N163" s="1">
        <v>5</v>
      </c>
      <c r="O163" s="49">
        <v>50</v>
      </c>
      <c r="P163" s="1">
        <v>77</v>
      </c>
      <c r="Q163" s="1">
        <v>77</v>
      </c>
      <c r="R163" s="23">
        <v>25.666666666666668</v>
      </c>
      <c r="S163" s="1">
        <v>1653</v>
      </c>
      <c r="T163" s="1">
        <v>2637</v>
      </c>
      <c r="U163" s="13">
        <v>0.62684869169510804</v>
      </c>
      <c r="V163" s="33">
        <v>6.7315130830489194</v>
      </c>
      <c r="W163" s="1">
        <v>18455</v>
      </c>
      <c r="X163" s="1">
        <v>106</v>
      </c>
      <c r="Y163" s="1">
        <v>66</v>
      </c>
      <c r="Z163" s="33">
        <v>40</v>
      </c>
      <c r="AA163" s="1">
        <v>216</v>
      </c>
      <c r="AB163" s="1">
        <v>1065</v>
      </c>
      <c r="AC163" s="1">
        <v>6</v>
      </c>
      <c r="AD163" s="33" t="s">
        <v>323</v>
      </c>
      <c r="AE163" s="35">
        <v>50</v>
      </c>
      <c r="AF163" s="43">
        <v>484</v>
      </c>
      <c r="AG163" s="43">
        <v>774</v>
      </c>
      <c r="AH163" s="43">
        <v>62.5</v>
      </c>
      <c r="AI163" s="43">
        <v>5450</v>
      </c>
      <c r="AJ163" s="43">
        <v>7</v>
      </c>
      <c r="AK163" s="43">
        <v>6.9</v>
      </c>
      <c r="AL163" s="43">
        <v>42</v>
      </c>
      <c r="AM163" s="43">
        <v>21</v>
      </c>
      <c r="AN163" s="43">
        <v>134.19999999999999</v>
      </c>
      <c r="AO163" s="37">
        <v>4</v>
      </c>
      <c r="AP163" t="s">
        <v>3188</v>
      </c>
      <c r="AQ163" s="7">
        <v>75.88</v>
      </c>
      <c r="AR163" s="7">
        <v>221</v>
      </c>
      <c r="AS163" s="7">
        <v>34</v>
      </c>
      <c r="AT163" s="7">
        <v>4.6500000000000004</v>
      </c>
      <c r="AU163" s="7"/>
      <c r="AV163" s="7"/>
      <c r="AW163" s="7"/>
    </row>
    <row r="164" spans="1:57" ht="18" x14ac:dyDescent="0.2">
      <c r="A164" t="s">
        <v>1120</v>
      </c>
      <c r="B164" s="33">
        <v>0</v>
      </c>
      <c r="C164" s="1">
        <v>2001</v>
      </c>
      <c r="D164" s="1">
        <v>4</v>
      </c>
      <c r="E164" s="1">
        <v>109</v>
      </c>
      <c r="F164" s="1">
        <v>23</v>
      </c>
      <c r="G164" s="33" t="s">
        <v>221</v>
      </c>
      <c r="H164" s="1">
        <v>2002</v>
      </c>
      <c r="I164" s="1">
        <v>2010</v>
      </c>
      <c r="J164" s="33">
        <f t="shared" si="5"/>
        <v>8</v>
      </c>
      <c r="K164" s="33">
        <v>0</v>
      </c>
      <c r="L164" s="1">
        <v>0</v>
      </c>
      <c r="M164" s="1">
        <v>0</v>
      </c>
      <c r="N164" s="1">
        <v>0</v>
      </c>
      <c r="O164" s="49">
        <v>13</v>
      </c>
      <c r="P164" s="1">
        <v>44</v>
      </c>
      <c r="Q164" s="1">
        <v>12</v>
      </c>
      <c r="R164" s="23">
        <v>4</v>
      </c>
      <c r="S164" s="1">
        <v>351</v>
      </c>
      <c r="T164" s="1">
        <v>562</v>
      </c>
      <c r="U164" s="13">
        <v>0.6245551601423488</v>
      </c>
      <c r="V164" s="33">
        <v>3.1544483985765126</v>
      </c>
      <c r="W164" s="1">
        <v>4156</v>
      </c>
      <c r="X164" s="1">
        <v>30</v>
      </c>
      <c r="Y164" s="1">
        <v>29</v>
      </c>
      <c r="Z164" s="33">
        <v>1</v>
      </c>
      <c r="AA164" s="1">
        <v>48</v>
      </c>
      <c r="AB164" s="1">
        <v>95</v>
      </c>
      <c r="AC164" s="1">
        <v>1</v>
      </c>
      <c r="AD164" s="33" t="s">
        <v>1029</v>
      </c>
      <c r="AE164" s="35">
        <v>30</v>
      </c>
      <c r="AF164" s="36">
        <v>306</v>
      </c>
      <c r="AG164" s="36">
        <v>587</v>
      </c>
      <c r="AH164" s="36">
        <v>52.1</v>
      </c>
      <c r="AI164" s="36">
        <v>4164</v>
      </c>
      <c r="AJ164" s="36">
        <v>7.1</v>
      </c>
      <c r="AK164" s="36">
        <v>5.7</v>
      </c>
      <c r="AL164" s="36">
        <v>18</v>
      </c>
      <c r="AM164" s="36">
        <v>26</v>
      </c>
      <c r="AN164" s="36">
        <v>113</v>
      </c>
      <c r="AO164" s="37">
        <v>4</v>
      </c>
      <c r="AP164" t="s">
        <v>3188</v>
      </c>
      <c r="AQ164" s="7">
        <v>76.400000000000006</v>
      </c>
      <c r="AR164" s="7">
        <v>228</v>
      </c>
      <c r="AS164" s="7">
        <v>32</v>
      </c>
      <c r="AT164" s="7">
        <v>4.7699999999999996</v>
      </c>
      <c r="AU164" s="7">
        <v>34</v>
      </c>
      <c r="AV164" s="7">
        <v>107</v>
      </c>
      <c r="AW164" s="7">
        <v>4.29</v>
      </c>
    </row>
    <row r="165" spans="1:57" ht="18" x14ac:dyDescent="0.2">
      <c r="A165" t="s">
        <v>603</v>
      </c>
      <c r="B165" s="33">
        <v>1</v>
      </c>
      <c r="C165" s="1">
        <v>2010</v>
      </c>
      <c r="D165" s="1">
        <v>1</v>
      </c>
      <c r="E165" s="1">
        <v>1</v>
      </c>
      <c r="F165" s="1">
        <v>22</v>
      </c>
      <c r="G165" s="33" t="s">
        <v>271</v>
      </c>
      <c r="H165" s="1">
        <v>2010</v>
      </c>
      <c r="I165" s="1">
        <v>2017</v>
      </c>
      <c r="J165" s="33">
        <f t="shared" si="5"/>
        <v>7</v>
      </c>
      <c r="K165" s="33">
        <v>0</v>
      </c>
      <c r="L165" s="1">
        <v>0</v>
      </c>
      <c r="M165" s="1">
        <v>0</v>
      </c>
      <c r="N165" s="1">
        <v>5</v>
      </c>
      <c r="O165" s="49">
        <v>43</v>
      </c>
      <c r="P165" s="1">
        <v>80</v>
      </c>
      <c r="Q165" s="1">
        <v>80</v>
      </c>
      <c r="R165" s="23">
        <v>26.666666666666668</v>
      </c>
      <c r="S165" s="1">
        <v>1805</v>
      </c>
      <c r="T165" s="1">
        <v>2887</v>
      </c>
      <c r="U165" s="13">
        <v>0.62521648770349847</v>
      </c>
      <c r="V165" s="33">
        <v>9.4478351229650155</v>
      </c>
      <c r="W165" s="1">
        <v>19049</v>
      </c>
      <c r="X165" s="1">
        <v>101</v>
      </c>
      <c r="Y165" s="1">
        <v>57</v>
      </c>
      <c r="Z165" s="33">
        <v>44</v>
      </c>
      <c r="AA165" s="1">
        <v>144</v>
      </c>
      <c r="AB165" s="1">
        <v>333</v>
      </c>
      <c r="AC165" s="1">
        <v>2</v>
      </c>
      <c r="AD165" s="33" t="s">
        <v>427</v>
      </c>
      <c r="AE165" s="35">
        <v>31</v>
      </c>
      <c r="AF165" s="36">
        <v>604</v>
      </c>
      <c r="AG165" s="36">
        <v>893</v>
      </c>
      <c r="AH165" s="36">
        <v>67.599999999999994</v>
      </c>
      <c r="AI165" s="36">
        <v>8403</v>
      </c>
      <c r="AJ165" s="36">
        <v>9.4</v>
      </c>
      <c r="AK165" s="36">
        <v>10.6</v>
      </c>
      <c r="AL165" s="36">
        <v>88</v>
      </c>
      <c r="AM165" s="36">
        <v>16</v>
      </c>
      <c r="AN165" s="36">
        <v>175.6</v>
      </c>
      <c r="AO165" s="37">
        <v>4</v>
      </c>
      <c r="AP165" t="s">
        <v>3680</v>
      </c>
      <c r="AQ165" s="51">
        <v>76.25</v>
      </c>
      <c r="AR165" s="51">
        <v>236</v>
      </c>
      <c r="AS165" s="51">
        <v>36</v>
      </c>
      <c r="AT165" s="51">
        <v>4.79</v>
      </c>
      <c r="AU165" s="51"/>
      <c r="AV165" s="51"/>
      <c r="AW165" s="51"/>
    </row>
    <row r="166" spans="1:57" ht="18" x14ac:dyDescent="0.2">
      <c r="A166" t="s">
        <v>1232</v>
      </c>
      <c r="B166" s="33">
        <v>0</v>
      </c>
      <c r="C166" s="1">
        <v>1999</v>
      </c>
      <c r="D166" s="1">
        <v>7</v>
      </c>
      <c r="E166" s="1">
        <v>245</v>
      </c>
      <c r="F166" s="1">
        <v>23</v>
      </c>
      <c r="G166" s="33" t="s">
        <v>363</v>
      </c>
      <c r="H166" s="1">
        <v>1999</v>
      </c>
      <c r="I166" s="1">
        <v>2002</v>
      </c>
      <c r="J166" s="33">
        <f t="shared" si="5"/>
        <v>3</v>
      </c>
      <c r="K166" s="33">
        <v>0</v>
      </c>
      <c r="L166" s="1">
        <v>0</v>
      </c>
      <c r="M166" s="1">
        <v>0</v>
      </c>
      <c r="N166" s="1">
        <v>0</v>
      </c>
      <c r="O166" s="49">
        <v>0</v>
      </c>
      <c r="P166" s="1">
        <v>4</v>
      </c>
      <c r="Q166" s="1">
        <v>1</v>
      </c>
      <c r="R166" s="23">
        <v>0.33333333333333331</v>
      </c>
      <c r="S166" s="1">
        <v>6</v>
      </c>
      <c r="T166" s="1">
        <v>10</v>
      </c>
      <c r="U166" s="13">
        <v>0.6</v>
      </c>
      <c r="V166" s="33">
        <v>-3</v>
      </c>
      <c r="W166" s="1">
        <v>30</v>
      </c>
      <c r="X166" s="1">
        <v>0</v>
      </c>
      <c r="Y166" s="1">
        <v>0</v>
      </c>
      <c r="Z166" s="33">
        <v>0</v>
      </c>
      <c r="AA166" s="1">
        <v>2</v>
      </c>
      <c r="AB166" s="1">
        <v>-4</v>
      </c>
      <c r="AC166" s="1">
        <v>0</v>
      </c>
      <c r="AD166" s="33" t="s">
        <v>134</v>
      </c>
      <c r="AE166" s="35">
        <v>35</v>
      </c>
      <c r="AF166" s="36">
        <v>281</v>
      </c>
      <c r="AG166" s="36">
        <v>497</v>
      </c>
      <c r="AH166" s="36">
        <v>56.5</v>
      </c>
      <c r="AI166" s="36">
        <v>3862</v>
      </c>
      <c r="AJ166" s="36">
        <v>7.8</v>
      </c>
      <c r="AK166" s="36">
        <v>7.5</v>
      </c>
      <c r="AL166" s="36">
        <v>26</v>
      </c>
      <c r="AM166" s="36">
        <v>15</v>
      </c>
      <c r="AN166" s="36">
        <v>133</v>
      </c>
      <c r="AO166" s="37">
        <v>7</v>
      </c>
      <c r="AP166" t="s">
        <v>2517</v>
      </c>
      <c r="AQ166" s="7">
        <v>74.099999999999994</v>
      </c>
      <c r="AR166" s="7">
        <v>219</v>
      </c>
      <c r="AS166" s="7">
        <v>21</v>
      </c>
      <c r="AT166" s="7">
        <v>4.67</v>
      </c>
      <c r="AU166" s="7">
        <v>34</v>
      </c>
      <c r="AV166" s="7">
        <v>107</v>
      </c>
      <c r="AW166" s="7">
        <v>4.42</v>
      </c>
    </row>
    <row r="167" spans="1:57" ht="18" x14ac:dyDescent="0.2">
      <c r="A167" t="s">
        <v>1590</v>
      </c>
      <c r="B167" s="33">
        <v>1</v>
      </c>
      <c r="C167" s="1">
        <v>1990</v>
      </c>
      <c r="D167" s="1">
        <v>4</v>
      </c>
      <c r="E167" s="1">
        <v>93</v>
      </c>
      <c r="F167" s="1">
        <v>22</v>
      </c>
      <c r="G167" s="33" t="s">
        <v>237</v>
      </c>
      <c r="H167" s="1">
        <v>1991</v>
      </c>
      <c r="I167" s="1">
        <v>2001</v>
      </c>
      <c r="J167" s="33">
        <f t="shared" si="5"/>
        <v>10</v>
      </c>
      <c r="K167" s="33">
        <v>0</v>
      </c>
      <c r="L167" s="1">
        <v>0</v>
      </c>
      <c r="M167" s="1">
        <v>0</v>
      </c>
      <c r="N167" s="1">
        <v>5</v>
      </c>
      <c r="O167" s="49">
        <v>49</v>
      </c>
      <c r="P167" s="1">
        <v>99</v>
      </c>
      <c r="Q167" s="1">
        <v>71</v>
      </c>
      <c r="R167" s="23">
        <v>23.666666666666668</v>
      </c>
      <c r="S167" s="1">
        <v>1301</v>
      </c>
      <c r="T167" s="1">
        <v>2346</v>
      </c>
      <c r="U167" s="13">
        <v>0.55456095481670931</v>
      </c>
      <c r="V167" s="33">
        <v>10.754390451832908</v>
      </c>
      <c r="W167" s="1">
        <v>15692</v>
      </c>
      <c r="X167" s="1">
        <v>95</v>
      </c>
      <c r="Y167" s="1">
        <v>81</v>
      </c>
      <c r="Z167" s="33">
        <v>14</v>
      </c>
      <c r="AA167" s="1">
        <v>172</v>
      </c>
      <c r="AB167" s="1">
        <v>485</v>
      </c>
      <c r="AC167" s="1">
        <v>11</v>
      </c>
      <c r="AD167" s="33" t="s">
        <v>866</v>
      </c>
      <c r="AE167" s="35">
        <v>35</v>
      </c>
      <c r="AF167" s="36">
        <v>669</v>
      </c>
      <c r="AG167" s="36">
        <v>1165</v>
      </c>
      <c r="AH167" s="36">
        <v>57.4</v>
      </c>
      <c r="AI167" s="36">
        <v>8981</v>
      </c>
      <c r="AJ167" s="36">
        <v>7.7</v>
      </c>
      <c r="AK167" s="36">
        <v>7.4</v>
      </c>
      <c r="AL167" s="36">
        <v>69</v>
      </c>
      <c r="AM167" s="36">
        <v>38</v>
      </c>
      <c r="AN167" s="36">
        <v>135.19999999999999</v>
      </c>
      <c r="AO167" s="37">
        <v>8</v>
      </c>
      <c r="AP167" t="s">
        <v>3661</v>
      </c>
      <c r="AQ167" s="7">
        <v>73.5</v>
      </c>
      <c r="AR167" s="7">
        <v>200</v>
      </c>
      <c r="AS167" s="7"/>
      <c r="AT167" s="7">
        <v>4.93</v>
      </c>
      <c r="AU167" s="7">
        <v>29.5</v>
      </c>
      <c r="AV167" s="7">
        <v>108</v>
      </c>
      <c r="AW167" s="7">
        <v>4.1399999999999997</v>
      </c>
    </row>
    <row r="168" spans="1:57" ht="18" x14ac:dyDescent="0.2">
      <c r="A168" t="s">
        <v>1546</v>
      </c>
      <c r="B168" s="33">
        <v>0</v>
      </c>
      <c r="C168" s="1">
        <v>1991</v>
      </c>
      <c r="D168" s="1">
        <v>4</v>
      </c>
      <c r="E168" s="1">
        <v>84</v>
      </c>
      <c r="F168" s="1">
        <v>23</v>
      </c>
      <c r="G168" s="33" t="s">
        <v>174</v>
      </c>
      <c r="H168" s="1">
        <v>1992</v>
      </c>
      <c r="I168" s="1">
        <v>1999</v>
      </c>
      <c r="J168" s="33">
        <f t="shared" si="5"/>
        <v>7</v>
      </c>
      <c r="K168" s="33">
        <v>0</v>
      </c>
      <c r="L168" s="1">
        <v>0</v>
      </c>
      <c r="M168" s="1">
        <v>0</v>
      </c>
      <c r="N168" s="1">
        <v>0</v>
      </c>
      <c r="O168" s="49">
        <v>4</v>
      </c>
      <c r="P168" s="1">
        <v>55</v>
      </c>
      <c r="Q168" s="1">
        <v>7</v>
      </c>
      <c r="R168" s="23">
        <v>2.3333333333333335</v>
      </c>
      <c r="S168" s="1">
        <v>124</v>
      </c>
      <c r="T168" s="1">
        <v>248</v>
      </c>
      <c r="U168" s="13">
        <v>0.5</v>
      </c>
      <c r="V168" s="33">
        <v>2.5</v>
      </c>
      <c r="W168" s="1">
        <v>1314</v>
      </c>
      <c r="X168" s="1">
        <v>8</v>
      </c>
      <c r="Y168" s="1">
        <v>7</v>
      </c>
      <c r="Z168" s="33">
        <v>1</v>
      </c>
      <c r="AA168" s="1">
        <v>38</v>
      </c>
      <c r="AB168" s="1">
        <v>81</v>
      </c>
      <c r="AC168" s="1">
        <v>0</v>
      </c>
      <c r="AD168" s="33" t="s">
        <v>1548</v>
      </c>
      <c r="AE168" s="35">
        <v>23</v>
      </c>
      <c r="AF168" s="36">
        <v>270</v>
      </c>
      <c r="AG168" s="36">
        <v>509</v>
      </c>
      <c r="AH168" s="36">
        <v>53</v>
      </c>
      <c r="AI168" s="36">
        <v>3124</v>
      </c>
      <c r="AJ168" s="36">
        <v>6.1</v>
      </c>
      <c r="AK168" s="36">
        <v>4.5999999999999996</v>
      </c>
      <c r="AL168" s="36">
        <v>12</v>
      </c>
      <c r="AM168" s="36">
        <v>23</v>
      </c>
      <c r="AN168" s="36">
        <v>103.3</v>
      </c>
      <c r="AO168" s="37">
        <v>3</v>
      </c>
      <c r="AP168" t="s">
        <v>2515</v>
      </c>
      <c r="AQ168" s="7">
        <v>77</v>
      </c>
      <c r="AR168" s="7">
        <v>222</v>
      </c>
      <c r="AS168" s="7"/>
      <c r="AT168" s="7">
        <v>5.01</v>
      </c>
      <c r="AU168" s="7">
        <v>30.5</v>
      </c>
      <c r="AV168" s="7">
        <v>105</v>
      </c>
      <c r="AW168" s="7">
        <v>4.4000000000000004</v>
      </c>
    </row>
    <row r="169" spans="1:57" ht="18" x14ac:dyDescent="0.2">
      <c r="A169" t="s">
        <v>270</v>
      </c>
      <c r="B169" s="33">
        <v>0</v>
      </c>
      <c r="C169" s="1">
        <v>2015</v>
      </c>
      <c r="D169" s="1">
        <v>3</v>
      </c>
      <c r="E169" s="1">
        <v>89</v>
      </c>
      <c r="F169" s="1">
        <v>23</v>
      </c>
      <c r="G169" s="33" t="s">
        <v>271</v>
      </c>
      <c r="H169" s="1">
        <v>2015</v>
      </c>
      <c r="I169" s="1">
        <v>2017</v>
      </c>
      <c r="J169" s="33">
        <f t="shared" si="5"/>
        <v>2</v>
      </c>
      <c r="K169" s="33">
        <v>0</v>
      </c>
      <c r="L169" s="1">
        <v>0</v>
      </c>
      <c r="M169" s="1">
        <v>0</v>
      </c>
      <c r="N169" s="1">
        <v>0</v>
      </c>
      <c r="O169" s="49">
        <v>1</v>
      </c>
      <c r="P169" s="1">
        <v>7</v>
      </c>
      <c r="Q169" s="1">
        <v>1</v>
      </c>
      <c r="R169" s="23">
        <v>0.33333333333333331</v>
      </c>
      <c r="S169" s="1">
        <v>31</v>
      </c>
      <c r="T169" s="1">
        <v>50</v>
      </c>
      <c r="U169" s="13">
        <v>0.62</v>
      </c>
      <c r="V169" s="33">
        <v>-4.2</v>
      </c>
      <c r="W169" s="1">
        <v>235</v>
      </c>
      <c r="X169" s="1">
        <v>0</v>
      </c>
      <c r="Y169" s="1">
        <v>1</v>
      </c>
      <c r="Z169" s="33">
        <v>-1</v>
      </c>
      <c r="AA169" s="1">
        <v>10</v>
      </c>
      <c r="AB169" s="1">
        <v>-3</v>
      </c>
      <c r="AC169" s="1">
        <v>0</v>
      </c>
      <c r="AD169" s="33" t="s">
        <v>276</v>
      </c>
      <c r="AE169" s="43">
        <v>47</v>
      </c>
      <c r="AF169" s="43">
        <v>1187</v>
      </c>
      <c r="AG169" s="43">
        <v>1838</v>
      </c>
      <c r="AH169" s="43">
        <v>64.599999999999994</v>
      </c>
      <c r="AI169" s="43">
        <v>13600</v>
      </c>
      <c r="AJ169" s="43">
        <v>7.4</v>
      </c>
      <c r="AK169" s="43">
        <v>7</v>
      </c>
      <c r="AL169" s="43">
        <v>83</v>
      </c>
      <c r="AM169" s="43">
        <v>54</v>
      </c>
      <c r="AN169" s="43">
        <v>135.80000000000001</v>
      </c>
      <c r="AO169" s="37">
        <v>5</v>
      </c>
      <c r="AP169" t="s">
        <v>3189</v>
      </c>
      <c r="AQ169" s="7">
        <v>77.63</v>
      </c>
      <c r="AR169" s="7">
        <v>229</v>
      </c>
      <c r="AS169" s="7">
        <v>40</v>
      </c>
      <c r="AT169" s="7">
        <v>5.14</v>
      </c>
      <c r="AU169" s="7">
        <v>31</v>
      </c>
      <c r="AV169" s="7">
        <v>105</v>
      </c>
      <c r="AW169" s="7">
        <v>4.3899999999999997</v>
      </c>
    </row>
    <row r="170" spans="1:57" ht="18" x14ac:dyDescent="0.2">
      <c r="A170" t="s">
        <v>1024</v>
      </c>
      <c r="B170" s="33">
        <v>0</v>
      </c>
      <c r="C170" s="1">
        <v>2003</v>
      </c>
      <c r="D170" s="1">
        <v>4</v>
      </c>
      <c r="E170" s="1">
        <v>110</v>
      </c>
      <c r="F170" s="1">
        <v>23</v>
      </c>
      <c r="G170" s="33" t="s">
        <v>490</v>
      </c>
      <c r="H170" s="1">
        <v>2005</v>
      </c>
      <c r="I170" s="1">
        <v>2013</v>
      </c>
      <c r="J170" s="33">
        <f t="shared" si="5"/>
        <v>8</v>
      </c>
      <c r="K170" s="33">
        <v>0</v>
      </c>
      <c r="L170" s="1">
        <v>0</v>
      </c>
      <c r="M170" s="1">
        <v>0</v>
      </c>
      <c r="N170" s="1">
        <v>1</v>
      </c>
      <c r="O170" s="49">
        <v>14</v>
      </c>
      <c r="P170" s="1">
        <v>64</v>
      </c>
      <c r="Q170" s="1">
        <v>22</v>
      </c>
      <c r="R170" s="23">
        <v>7.333333333333333</v>
      </c>
      <c r="S170" s="1">
        <v>468</v>
      </c>
      <c r="T170" s="1">
        <v>788</v>
      </c>
      <c r="U170" s="13">
        <v>0.59390862944162437</v>
      </c>
      <c r="V170" s="33">
        <v>4.6609137055837557</v>
      </c>
      <c r="W170" s="1">
        <v>4947</v>
      </c>
      <c r="X170" s="1">
        <v>31</v>
      </c>
      <c r="Y170" s="1">
        <v>19</v>
      </c>
      <c r="Z170" s="33">
        <v>12</v>
      </c>
      <c r="AA170" s="1">
        <v>68</v>
      </c>
      <c r="AB170" s="1">
        <v>293</v>
      </c>
      <c r="AC170" s="1">
        <v>1</v>
      </c>
      <c r="AD170" s="33" t="s">
        <v>1029</v>
      </c>
      <c r="AE170" s="35">
        <v>25</v>
      </c>
      <c r="AF170" s="36">
        <v>411</v>
      </c>
      <c r="AG170" s="36">
        <v>712</v>
      </c>
      <c r="AH170" s="36">
        <v>57.7</v>
      </c>
      <c r="AI170" s="36">
        <v>5289</v>
      </c>
      <c r="AJ170" s="36">
        <v>7.4</v>
      </c>
      <c r="AK170" s="36">
        <v>6.5</v>
      </c>
      <c r="AL170" s="36">
        <v>26</v>
      </c>
      <c r="AM170" s="36">
        <v>27</v>
      </c>
      <c r="AN170" s="36">
        <v>124.6</v>
      </c>
      <c r="AO170" s="37">
        <v>4</v>
      </c>
      <c r="AP170" t="s">
        <v>3188</v>
      </c>
      <c r="AQ170" s="7">
        <v>71.400000000000006</v>
      </c>
      <c r="AR170" s="7">
        <v>196</v>
      </c>
      <c r="AS170" s="7">
        <v>12</v>
      </c>
      <c r="AT170" s="7">
        <v>4.5199999999999996</v>
      </c>
      <c r="AU170" s="7">
        <v>38</v>
      </c>
      <c r="AV170" s="7">
        <v>127</v>
      </c>
      <c r="AW170" s="7">
        <v>4.1399999999999997</v>
      </c>
    </row>
    <row r="171" spans="1:57" ht="18" x14ac:dyDescent="0.2">
      <c r="A171" t="s">
        <v>1212</v>
      </c>
      <c r="B171" s="33">
        <v>0</v>
      </c>
      <c r="C171" s="1">
        <v>1999</v>
      </c>
      <c r="D171" s="1">
        <v>2</v>
      </c>
      <c r="E171" s="1">
        <v>50</v>
      </c>
      <c r="F171" s="1">
        <v>22</v>
      </c>
      <c r="G171" s="33" t="s">
        <v>241</v>
      </c>
      <c r="H171" s="1">
        <v>1999</v>
      </c>
      <c r="I171" s="1">
        <v>2004</v>
      </c>
      <c r="J171" s="33">
        <f t="shared" si="5"/>
        <v>5</v>
      </c>
      <c r="K171" s="33">
        <v>0</v>
      </c>
      <c r="L171" s="1">
        <v>0</v>
      </c>
      <c r="M171" s="1">
        <v>0</v>
      </c>
      <c r="N171" s="1">
        <v>0</v>
      </c>
      <c r="O171" s="49">
        <v>18</v>
      </c>
      <c r="P171" s="1">
        <v>34</v>
      </c>
      <c r="Q171" s="1">
        <v>24</v>
      </c>
      <c r="R171" s="23">
        <v>8</v>
      </c>
      <c r="S171" s="1">
        <v>415</v>
      </c>
      <c r="T171" s="1">
        <v>738</v>
      </c>
      <c r="U171" s="13">
        <v>0.56233062330623307</v>
      </c>
      <c r="V171" s="33">
        <v>1.4766937669376694</v>
      </c>
      <c r="W171" s="1">
        <v>4566</v>
      </c>
      <c r="X171" s="1">
        <v>27</v>
      </c>
      <c r="Y171" s="1">
        <v>24</v>
      </c>
      <c r="Z171" s="33">
        <v>3</v>
      </c>
      <c r="AA171" s="1">
        <v>113</v>
      </c>
      <c r="AB171" s="1">
        <v>454</v>
      </c>
      <c r="AC171" s="1">
        <v>5</v>
      </c>
      <c r="AD171" s="33" t="s">
        <v>961</v>
      </c>
      <c r="AE171" s="35">
        <v>42</v>
      </c>
      <c r="AF171" s="36">
        <v>669</v>
      </c>
      <c r="AG171" s="36">
        <v>1201</v>
      </c>
      <c r="AH171" s="36">
        <v>55.7</v>
      </c>
      <c r="AI171" s="36">
        <v>8695</v>
      </c>
      <c r="AJ171" s="36">
        <v>7.2</v>
      </c>
      <c r="AK171" s="36">
        <v>7.2</v>
      </c>
      <c r="AL171" s="36">
        <v>72</v>
      </c>
      <c r="AM171" s="36">
        <v>34</v>
      </c>
      <c r="AN171" s="36">
        <v>130.6</v>
      </c>
      <c r="AO171" s="37">
        <v>9</v>
      </c>
      <c r="AP171" t="s">
        <v>3657</v>
      </c>
      <c r="AQ171" s="7">
        <v>72</v>
      </c>
      <c r="AR171" s="7">
        <v>221</v>
      </c>
      <c r="AS171" s="7">
        <v>25</v>
      </c>
      <c r="AT171" s="7">
        <v>4.7699999999999996</v>
      </c>
      <c r="AU171" s="7">
        <v>33</v>
      </c>
      <c r="AV171" s="7">
        <v>113</v>
      </c>
      <c r="AW171" s="7">
        <v>4.29</v>
      </c>
    </row>
    <row r="172" spans="1:57" ht="18" x14ac:dyDescent="0.2">
      <c r="A172" t="s">
        <v>1157</v>
      </c>
      <c r="B172" s="33">
        <v>0</v>
      </c>
      <c r="C172" s="1">
        <v>2000</v>
      </c>
      <c r="D172" s="1">
        <v>6</v>
      </c>
      <c r="E172" s="1">
        <v>183</v>
      </c>
      <c r="F172" s="1">
        <v>22</v>
      </c>
      <c r="G172" s="33" t="s">
        <v>93</v>
      </c>
      <c r="H172" s="1">
        <v>2000</v>
      </c>
      <c r="I172" s="1">
        <v>2001</v>
      </c>
      <c r="J172" s="33">
        <f t="shared" si="5"/>
        <v>1</v>
      </c>
      <c r="K172" s="33">
        <v>0</v>
      </c>
      <c r="L172" s="1">
        <v>0</v>
      </c>
      <c r="M172" s="1">
        <v>0</v>
      </c>
      <c r="N172" s="1">
        <v>0</v>
      </c>
      <c r="O172" s="49">
        <v>2</v>
      </c>
      <c r="P172" s="1">
        <v>10</v>
      </c>
      <c r="Q172" s="1">
        <v>3</v>
      </c>
      <c r="R172" s="23">
        <v>1</v>
      </c>
      <c r="S172" s="1">
        <v>70</v>
      </c>
      <c r="T172" s="1">
        <v>152</v>
      </c>
      <c r="U172" s="13">
        <v>0.46052631578947367</v>
      </c>
      <c r="V172" s="33">
        <v>-4.0052631578947357</v>
      </c>
      <c r="W172" s="1">
        <v>585</v>
      </c>
      <c r="X172" s="1">
        <v>1</v>
      </c>
      <c r="Y172" s="1">
        <v>7</v>
      </c>
      <c r="Z172" s="33">
        <v>-6</v>
      </c>
      <c r="AA172" s="1">
        <v>11</v>
      </c>
      <c r="AB172" s="1">
        <v>76</v>
      </c>
      <c r="AC172" s="1">
        <v>0</v>
      </c>
      <c r="AD172" s="33" t="s">
        <v>3665</v>
      </c>
      <c r="AE172" s="35">
        <v>2</v>
      </c>
      <c r="AF172" s="36">
        <v>0</v>
      </c>
      <c r="AG172" s="36">
        <v>1</v>
      </c>
      <c r="AH172" s="36">
        <v>0</v>
      </c>
      <c r="AI172" s="36">
        <v>0</v>
      </c>
      <c r="AJ172" s="36">
        <v>0</v>
      </c>
      <c r="AK172" s="36">
        <v>-45</v>
      </c>
      <c r="AL172" s="36">
        <v>0</v>
      </c>
      <c r="AM172" s="36">
        <v>1</v>
      </c>
      <c r="AN172" s="36">
        <v>-200</v>
      </c>
      <c r="AO172" s="37">
        <v>1</v>
      </c>
      <c r="AP172" t="s">
        <v>3185</v>
      </c>
      <c r="AQ172" s="7">
        <v>75.400000000000006</v>
      </c>
      <c r="AR172" s="7">
        <v>229</v>
      </c>
      <c r="AS172" s="7">
        <v>25</v>
      </c>
      <c r="AT172" s="7">
        <v>4.95</v>
      </c>
      <c r="AU172" s="7">
        <v>34</v>
      </c>
      <c r="AV172" s="7">
        <v>108</v>
      </c>
      <c r="AW172" s="7">
        <v>4.59</v>
      </c>
    </row>
    <row r="173" spans="1:57" ht="18" x14ac:dyDescent="0.2">
      <c r="A173" t="s">
        <v>1672</v>
      </c>
      <c r="B173" s="33">
        <v>1</v>
      </c>
      <c r="C173" s="1">
        <v>1988</v>
      </c>
      <c r="D173" s="1">
        <v>6</v>
      </c>
      <c r="E173" s="1">
        <v>159</v>
      </c>
      <c r="F173" s="1">
        <v>23</v>
      </c>
      <c r="G173" s="33" t="s">
        <v>221</v>
      </c>
      <c r="H173" s="1">
        <v>1989</v>
      </c>
      <c r="I173" s="1">
        <v>1997</v>
      </c>
      <c r="J173" s="33">
        <f t="shared" si="5"/>
        <v>8</v>
      </c>
      <c r="K173" s="33">
        <v>0</v>
      </c>
      <c r="L173" s="1">
        <v>0</v>
      </c>
      <c r="M173" s="1">
        <v>0</v>
      </c>
      <c r="N173" s="1">
        <v>6</v>
      </c>
      <c r="O173" s="49">
        <v>50</v>
      </c>
      <c r="P173" s="1">
        <v>88</v>
      </c>
      <c r="Q173" s="1">
        <v>81</v>
      </c>
      <c r="R173" s="23">
        <v>27</v>
      </c>
      <c r="S173" s="1">
        <v>1431</v>
      </c>
      <c r="T173" s="1">
        <v>2516</v>
      </c>
      <c r="U173" s="13">
        <v>0.56875993640699518</v>
      </c>
      <c r="V173" s="33">
        <v>7.8124006359300484</v>
      </c>
      <c r="W173" s="1">
        <v>17191</v>
      </c>
      <c r="X173" s="1">
        <v>89</v>
      </c>
      <c r="Y173" s="1">
        <v>84</v>
      </c>
      <c r="Z173" s="33">
        <v>5</v>
      </c>
      <c r="AA173" s="1">
        <v>150</v>
      </c>
      <c r="AB173" s="1">
        <v>356</v>
      </c>
      <c r="AC173" s="1">
        <v>7</v>
      </c>
      <c r="AD173" s="33" t="s">
        <v>1677</v>
      </c>
      <c r="AE173" s="35">
        <v>22</v>
      </c>
      <c r="AF173" s="36">
        <v>293</v>
      </c>
      <c r="AG173" s="36">
        <v>587</v>
      </c>
      <c r="AH173" s="36">
        <v>49.9</v>
      </c>
      <c r="AI173" s="36">
        <v>4395</v>
      </c>
      <c r="AJ173" s="36">
        <v>7.5</v>
      </c>
      <c r="AK173" s="36"/>
      <c r="AL173" s="36">
        <v>29</v>
      </c>
      <c r="AM173" s="36">
        <v>26</v>
      </c>
      <c r="AN173" s="36">
        <v>120.3</v>
      </c>
      <c r="AO173" s="38">
        <v>0</v>
      </c>
      <c r="AP173" t="s">
        <v>3186</v>
      </c>
      <c r="AQ173" s="7">
        <v>73.900000000000006</v>
      </c>
      <c r="AR173" s="7">
        <v>223</v>
      </c>
      <c r="AS173" s="7"/>
      <c r="AT173" s="7">
        <v>4.93</v>
      </c>
      <c r="AU173" s="7">
        <v>28</v>
      </c>
      <c r="AV173" s="7">
        <v>102</v>
      </c>
      <c r="AW173" s="7">
        <v>4.5599999999999996</v>
      </c>
      <c r="AX173" s="15"/>
      <c r="AY173" s="17"/>
      <c r="AZ173" s="17"/>
      <c r="BA173" s="18"/>
      <c r="BB173" s="16"/>
      <c r="BC173" s="17"/>
      <c r="BD173" s="17"/>
      <c r="BE173" s="17"/>
    </row>
    <row r="174" spans="1:57" ht="18" x14ac:dyDescent="0.2">
      <c r="A174" t="s">
        <v>681</v>
      </c>
      <c r="B174" s="33">
        <v>0</v>
      </c>
      <c r="C174" s="1">
        <v>2009</v>
      </c>
      <c r="D174" s="1">
        <v>4</v>
      </c>
      <c r="E174" s="1">
        <v>101</v>
      </c>
      <c r="F174" s="1">
        <v>23</v>
      </c>
      <c r="G174" s="33" t="s">
        <v>196</v>
      </c>
      <c r="H174" s="1">
        <v>2010</v>
      </c>
      <c r="I174" s="1">
        <v>2011</v>
      </c>
      <c r="J174" s="33">
        <f t="shared" si="5"/>
        <v>1</v>
      </c>
      <c r="K174" s="33">
        <v>0</v>
      </c>
      <c r="L174" s="1">
        <v>0</v>
      </c>
      <c r="M174" s="1">
        <v>0</v>
      </c>
      <c r="N174" s="1">
        <v>0</v>
      </c>
      <c r="O174" s="49">
        <v>2</v>
      </c>
      <c r="P174" s="1">
        <v>3</v>
      </c>
      <c r="Q174" s="1">
        <v>1</v>
      </c>
      <c r="R174" s="23">
        <v>0.33333333333333331</v>
      </c>
      <c r="S174" s="1">
        <v>46</v>
      </c>
      <c r="T174" s="1">
        <v>82</v>
      </c>
      <c r="U174" s="13">
        <v>0.56097560975609762</v>
      </c>
      <c r="V174" s="33">
        <v>-4.1097560975609762</v>
      </c>
      <c r="W174" s="1">
        <v>420</v>
      </c>
      <c r="X174" s="1">
        <v>3</v>
      </c>
      <c r="Y174" s="1">
        <v>0</v>
      </c>
      <c r="Z174" s="33">
        <v>3</v>
      </c>
      <c r="AA174" s="1">
        <v>17</v>
      </c>
      <c r="AB174" s="1">
        <v>102</v>
      </c>
      <c r="AC174" s="1">
        <v>0</v>
      </c>
      <c r="AD174" s="33" t="s">
        <v>323</v>
      </c>
      <c r="AE174" s="35">
        <v>40</v>
      </c>
      <c r="AF174" s="36">
        <v>485</v>
      </c>
      <c r="AG174" s="36">
        <v>815</v>
      </c>
      <c r="AH174" s="36">
        <v>59.5</v>
      </c>
      <c r="AI174" s="36">
        <v>5475</v>
      </c>
      <c r="AJ174" s="36">
        <v>6.7</v>
      </c>
      <c r="AK174" s="36">
        <v>6.7</v>
      </c>
      <c r="AL174" s="36">
        <v>28</v>
      </c>
      <c r="AM174" s="36">
        <v>13</v>
      </c>
      <c r="AN174" s="36">
        <v>124.1</v>
      </c>
      <c r="AO174" s="37">
        <v>4</v>
      </c>
      <c r="AP174" t="s">
        <v>3680</v>
      </c>
      <c r="AQ174" s="7">
        <v>74.88</v>
      </c>
      <c r="AR174" s="7">
        <v>225</v>
      </c>
      <c r="AS174" s="7"/>
      <c r="AT174" s="7">
        <v>4.6100000000000003</v>
      </c>
      <c r="AU174" s="7">
        <v>33</v>
      </c>
      <c r="AV174" s="7">
        <v>112</v>
      </c>
      <c r="AW174" s="7">
        <v>4.49</v>
      </c>
    </row>
    <row r="175" spans="1:57" ht="18" x14ac:dyDescent="0.2">
      <c r="A175" t="s">
        <v>1724</v>
      </c>
      <c r="B175" s="33">
        <v>1</v>
      </c>
      <c r="C175" s="1">
        <v>1987</v>
      </c>
      <c r="D175" s="1">
        <v>4</v>
      </c>
      <c r="E175" s="1">
        <v>110</v>
      </c>
      <c r="F175" s="1">
        <v>22</v>
      </c>
      <c r="G175" s="33" t="s">
        <v>1444</v>
      </c>
      <c r="H175" s="1">
        <v>1988</v>
      </c>
      <c r="I175" s="1">
        <v>2003</v>
      </c>
      <c r="J175" s="33">
        <f t="shared" si="5"/>
        <v>15</v>
      </c>
      <c r="K175" s="33">
        <v>0</v>
      </c>
      <c r="L175" s="1">
        <v>0</v>
      </c>
      <c r="M175" s="1">
        <v>1</v>
      </c>
      <c r="N175" s="1">
        <v>4</v>
      </c>
      <c r="O175" s="49">
        <v>69</v>
      </c>
      <c r="P175" s="1">
        <v>147</v>
      </c>
      <c r="Q175" s="1">
        <v>102</v>
      </c>
      <c r="R175" s="23">
        <v>34</v>
      </c>
      <c r="S175" s="1">
        <v>1894</v>
      </c>
      <c r="T175" s="1">
        <v>3328</v>
      </c>
      <c r="U175" s="13">
        <v>0.56911057692307687</v>
      </c>
      <c r="V175" s="33">
        <v>20.708894230769232</v>
      </c>
      <c r="W175" s="1">
        <v>24046</v>
      </c>
      <c r="X175" s="1">
        <v>147</v>
      </c>
      <c r="Y175" s="1">
        <v>112</v>
      </c>
      <c r="Z175" s="33">
        <v>35</v>
      </c>
      <c r="AA175" s="1">
        <v>225</v>
      </c>
      <c r="AB175" s="1">
        <v>496</v>
      </c>
      <c r="AC175" s="1">
        <v>5</v>
      </c>
      <c r="AD175" s="33" t="s">
        <v>103</v>
      </c>
      <c r="AE175" s="35">
        <v>42</v>
      </c>
      <c r="AF175" s="36">
        <v>473</v>
      </c>
      <c r="AG175" s="36">
        <v>850</v>
      </c>
      <c r="AH175" s="36">
        <v>55.6</v>
      </c>
      <c r="AI175" s="36">
        <v>6527</v>
      </c>
      <c r="AJ175" s="36">
        <v>7.7</v>
      </c>
      <c r="AK175" s="36">
        <v>6</v>
      </c>
      <c r="AL175" s="36">
        <v>27</v>
      </c>
      <c r="AM175" s="36">
        <v>44</v>
      </c>
      <c r="AN175" s="36">
        <v>120.3</v>
      </c>
      <c r="AO175" s="37">
        <v>6</v>
      </c>
      <c r="AP175" t="s">
        <v>2513</v>
      </c>
      <c r="AQ175" s="7">
        <v>74.400000000000006</v>
      </c>
      <c r="AR175" s="7">
        <v>203</v>
      </c>
      <c r="AS175" s="7"/>
      <c r="AT175" s="7">
        <v>5.0999999999999996</v>
      </c>
      <c r="AU175" s="7">
        <v>23</v>
      </c>
      <c r="AV175" s="7">
        <v>93</v>
      </c>
      <c r="AW175" s="7">
        <v>4.63</v>
      </c>
      <c r="AX175" s="17"/>
      <c r="AY175" s="16"/>
      <c r="AZ175" s="17"/>
      <c r="BA175" s="17"/>
      <c r="BB175" s="17"/>
      <c r="BC175" s="17"/>
      <c r="BD175" s="17"/>
      <c r="BE175" s="18"/>
    </row>
    <row r="176" spans="1:57" ht="18" x14ac:dyDescent="0.2">
      <c r="A176" t="s">
        <v>1422</v>
      </c>
      <c r="B176" s="33">
        <v>0</v>
      </c>
      <c r="C176" s="1">
        <v>1994</v>
      </c>
      <c r="D176" s="1">
        <v>7</v>
      </c>
      <c r="E176" s="1">
        <v>199</v>
      </c>
      <c r="F176" s="1">
        <v>23</v>
      </c>
      <c r="G176" s="33" t="s">
        <v>71</v>
      </c>
      <c r="H176" s="1">
        <v>1997</v>
      </c>
      <c r="I176" s="1">
        <v>1998</v>
      </c>
      <c r="J176" s="33">
        <f t="shared" si="5"/>
        <v>1</v>
      </c>
      <c r="K176" s="33">
        <v>0</v>
      </c>
      <c r="L176" s="1">
        <v>0</v>
      </c>
      <c r="M176" s="1">
        <v>0</v>
      </c>
      <c r="N176" s="1">
        <v>0</v>
      </c>
      <c r="O176" s="49">
        <v>1</v>
      </c>
      <c r="P176" s="1">
        <v>3</v>
      </c>
      <c r="Q176" s="1">
        <v>1</v>
      </c>
      <c r="R176" s="23">
        <v>0.33333333333333331</v>
      </c>
      <c r="S176" s="1">
        <v>28</v>
      </c>
      <c r="T176" s="1">
        <v>43</v>
      </c>
      <c r="U176" s="13">
        <v>0.65116279069767447</v>
      </c>
      <c r="V176" s="33">
        <v>-5.4116279069767455</v>
      </c>
      <c r="W176" s="1">
        <v>299</v>
      </c>
      <c r="X176" s="1">
        <v>0</v>
      </c>
      <c r="Y176" s="1">
        <v>0</v>
      </c>
      <c r="Z176" s="33">
        <v>0</v>
      </c>
      <c r="AA176" s="1">
        <v>1</v>
      </c>
      <c r="AB176" s="1">
        <v>10</v>
      </c>
      <c r="AC176" s="1">
        <v>0</v>
      </c>
      <c r="AD176" s="33" t="s">
        <v>167</v>
      </c>
      <c r="AE176" s="35">
        <v>32</v>
      </c>
      <c r="AF176" s="36">
        <v>341</v>
      </c>
      <c r="AG176" s="36">
        <v>560</v>
      </c>
      <c r="AH176" s="36">
        <v>60.9</v>
      </c>
      <c r="AI176" s="36">
        <v>3980</v>
      </c>
      <c r="AJ176" s="36">
        <v>7.1</v>
      </c>
      <c r="AK176" s="36">
        <v>6.2</v>
      </c>
      <c r="AL176" s="36">
        <v>31</v>
      </c>
      <c r="AM176" s="36">
        <v>25</v>
      </c>
      <c r="AN176" s="36">
        <v>129.9</v>
      </c>
      <c r="AO176" s="37">
        <v>6</v>
      </c>
      <c r="AP176" t="s">
        <v>2513</v>
      </c>
      <c r="AQ176" s="7">
        <v>74.900000000000006</v>
      </c>
      <c r="AR176" s="7">
        <v>208</v>
      </c>
      <c r="AS176" s="7"/>
      <c r="AT176" s="7"/>
      <c r="AU176" s="7"/>
      <c r="AV176" s="7"/>
      <c r="AW176" s="7"/>
    </row>
    <row r="177" spans="1:49" ht="18" x14ac:dyDescent="0.2">
      <c r="A177" t="s">
        <v>1333</v>
      </c>
      <c r="B177" s="33">
        <v>1</v>
      </c>
      <c r="C177" s="1">
        <v>1995</v>
      </c>
      <c r="D177" s="1">
        <v>1</v>
      </c>
      <c r="E177" s="1">
        <v>3</v>
      </c>
      <c r="F177" s="1">
        <v>22</v>
      </c>
      <c r="G177" s="33" t="s">
        <v>79</v>
      </c>
      <c r="H177" s="1">
        <v>1995</v>
      </c>
      <c r="I177" s="1">
        <v>2007</v>
      </c>
      <c r="J177" s="33">
        <f t="shared" si="5"/>
        <v>12</v>
      </c>
      <c r="K177" s="33">
        <v>0</v>
      </c>
      <c r="L177" s="1">
        <v>0</v>
      </c>
      <c r="M177" s="1">
        <v>3</v>
      </c>
      <c r="N177" s="1">
        <v>10</v>
      </c>
      <c r="O177" s="49">
        <v>100</v>
      </c>
      <c r="P177" s="1">
        <v>161</v>
      </c>
      <c r="Q177" s="1">
        <v>153</v>
      </c>
      <c r="R177" s="23">
        <v>51</v>
      </c>
      <c r="S177" s="1">
        <v>2733</v>
      </c>
      <c r="T177" s="1">
        <v>4544</v>
      </c>
      <c r="U177" s="13">
        <v>0.60145246478873238</v>
      </c>
      <c r="V177" s="33">
        <v>24.485475352112676</v>
      </c>
      <c r="W177" s="1">
        <v>31304</v>
      </c>
      <c r="X177" s="1">
        <v>174</v>
      </c>
      <c r="Y177" s="1">
        <v>119</v>
      </c>
      <c r="Z177" s="33">
        <v>55</v>
      </c>
      <c r="AA177" s="1">
        <v>669</v>
      </c>
      <c r="AB177" s="1">
        <v>3590</v>
      </c>
      <c r="AC177" s="1">
        <v>37</v>
      </c>
      <c r="AD177" s="33" t="s">
        <v>1340</v>
      </c>
      <c r="AE177" s="35">
        <v>31</v>
      </c>
      <c r="AF177" s="36">
        <v>927</v>
      </c>
      <c r="AG177" s="36">
        <v>1680</v>
      </c>
      <c r="AH177" s="35">
        <f>AF177/AG177*100</f>
        <v>55.178571428571431</v>
      </c>
      <c r="AI177" s="36">
        <v>14496</v>
      </c>
      <c r="AJ177" s="35">
        <f>AI177/AG177</f>
        <v>8.6285714285714281</v>
      </c>
      <c r="AK177" s="36">
        <v>8.5</v>
      </c>
      <c r="AL177" s="36">
        <v>119</v>
      </c>
      <c r="AM177" s="36">
        <v>58</v>
      </c>
      <c r="AN177" s="35">
        <f>AL177/AM177*100</f>
        <v>205.17241379310346</v>
      </c>
      <c r="AO177" s="37">
        <v>12</v>
      </c>
      <c r="AP177" t="s">
        <v>3186</v>
      </c>
      <c r="AQ177" s="7">
        <v>73.599999999999994</v>
      </c>
      <c r="AR177" s="7">
        <v>224</v>
      </c>
      <c r="AS177" s="7"/>
      <c r="AT177" s="7"/>
      <c r="AU177" s="7"/>
      <c r="AV177" s="7">
        <v>115</v>
      </c>
      <c r="AW177" s="7"/>
    </row>
    <row r="178" spans="1:49" ht="18" x14ac:dyDescent="0.2">
      <c r="A178" t="s">
        <v>1377</v>
      </c>
      <c r="B178" s="33">
        <v>0</v>
      </c>
      <c r="C178" s="1">
        <v>1995</v>
      </c>
      <c r="D178" s="1">
        <v>4</v>
      </c>
      <c r="E178" s="1">
        <v>134</v>
      </c>
      <c r="F178" s="1">
        <v>23</v>
      </c>
      <c r="G178" s="33" t="s">
        <v>71</v>
      </c>
      <c r="H178" s="1">
        <v>1996</v>
      </c>
      <c r="I178" s="1">
        <v>1999</v>
      </c>
      <c r="J178" s="33">
        <f t="shared" si="5"/>
        <v>3</v>
      </c>
      <c r="K178" s="33">
        <v>0</v>
      </c>
      <c r="L178" s="1">
        <v>0</v>
      </c>
      <c r="M178" s="1">
        <v>0</v>
      </c>
      <c r="N178" s="1">
        <v>0</v>
      </c>
      <c r="O178" s="49">
        <v>6</v>
      </c>
      <c r="P178" s="1">
        <v>17</v>
      </c>
      <c r="Q178" s="1">
        <v>10</v>
      </c>
      <c r="R178" s="23">
        <v>3.3333333333333335</v>
      </c>
      <c r="S178" s="1">
        <v>177</v>
      </c>
      <c r="T178" s="1">
        <v>314</v>
      </c>
      <c r="U178" s="13">
        <v>0.56369426751592355</v>
      </c>
      <c r="V178" s="33">
        <v>-2.8369426751592353</v>
      </c>
      <c r="W178" s="1">
        <v>1895</v>
      </c>
      <c r="X178" s="1">
        <v>4</v>
      </c>
      <c r="Y178" s="1">
        <v>12</v>
      </c>
      <c r="Z178" s="33">
        <v>-8</v>
      </c>
      <c r="AA178" s="1">
        <v>22</v>
      </c>
      <c r="AB178" s="1">
        <v>100</v>
      </c>
      <c r="AC178" s="1">
        <v>2</v>
      </c>
      <c r="AD178" s="33" t="s">
        <v>218</v>
      </c>
      <c r="AE178" s="35">
        <v>43</v>
      </c>
      <c r="AF178" s="36">
        <v>849</v>
      </c>
      <c r="AG178" s="36">
        <v>1352</v>
      </c>
      <c r="AH178" s="36">
        <v>62.8</v>
      </c>
      <c r="AI178" s="36">
        <v>10701</v>
      </c>
      <c r="AJ178" s="36">
        <v>7.9</v>
      </c>
      <c r="AK178" s="36">
        <v>7.7</v>
      </c>
      <c r="AL178" s="36">
        <v>72</v>
      </c>
      <c r="AM178" s="36">
        <v>37</v>
      </c>
      <c r="AN178" s="36">
        <v>141.4</v>
      </c>
      <c r="AO178" s="37">
        <v>5</v>
      </c>
      <c r="AP178" t="s">
        <v>2514</v>
      </c>
      <c r="AQ178" s="7">
        <v>73.900000000000006</v>
      </c>
      <c r="AR178" s="7">
        <v>199</v>
      </c>
      <c r="AS178" s="7"/>
      <c r="AT178" s="7">
        <v>5.08</v>
      </c>
      <c r="AU178" s="7">
        <v>28</v>
      </c>
      <c r="AV178" s="7">
        <v>100</v>
      </c>
      <c r="AW178" s="7">
        <v>4.03</v>
      </c>
    </row>
    <row r="179" spans="1:49" ht="18" x14ac:dyDescent="0.2">
      <c r="A179" t="s">
        <v>1360</v>
      </c>
      <c r="B179" s="33">
        <v>0</v>
      </c>
      <c r="C179" s="1">
        <v>1995</v>
      </c>
      <c r="D179" s="1">
        <v>3</v>
      </c>
      <c r="E179" s="1">
        <v>80</v>
      </c>
      <c r="F179" s="1">
        <v>23</v>
      </c>
      <c r="G179" s="33" t="s">
        <v>350</v>
      </c>
      <c r="H179" s="1">
        <v>1995</v>
      </c>
      <c r="I179" s="1">
        <v>2000</v>
      </c>
      <c r="J179" s="33">
        <f t="shared" si="5"/>
        <v>5</v>
      </c>
      <c r="K179" s="33">
        <v>0</v>
      </c>
      <c r="L179" s="1">
        <v>0</v>
      </c>
      <c r="M179" s="1">
        <v>0</v>
      </c>
      <c r="N179" s="1">
        <v>0</v>
      </c>
      <c r="O179" s="49">
        <v>4</v>
      </c>
      <c r="P179" s="1">
        <v>20</v>
      </c>
      <c r="Q179" s="1">
        <v>6</v>
      </c>
      <c r="R179" s="23">
        <v>2</v>
      </c>
      <c r="S179" s="1">
        <v>163</v>
      </c>
      <c r="T179" s="1">
        <v>318</v>
      </c>
      <c r="U179" s="13">
        <v>0.51257861635220126</v>
      </c>
      <c r="V179" s="33">
        <v>-0.82578616352201262</v>
      </c>
      <c r="W179" s="1">
        <v>1826</v>
      </c>
      <c r="X179" s="1">
        <v>4</v>
      </c>
      <c r="Y179" s="1">
        <v>15</v>
      </c>
      <c r="Z179" s="33">
        <v>-11</v>
      </c>
      <c r="AA179" s="1">
        <v>60</v>
      </c>
      <c r="AB179" s="1">
        <v>270</v>
      </c>
      <c r="AC179" s="1">
        <v>5</v>
      </c>
      <c r="AD179" s="33" t="s">
        <v>1364</v>
      </c>
      <c r="AE179" s="35">
        <v>42</v>
      </c>
      <c r="AF179" s="36">
        <v>677</v>
      </c>
      <c r="AG179" s="36">
        <v>1237</v>
      </c>
      <c r="AH179" s="36">
        <v>54.7</v>
      </c>
      <c r="AI179" s="36">
        <v>9460</v>
      </c>
      <c r="AJ179" s="36">
        <v>7.6</v>
      </c>
      <c r="AK179" s="36">
        <v>7.3</v>
      </c>
      <c r="AL179" s="36">
        <v>67</v>
      </c>
      <c r="AM179" s="36">
        <v>39</v>
      </c>
      <c r="AN179" s="36">
        <v>130.5</v>
      </c>
      <c r="AO179" s="37">
        <v>8</v>
      </c>
      <c r="AP179" t="s">
        <v>3661</v>
      </c>
      <c r="AQ179" s="7">
        <v>74.5</v>
      </c>
      <c r="AR179" s="7">
        <v>206</v>
      </c>
      <c r="AS179" s="7"/>
      <c r="AT179" s="7">
        <v>4.83</v>
      </c>
      <c r="AU179" s="7">
        <v>30.5</v>
      </c>
      <c r="AV179" s="7">
        <v>111</v>
      </c>
      <c r="AW179" s="7">
        <v>4.25</v>
      </c>
    </row>
    <row r="180" spans="1:49" ht="18" x14ac:dyDescent="0.2">
      <c r="A180" t="s">
        <v>1515</v>
      </c>
      <c r="B180" s="33">
        <v>0</v>
      </c>
      <c r="C180" s="1">
        <v>1992</v>
      </c>
      <c r="D180" s="1">
        <v>9</v>
      </c>
      <c r="E180" s="1">
        <v>228</v>
      </c>
      <c r="F180" s="1">
        <v>23</v>
      </c>
      <c r="G180" s="33" t="s">
        <v>1499</v>
      </c>
      <c r="H180" s="1">
        <v>1993</v>
      </c>
      <c r="I180" s="1">
        <v>1995</v>
      </c>
      <c r="J180" s="33">
        <f t="shared" si="5"/>
        <v>2</v>
      </c>
      <c r="K180" s="33">
        <v>0</v>
      </c>
      <c r="L180" s="1">
        <v>0</v>
      </c>
      <c r="M180" s="1">
        <v>0</v>
      </c>
      <c r="N180" s="1">
        <v>0</v>
      </c>
      <c r="O180" s="49">
        <v>5</v>
      </c>
      <c r="P180" s="1">
        <v>10</v>
      </c>
      <c r="Q180" s="1">
        <v>7</v>
      </c>
      <c r="R180" s="23">
        <v>2.3333333333333335</v>
      </c>
      <c r="S180" s="1">
        <v>112</v>
      </c>
      <c r="T180" s="1">
        <v>195</v>
      </c>
      <c r="U180" s="13">
        <v>0.57435897435897432</v>
      </c>
      <c r="V180" s="33">
        <v>-3.1435897435897426</v>
      </c>
      <c r="W180" s="1">
        <v>1377</v>
      </c>
      <c r="X180" s="1">
        <v>8</v>
      </c>
      <c r="Y180" s="1">
        <v>7</v>
      </c>
      <c r="Z180" s="33">
        <v>1</v>
      </c>
      <c r="AA180" s="1">
        <v>31</v>
      </c>
      <c r="AB180" s="1">
        <v>108</v>
      </c>
      <c r="AC180" s="1">
        <v>0</v>
      </c>
      <c r="AD180" s="33" t="s">
        <v>914</v>
      </c>
      <c r="AE180" s="35">
        <v>47</v>
      </c>
      <c r="AF180" s="36">
        <v>682</v>
      </c>
      <c r="AG180" s="36">
        <v>1336</v>
      </c>
      <c r="AH180" s="36">
        <v>51</v>
      </c>
      <c r="AI180" s="36">
        <v>9324</v>
      </c>
      <c r="AJ180" s="36">
        <v>7</v>
      </c>
      <c r="AK180" s="36">
        <v>6.3</v>
      </c>
      <c r="AL180" s="36">
        <v>73</v>
      </c>
      <c r="AM180" s="36">
        <v>54</v>
      </c>
      <c r="AN180" s="36">
        <v>119.6</v>
      </c>
      <c r="AO180" s="37">
        <v>6</v>
      </c>
      <c r="AP180" t="s">
        <v>2513</v>
      </c>
      <c r="AQ180" s="7">
        <v>74.599999999999994</v>
      </c>
      <c r="AR180" s="7">
        <v>199</v>
      </c>
      <c r="AS180" s="7"/>
      <c r="AT180" s="7">
        <v>4.88</v>
      </c>
      <c r="AU180" s="7">
        <v>27</v>
      </c>
      <c r="AV180" s="7"/>
      <c r="AW180" s="7">
        <v>4.22</v>
      </c>
    </row>
    <row r="181" spans="1:49" ht="18" x14ac:dyDescent="0.2">
      <c r="A181" t="s">
        <v>583</v>
      </c>
      <c r="B181" s="33">
        <v>0</v>
      </c>
      <c r="C181" s="1">
        <v>2011</v>
      </c>
      <c r="D181" s="1">
        <v>5</v>
      </c>
      <c r="E181" s="1">
        <v>152</v>
      </c>
      <c r="F181" s="1">
        <v>24</v>
      </c>
      <c r="G181" s="33" t="s">
        <v>79</v>
      </c>
      <c r="H181" s="1">
        <v>2011</v>
      </c>
      <c r="I181" s="1">
        <v>2017</v>
      </c>
      <c r="J181" s="33">
        <f t="shared" si="5"/>
        <v>6</v>
      </c>
      <c r="K181" s="33">
        <v>0</v>
      </c>
      <c r="L181" s="1">
        <v>0</v>
      </c>
      <c r="M181" s="1">
        <v>0</v>
      </c>
      <c r="N181" s="1">
        <v>0</v>
      </c>
      <c r="O181" s="49">
        <v>6</v>
      </c>
      <c r="P181" s="1">
        <v>22</v>
      </c>
      <c r="Q181" s="1">
        <v>10</v>
      </c>
      <c r="R181" s="23">
        <v>3.3333333333333335</v>
      </c>
      <c r="S181" s="1">
        <v>179</v>
      </c>
      <c r="T181" s="1">
        <v>324</v>
      </c>
      <c r="U181" s="13">
        <v>0.55246913580246915</v>
      </c>
      <c r="V181" s="33">
        <v>0.97530864197530853</v>
      </c>
      <c r="W181" s="1">
        <v>2057</v>
      </c>
      <c r="X181" s="1">
        <v>10</v>
      </c>
      <c r="Y181" s="1">
        <v>11</v>
      </c>
      <c r="Z181" s="33">
        <v>-1</v>
      </c>
      <c r="AA181" s="1">
        <v>28</v>
      </c>
      <c r="AB181" s="1">
        <v>107</v>
      </c>
      <c r="AC181" s="1">
        <v>1</v>
      </c>
      <c r="AD181" s="33" t="s">
        <v>66</v>
      </c>
      <c r="AE181" s="35">
        <f>33+12</f>
        <v>45</v>
      </c>
      <c r="AF181" s="43">
        <v>795</v>
      </c>
      <c r="AG181" s="43">
        <v>1277</v>
      </c>
      <c r="AH181" s="43">
        <v>62.3</v>
      </c>
      <c r="AI181" s="43">
        <v>9377</v>
      </c>
      <c r="AJ181" s="43">
        <v>7.3</v>
      </c>
      <c r="AK181" s="43">
        <v>6.6</v>
      </c>
      <c r="AL181" s="43">
        <v>58</v>
      </c>
      <c r="AM181" s="43">
        <v>46</v>
      </c>
      <c r="AN181" s="43">
        <v>131.69999999999999</v>
      </c>
      <c r="AO181" s="37">
        <v>3</v>
      </c>
      <c r="AP181" t="s">
        <v>2515</v>
      </c>
      <c r="AQ181" s="7">
        <v>75</v>
      </c>
      <c r="AR181" s="7">
        <v>219</v>
      </c>
      <c r="AS181" s="7"/>
      <c r="AT181" s="7">
        <v>5.0599999999999996</v>
      </c>
      <c r="AU181" s="7">
        <v>29.5</v>
      </c>
      <c r="AV181" s="7">
        <v>104</v>
      </c>
      <c r="AW181" s="7">
        <v>4.12</v>
      </c>
    </row>
    <row r="182" spans="1:49" ht="18" x14ac:dyDescent="0.2">
      <c r="A182" t="s">
        <v>828</v>
      </c>
      <c r="B182" s="33">
        <v>0</v>
      </c>
      <c r="C182" s="1">
        <v>2006</v>
      </c>
      <c r="D182" s="1">
        <v>2</v>
      </c>
      <c r="E182" s="1">
        <v>64</v>
      </c>
      <c r="F182" s="1">
        <v>23</v>
      </c>
      <c r="G182" s="33" t="s">
        <v>325</v>
      </c>
      <c r="H182" s="1">
        <v>2006</v>
      </c>
      <c r="I182" s="1">
        <v>2015</v>
      </c>
      <c r="J182" s="33">
        <f t="shared" si="5"/>
        <v>9</v>
      </c>
      <c r="K182" s="33">
        <v>0</v>
      </c>
      <c r="L182" s="1">
        <v>0</v>
      </c>
      <c r="M182" s="1">
        <v>0</v>
      </c>
      <c r="N182" s="1">
        <v>2</v>
      </c>
      <c r="O182" s="49">
        <v>21</v>
      </c>
      <c r="P182" s="1">
        <v>59</v>
      </c>
      <c r="Q182" s="1">
        <v>34</v>
      </c>
      <c r="R182" s="23">
        <v>11.333333333333334</v>
      </c>
      <c r="S182" s="1">
        <v>640</v>
      </c>
      <c r="T182" s="1">
        <v>1073</v>
      </c>
      <c r="U182" s="13">
        <v>0.5964585274930102</v>
      </c>
      <c r="V182" s="33">
        <v>5.5354147250698977</v>
      </c>
      <c r="W182" s="1">
        <v>7263</v>
      </c>
      <c r="X182" s="1">
        <v>39</v>
      </c>
      <c r="Y182" s="1">
        <v>35</v>
      </c>
      <c r="Z182" s="33">
        <v>4</v>
      </c>
      <c r="AA182" s="1">
        <v>171</v>
      </c>
      <c r="AB182" s="1">
        <v>636</v>
      </c>
      <c r="AC182" s="1">
        <v>6</v>
      </c>
      <c r="AD182" s="33" t="s">
        <v>834</v>
      </c>
      <c r="AE182" s="35">
        <v>11</v>
      </c>
      <c r="AF182" s="36">
        <v>17</v>
      </c>
      <c r="AG182" s="36">
        <v>48</v>
      </c>
      <c r="AH182" s="36">
        <v>35.4</v>
      </c>
      <c r="AI182" s="36">
        <v>196</v>
      </c>
      <c r="AJ182" s="36">
        <v>4.0999999999999996</v>
      </c>
      <c r="AK182" s="36">
        <v>1.7</v>
      </c>
      <c r="AL182" s="36">
        <v>1</v>
      </c>
      <c r="AM182" s="36">
        <v>3</v>
      </c>
      <c r="AN182" s="36">
        <v>64.099999999999994</v>
      </c>
      <c r="AO182" s="37">
        <v>2</v>
      </c>
      <c r="AP182" t="s">
        <v>2518</v>
      </c>
      <c r="AQ182" s="7">
        <v>74</v>
      </c>
      <c r="AR182" s="7">
        <v>226</v>
      </c>
      <c r="AS182" s="7">
        <v>19</v>
      </c>
      <c r="AT182" s="7">
        <v>4.7</v>
      </c>
      <c r="AU182" s="7">
        <v>31.5</v>
      </c>
      <c r="AV182" s="7">
        <v>107</v>
      </c>
      <c r="AW182" s="7">
        <v>4.38</v>
      </c>
    </row>
    <row r="183" spans="1:49" ht="18" x14ac:dyDescent="0.2">
      <c r="A183" t="s">
        <v>324</v>
      </c>
      <c r="B183" s="33">
        <v>0</v>
      </c>
      <c r="C183" s="1">
        <v>2014</v>
      </c>
      <c r="D183" s="1">
        <v>1</v>
      </c>
      <c r="E183" s="1">
        <v>32</v>
      </c>
      <c r="F183" s="1">
        <v>21</v>
      </c>
      <c r="G183" s="33" t="s">
        <v>325</v>
      </c>
      <c r="H183" s="1">
        <v>2014</v>
      </c>
      <c r="I183" s="1">
        <v>2017</v>
      </c>
      <c r="J183" s="33">
        <f t="shared" si="5"/>
        <v>3</v>
      </c>
      <c r="K183" s="33">
        <v>0</v>
      </c>
      <c r="L183" s="1">
        <v>0</v>
      </c>
      <c r="M183" s="1">
        <v>1</v>
      </c>
      <c r="N183" s="1">
        <v>2</v>
      </c>
      <c r="O183" s="49">
        <v>22</v>
      </c>
      <c r="P183" s="1">
        <v>30</v>
      </c>
      <c r="Q183" s="1">
        <v>28</v>
      </c>
      <c r="R183" s="23">
        <v>9.3333333333333339</v>
      </c>
      <c r="S183" s="1">
        <v>551</v>
      </c>
      <c r="T183" s="1">
        <v>851</v>
      </c>
      <c r="U183" s="13">
        <v>0.64747356051703875</v>
      </c>
      <c r="V183" s="33">
        <v>0.32526439482961278</v>
      </c>
      <c r="W183" s="1">
        <v>6150</v>
      </c>
      <c r="X183" s="1">
        <v>28</v>
      </c>
      <c r="Y183" s="1">
        <v>22</v>
      </c>
      <c r="Z183" s="33">
        <v>6</v>
      </c>
      <c r="AA183" s="1">
        <v>94</v>
      </c>
      <c r="AB183" s="1">
        <v>398</v>
      </c>
      <c r="AC183" s="1">
        <v>4</v>
      </c>
      <c r="AD183" s="33" t="s">
        <v>332</v>
      </c>
      <c r="AE183" s="43">
        <v>39</v>
      </c>
      <c r="AF183" s="43">
        <v>781</v>
      </c>
      <c r="AG183" s="43">
        <v>1142</v>
      </c>
      <c r="AH183" s="43">
        <v>68.400000000000006</v>
      </c>
      <c r="AI183" s="43">
        <v>9817</v>
      </c>
      <c r="AJ183" s="43">
        <v>8.6</v>
      </c>
      <c r="AK183" s="43">
        <v>8.9</v>
      </c>
      <c r="AL183" s="43">
        <v>72</v>
      </c>
      <c r="AM183" s="43">
        <v>24</v>
      </c>
      <c r="AN183" s="43">
        <v>157.19999999999999</v>
      </c>
      <c r="AO183" s="37">
        <v>3</v>
      </c>
      <c r="AP183" t="s">
        <v>2515</v>
      </c>
      <c r="AQ183" s="7">
        <v>74.13</v>
      </c>
      <c r="AR183" s="7">
        <v>214</v>
      </c>
      <c r="AS183" s="7">
        <v>20</v>
      </c>
      <c r="AT183" s="7"/>
      <c r="AU183" s="7">
        <v>30</v>
      </c>
      <c r="AV183" s="7">
        <v>112</v>
      </c>
      <c r="AW183" s="7">
        <v>4.2</v>
      </c>
    </row>
    <row r="184" spans="1:49" ht="18" x14ac:dyDescent="0.2">
      <c r="A184" t="s">
        <v>1182</v>
      </c>
      <c r="B184" s="33">
        <v>0</v>
      </c>
      <c r="C184" s="1">
        <v>1999</v>
      </c>
      <c r="D184" s="1">
        <v>1</v>
      </c>
      <c r="E184" s="1">
        <v>1</v>
      </c>
      <c r="F184" s="1">
        <v>22</v>
      </c>
      <c r="G184" s="33" t="s">
        <v>93</v>
      </c>
      <c r="H184" s="1">
        <v>1999</v>
      </c>
      <c r="I184" s="1">
        <v>2003</v>
      </c>
      <c r="J184" s="33">
        <f t="shared" si="5"/>
        <v>4</v>
      </c>
      <c r="K184" s="33">
        <v>0</v>
      </c>
      <c r="L184" s="1">
        <v>0</v>
      </c>
      <c r="M184" s="1">
        <v>0</v>
      </c>
      <c r="N184" s="1">
        <v>4</v>
      </c>
      <c r="O184" s="49">
        <v>30</v>
      </c>
      <c r="P184" s="1">
        <v>62</v>
      </c>
      <c r="Q184" s="1">
        <v>59</v>
      </c>
      <c r="R184" s="23">
        <v>19.666666666666668</v>
      </c>
      <c r="S184" s="1">
        <v>1025</v>
      </c>
      <c r="T184" s="1">
        <v>1714</v>
      </c>
      <c r="U184" s="13">
        <v>0.59801633605600935</v>
      </c>
      <c r="V184" s="33">
        <v>0.71983663943990717</v>
      </c>
      <c r="W184" s="1">
        <v>11131</v>
      </c>
      <c r="X184" s="1">
        <v>64</v>
      </c>
      <c r="Y184" s="1">
        <v>67</v>
      </c>
      <c r="Z184" s="33">
        <v>-3</v>
      </c>
      <c r="AA184" s="1">
        <v>124</v>
      </c>
      <c r="AB184" s="1">
        <v>556</v>
      </c>
      <c r="AC184" s="1">
        <v>2</v>
      </c>
      <c r="AD184" s="33" t="s">
        <v>745</v>
      </c>
      <c r="AE184" s="35">
        <v>29</v>
      </c>
      <c r="AF184" s="36">
        <v>795</v>
      </c>
      <c r="AG184" s="36">
        <v>1184</v>
      </c>
      <c r="AH184" s="36">
        <v>67.099999999999994</v>
      </c>
      <c r="AI184" s="36">
        <v>8435</v>
      </c>
      <c r="AJ184" s="36">
        <v>7.1</v>
      </c>
      <c r="AK184" s="36">
        <v>7</v>
      </c>
      <c r="AL184" s="36">
        <v>74</v>
      </c>
      <c r="AM184" s="36">
        <v>35</v>
      </c>
      <c r="AN184" s="36">
        <v>141.69999999999999</v>
      </c>
      <c r="AO184" s="37">
        <v>2</v>
      </c>
      <c r="AP184" t="s">
        <v>2518</v>
      </c>
      <c r="AQ184" s="7">
        <v>76.099999999999994</v>
      </c>
      <c r="AR184" s="7">
        <v>225</v>
      </c>
      <c r="AS184" s="7">
        <v>22</v>
      </c>
      <c r="AT184" s="7">
        <v>5.08</v>
      </c>
      <c r="AU184" s="7">
        <v>31</v>
      </c>
      <c r="AV184" s="7"/>
      <c r="AW184" s="7">
        <v>4.34</v>
      </c>
    </row>
    <row r="185" spans="1:49" ht="18" x14ac:dyDescent="0.2">
      <c r="A185" t="s">
        <v>1172</v>
      </c>
      <c r="B185" s="33">
        <v>0</v>
      </c>
      <c r="C185" s="1">
        <v>2000</v>
      </c>
      <c r="D185" s="1">
        <v>7</v>
      </c>
      <c r="E185" s="1">
        <v>212</v>
      </c>
      <c r="F185" s="1">
        <v>23</v>
      </c>
      <c r="G185" s="33" t="s">
        <v>110</v>
      </c>
      <c r="H185" s="1">
        <v>2000</v>
      </c>
      <c r="I185" s="1">
        <v>2007</v>
      </c>
      <c r="J185" s="33">
        <f t="shared" si="5"/>
        <v>7</v>
      </c>
      <c r="K185" s="33">
        <v>0</v>
      </c>
      <c r="L185" s="1">
        <v>0</v>
      </c>
      <c r="M185" s="1">
        <v>0</v>
      </c>
      <c r="N185" s="1">
        <v>1</v>
      </c>
      <c r="O185" s="49">
        <v>12</v>
      </c>
      <c r="P185" s="1">
        <v>40</v>
      </c>
      <c r="Q185" s="1">
        <v>18</v>
      </c>
      <c r="R185" s="23">
        <v>6</v>
      </c>
      <c r="S185" s="1">
        <v>432</v>
      </c>
      <c r="T185" s="1">
        <v>714</v>
      </c>
      <c r="U185" s="13">
        <v>0.60504201680672265</v>
      </c>
      <c r="V185" s="33">
        <v>2.9495798319327733</v>
      </c>
      <c r="W185" s="1">
        <v>4853</v>
      </c>
      <c r="X185" s="1">
        <v>31</v>
      </c>
      <c r="Y185" s="1">
        <v>23</v>
      </c>
      <c r="Z185" s="33">
        <v>8</v>
      </c>
      <c r="AA185" s="1">
        <v>45</v>
      </c>
      <c r="AB185" s="1">
        <v>77</v>
      </c>
      <c r="AC185" s="1">
        <v>0</v>
      </c>
      <c r="AD185" s="33" t="s">
        <v>233</v>
      </c>
      <c r="AE185" s="35">
        <v>33</v>
      </c>
      <c r="AF185" s="36">
        <v>1015</v>
      </c>
      <c r="AG185" s="36">
        <v>1552</v>
      </c>
      <c r="AH185" s="36">
        <v>65.400000000000006</v>
      </c>
      <c r="AI185" s="36">
        <v>12746</v>
      </c>
      <c r="AJ185" s="36">
        <v>8.1999999999999993</v>
      </c>
      <c r="AK185" s="36">
        <v>8.6999999999999993</v>
      </c>
      <c r="AL185" s="36">
        <v>115</v>
      </c>
      <c r="AM185" s="36">
        <v>35</v>
      </c>
      <c r="AN185" s="36">
        <v>154.30000000000001</v>
      </c>
      <c r="AO185" s="37">
        <v>6</v>
      </c>
      <c r="AP185" t="s">
        <v>2513</v>
      </c>
      <c r="AQ185" s="7">
        <v>72.5</v>
      </c>
      <c r="AR185" s="7">
        <v>215</v>
      </c>
      <c r="AS185" s="7">
        <v>27</v>
      </c>
      <c r="AT185" s="7">
        <v>4.93</v>
      </c>
      <c r="AU185" s="7">
        <v>25.5</v>
      </c>
      <c r="AV185" s="7">
        <v>100</v>
      </c>
      <c r="AW185" s="7">
        <v>4.21</v>
      </c>
    </row>
    <row r="186" spans="1:49" ht="18" x14ac:dyDescent="0.2">
      <c r="A186" t="s">
        <v>611</v>
      </c>
      <c r="B186" s="33">
        <v>0</v>
      </c>
      <c r="C186" s="1">
        <v>2010</v>
      </c>
      <c r="D186" s="1">
        <v>1</v>
      </c>
      <c r="E186" s="1">
        <v>25</v>
      </c>
      <c r="F186" s="1">
        <v>23</v>
      </c>
      <c r="G186" s="33" t="s">
        <v>137</v>
      </c>
      <c r="H186" s="1">
        <v>2010</v>
      </c>
      <c r="I186" s="1">
        <v>2012</v>
      </c>
      <c r="J186" s="33">
        <f t="shared" si="5"/>
        <v>2</v>
      </c>
      <c r="K186" s="33">
        <v>0</v>
      </c>
      <c r="L186" s="1">
        <v>0</v>
      </c>
      <c r="M186" s="1">
        <v>0</v>
      </c>
      <c r="N186" s="1">
        <v>1</v>
      </c>
      <c r="O186" s="49">
        <v>12</v>
      </c>
      <c r="P186" s="1">
        <v>35</v>
      </c>
      <c r="Q186" s="1">
        <v>16</v>
      </c>
      <c r="R186" s="23">
        <v>4.666666666666667</v>
      </c>
      <c r="S186" s="1">
        <v>173</v>
      </c>
      <c r="T186" s="1">
        <v>361</v>
      </c>
      <c r="U186" s="13">
        <v>0.47922437673130192</v>
      </c>
      <c r="V186" s="33">
        <v>-0.79224376731301938</v>
      </c>
      <c r="W186" s="1">
        <v>2422</v>
      </c>
      <c r="X186" s="1">
        <v>17</v>
      </c>
      <c r="Y186" s="1">
        <v>9</v>
      </c>
      <c r="Z186" s="33">
        <v>8</v>
      </c>
      <c r="AA186" s="1">
        <v>197</v>
      </c>
      <c r="AB186" s="1">
        <v>989</v>
      </c>
      <c r="AC186" s="1">
        <v>12</v>
      </c>
      <c r="AD186" s="33" t="s">
        <v>618</v>
      </c>
      <c r="AE186" s="35">
        <v>55</v>
      </c>
      <c r="AF186" s="36">
        <v>661</v>
      </c>
      <c r="AG186" s="36">
        <v>995</v>
      </c>
      <c r="AH186" s="36">
        <v>66.400000000000006</v>
      </c>
      <c r="AI186" s="36">
        <v>9285</v>
      </c>
      <c r="AJ186" s="36">
        <v>9.3000000000000007</v>
      </c>
      <c r="AK186" s="36">
        <v>10.4</v>
      </c>
      <c r="AL186" s="36">
        <v>88</v>
      </c>
      <c r="AM186" s="36">
        <v>16</v>
      </c>
      <c r="AN186" s="36">
        <v>170.8</v>
      </c>
      <c r="AO186" s="37">
        <v>2</v>
      </c>
      <c r="AP186" t="s">
        <v>2518</v>
      </c>
      <c r="AQ186" s="51">
        <v>76</v>
      </c>
      <c r="AR186" s="51">
        <v>229</v>
      </c>
      <c r="AS186" s="51"/>
      <c r="AT186" s="51">
        <v>4.97</v>
      </c>
      <c r="AU186" s="51">
        <v>32.5</v>
      </c>
      <c r="AV186" s="51">
        <v>118</v>
      </c>
      <c r="AW186" s="51">
        <v>4.54</v>
      </c>
    </row>
    <row r="187" spans="1:49" ht="18" x14ac:dyDescent="0.2">
      <c r="A187" t="s">
        <v>1348</v>
      </c>
      <c r="B187" s="33">
        <v>1</v>
      </c>
      <c r="C187" s="1">
        <v>1995</v>
      </c>
      <c r="D187" s="1">
        <v>2</v>
      </c>
      <c r="E187" s="1">
        <v>45</v>
      </c>
      <c r="F187" s="1">
        <v>23</v>
      </c>
      <c r="G187" s="33" t="s">
        <v>124</v>
      </c>
      <c r="H187" s="1">
        <v>1995</v>
      </c>
      <c r="I187" s="1">
        <v>2010</v>
      </c>
      <c r="J187" s="33">
        <f t="shared" si="5"/>
        <v>15</v>
      </c>
      <c r="K187" s="33">
        <v>0</v>
      </c>
      <c r="L187" s="1">
        <v>0</v>
      </c>
      <c r="M187" s="1">
        <v>0</v>
      </c>
      <c r="N187" s="1">
        <v>1</v>
      </c>
      <c r="O187" s="49">
        <v>11</v>
      </c>
      <c r="P187" s="1">
        <v>50</v>
      </c>
      <c r="Q187" s="1">
        <v>21</v>
      </c>
      <c r="R187" s="23">
        <v>7</v>
      </c>
      <c r="S187" s="1">
        <v>391</v>
      </c>
      <c r="T187" s="1">
        <v>701</v>
      </c>
      <c r="U187" s="13">
        <v>0.55777460770328102</v>
      </c>
      <c r="V187" s="33">
        <v>10.322253922967191</v>
      </c>
      <c r="W187" s="1">
        <v>4547</v>
      </c>
      <c r="X187" s="1">
        <v>22</v>
      </c>
      <c r="Y187" s="1">
        <v>24</v>
      </c>
      <c r="Z187" s="33">
        <v>-2</v>
      </c>
      <c r="AA187" s="1">
        <v>83</v>
      </c>
      <c r="AB187" s="1">
        <v>152</v>
      </c>
      <c r="AC187" s="1">
        <v>0</v>
      </c>
      <c r="AD187" s="33" t="s">
        <v>226</v>
      </c>
      <c r="AE187" s="35">
        <v>48</v>
      </c>
      <c r="AF187" s="36">
        <v>457</v>
      </c>
      <c r="AG187" s="36">
        <v>711</v>
      </c>
      <c r="AH187" s="36">
        <v>64.3</v>
      </c>
      <c r="AI187" s="36">
        <v>5858</v>
      </c>
      <c r="AJ187" s="36">
        <v>8.1999999999999993</v>
      </c>
      <c r="AK187" s="36">
        <v>8</v>
      </c>
      <c r="AL187" s="36">
        <v>37</v>
      </c>
      <c r="AM187" s="36">
        <v>20</v>
      </c>
      <c r="AN187" s="36">
        <v>145</v>
      </c>
      <c r="AO187" s="37">
        <v>1</v>
      </c>
      <c r="AP187" t="s">
        <v>3185</v>
      </c>
      <c r="AQ187" s="7">
        <v>76.599999999999994</v>
      </c>
      <c r="AR187" s="7">
        <v>224</v>
      </c>
      <c r="AS187" s="7"/>
      <c r="AT187" s="7">
        <v>5.07</v>
      </c>
      <c r="AU187" s="7">
        <v>30</v>
      </c>
      <c r="AV187" s="7">
        <v>111</v>
      </c>
      <c r="AW187" s="7">
        <v>4.34</v>
      </c>
    </row>
    <row r="188" spans="1:49" ht="18" x14ac:dyDescent="0.2">
      <c r="A188" t="s">
        <v>1160</v>
      </c>
      <c r="B188" s="33">
        <v>1</v>
      </c>
      <c r="C188" s="1">
        <v>2000</v>
      </c>
      <c r="D188" s="1">
        <v>6</v>
      </c>
      <c r="E188" s="1">
        <v>199</v>
      </c>
      <c r="F188" s="1">
        <v>23</v>
      </c>
      <c r="G188" s="33" t="s">
        <v>174</v>
      </c>
      <c r="H188" s="1">
        <v>2000</v>
      </c>
      <c r="I188" s="1">
        <v>2017</v>
      </c>
      <c r="J188" s="33">
        <f t="shared" si="5"/>
        <v>17</v>
      </c>
      <c r="K188" s="33">
        <v>0</v>
      </c>
      <c r="L188" s="1">
        <v>3</v>
      </c>
      <c r="M188" s="1">
        <v>13</v>
      </c>
      <c r="N188" s="1">
        <v>16</v>
      </c>
      <c r="O188" s="49">
        <v>171</v>
      </c>
      <c r="P188" s="1">
        <v>253</v>
      </c>
      <c r="Q188" s="1">
        <v>251</v>
      </c>
      <c r="R188" s="23">
        <v>83.666666666666671</v>
      </c>
      <c r="S188" s="1">
        <v>5629</v>
      </c>
      <c r="T188" s="1">
        <v>8805</v>
      </c>
      <c r="U188" s="13">
        <v>0.63929585462805227</v>
      </c>
      <c r="V188" s="33">
        <v>73.507041453719467</v>
      </c>
      <c r="W188" s="1">
        <v>66159</v>
      </c>
      <c r="X188" s="1">
        <v>488</v>
      </c>
      <c r="Y188" s="1">
        <v>160</v>
      </c>
      <c r="Z188" s="33">
        <v>328</v>
      </c>
      <c r="AA188" s="1">
        <v>557</v>
      </c>
      <c r="AB188" s="1">
        <v>968</v>
      </c>
      <c r="AC188" s="1">
        <v>17</v>
      </c>
      <c r="AD188" s="33" t="s">
        <v>226</v>
      </c>
      <c r="AE188" s="35">
        <v>29</v>
      </c>
      <c r="AF188" s="36">
        <v>395</v>
      </c>
      <c r="AG188" s="36">
        <v>638</v>
      </c>
      <c r="AH188" s="36">
        <v>61.9</v>
      </c>
      <c r="AI188" s="36">
        <v>4773</v>
      </c>
      <c r="AJ188" s="36">
        <v>7.5</v>
      </c>
      <c r="AK188" s="36">
        <v>7.2</v>
      </c>
      <c r="AL188" s="36">
        <v>30</v>
      </c>
      <c r="AM188" s="36">
        <v>17</v>
      </c>
      <c r="AN188" s="36">
        <v>134.9</v>
      </c>
      <c r="AO188" s="37">
        <v>1</v>
      </c>
      <c r="AP188" t="s">
        <v>3185</v>
      </c>
      <c r="AQ188" s="7">
        <v>75.099999999999994</v>
      </c>
      <c r="AR188" s="7">
        <v>216</v>
      </c>
      <c r="AS188" s="7">
        <v>39</v>
      </c>
      <c r="AT188" s="7">
        <v>5.22</v>
      </c>
      <c r="AU188" s="7">
        <v>27.5</v>
      </c>
      <c r="AV188" s="7">
        <v>99</v>
      </c>
      <c r="AW188" s="7">
        <v>4.41</v>
      </c>
    </row>
    <row r="189" spans="1:49" ht="18" x14ac:dyDescent="0.2">
      <c r="A189" t="s">
        <v>1578</v>
      </c>
      <c r="B189" s="33">
        <v>0</v>
      </c>
      <c r="C189" s="1">
        <v>1990</v>
      </c>
      <c r="D189" s="1">
        <v>3</v>
      </c>
      <c r="E189" s="1">
        <v>59</v>
      </c>
      <c r="F189" s="1">
        <v>23</v>
      </c>
      <c r="G189" s="33" t="s">
        <v>174</v>
      </c>
      <c r="H189" s="1">
        <v>1990</v>
      </c>
      <c r="I189" s="1">
        <v>1995</v>
      </c>
      <c r="J189" s="33">
        <f t="shared" si="5"/>
        <v>5</v>
      </c>
      <c r="K189" s="33">
        <v>0</v>
      </c>
      <c r="L189" s="1">
        <v>0</v>
      </c>
      <c r="M189" s="1">
        <v>0</v>
      </c>
      <c r="N189" s="1">
        <v>0</v>
      </c>
      <c r="O189" s="49">
        <v>4</v>
      </c>
      <c r="P189" s="1">
        <v>36</v>
      </c>
      <c r="Q189" s="1">
        <v>12</v>
      </c>
      <c r="R189" s="23">
        <v>4</v>
      </c>
      <c r="S189" s="1">
        <v>174</v>
      </c>
      <c r="T189" s="1">
        <v>320</v>
      </c>
      <c r="U189" s="13">
        <v>0.54374999999999996</v>
      </c>
      <c r="V189" s="33">
        <v>-0.4375</v>
      </c>
      <c r="W189" s="1">
        <v>1823</v>
      </c>
      <c r="X189" s="1">
        <v>7</v>
      </c>
      <c r="Y189" s="1">
        <v>11</v>
      </c>
      <c r="Z189" s="33">
        <v>-4</v>
      </c>
      <c r="AA189" s="1">
        <v>21</v>
      </c>
      <c r="AB189" s="1">
        <v>90</v>
      </c>
      <c r="AC189" s="1">
        <v>0</v>
      </c>
      <c r="AD189" s="33" t="s">
        <v>375</v>
      </c>
      <c r="AE189" s="35">
        <v>44</v>
      </c>
      <c r="AF189" s="36">
        <v>674</v>
      </c>
      <c r="AG189" s="36">
        <v>1163</v>
      </c>
      <c r="AH189" s="36">
        <v>58</v>
      </c>
      <c r="AI189" s="36">
        <v>9115</v>
      </c>
      <c r="AJ189" s="36">
        <v>7.8</v>
      </c>
      <c r="AK189" s="36">
        <v>7.4</v>
      </c>
      <c r="AL189" s="36">
        <v>69</v>
      </c>
      <c r="AM189" s="36">
        <v>41</v>
      </c>
      <c r="AN189" s="36">
        <v>136.30000000000001</v>
      </c>
      <c r="AO189" s="37">
        <v>2</v>
      </c>
      <c r="AP189" t="s">
        <v>2518</v>
      </c>
      <c r="AQ189" s="7">
        <v>74</v>
      </c>
      <c r="AR189" s="7">
        <v>189</v>
      </c>
      <c r="AS189" s="7"/>
      <c r="AT189" s="7">
        <v>4.9400000000000004</v>
      </c>
      <c r="AU189" s="7">
        <v>30.5</v>
      </c>
      <c r="AV189" s="7">
        <v>110</v>
      </c>
      <c r="AW189" s="7">
        <v>4.4000000000000004</v>
      </c>
    </row>
    <row r="190" spans="1:49" ht="18" x14ac:dyDescent="0.2">
      <c r="A190" t="s">
        <v>353</v>
      </c>
      <c r="B190" s="33">
        <v>0</v>
      </c>
      <c r="C190" s="1">
        <v>2014</v>
      </c>
      <c r="D190" s="1">
        <v>4</v>
      </c>
      <c r="E190" s="1">
        <v>135</v>
      </c>
      <c r="F190" s="1">
        <v>24</v>
      </c>
      <c r="G190" s="33" t="s">
        <v>79</v>
      </c>
      <c r="H190" s="1">
        <v>2014</v>
      </c>
      <c r="I190" s="1">
        <v>2017</v>
      </c>
      <c r="J190" s="33">
        <f t="shared" si="5"/>
        <v>3</v>
      </c>
      <c r="K190" s="33">
        <v>0</v>
      </c>
      <c r="L190" s="1">
        <v>0</v>
      </c>
      <c r="M190" s="1">
        <v>0</v>
      </c>
      <c r="N190" s="1">
        <v>0</v>
      </c>
      <c r="O190" s="49">
        <v>4</v>
      </c>
      <c r="P190" s="1">
        <v>13</v>
      </c>
      <c r="Q190" s="1">
        <v>9</v>
      </c>
      <c r="R190" s="23">
        <v>3</v>
      </c>
      <c r="S190" s="1">
        <v>181</v>
      </c>
      <c r="T190" s="1">
        <v>315</v>
      </c>
      <c r="U190" s="13">
        <v>0.57460317460317456</v>
      </c>
      <c r="V190" s="33">
        <v>-2.5460317460317454</v>
      </c>
      <c r="W190" s="1">
        <v>2000</v>
      </c>
      <c r="X190" s="1">
        <v>5</v>
      </c>
      <c r="Y190" s="1">
        <v>7</v>
      </c>
      <c r="Z190" s="33">
        <v>-2</v>
      </c>
      <c r="AA190" s="1">
        <v>16</v>
      </c>
      <c r="AB190" s="1">
        <v>8</v>
      </c>
      <c r="AC190" s="1">
        <v>0</v>
      </c>
      <c r="AD190" s="33" t="s">
        <v>129</v>
      </c>
      <c r="AE190" s="43">
        <v>31</v>
      </c>
      <c r="AF190" s="43">
        <v>430</v>
      </c>
      <c r="AG190" s="43">
        <v>757</v>
      </c>
      <c r="AH190" s="43">
        <v>56.8</v>
      </c>
      <c r="AI190" s="43">
        <v>5690</v>
      </c>
      <c r="AJ190" s="43">
        <v>7.5</v>
      </c>
      <c r="AK190" s="43">
        <v>7.4</v>
      </c>
      <c r="AL190" s="43">
        <v>37</v>
      </c>
      <c r="AM190" s="43">
        <v>19</v>
      </c>
      <c r="AN190" s="43">
        <v>131.1</v>
      </c>
      <c r="AO190" s="37">
        <v>3</v>
      </c>
      <c r="AP190" t="s">
        <v>2515</v>
      </c>
      <c r="AQ190" s="7">
        <v>75.88</v>
      </c>
      <c r="AR190" s="7">
        <v>228</v>
      </c>
      <c r="AS190" s="7"/>
      <c r="AT190" s="7">
        <v>4.97</v>
      </c>
      <c r="AU190" s="7">
        <v>27</v>
      </c>
      <c r="AV190" s="7">
        <v>104</v>
      </c>
      <c r="AW190" s="7">
        <v>4.3600000000000003</v>
      </c>
    </row>
    <row r="191" spans="1:49" ht="18" x14ac:dyDescent="0.2">
      <c r="A191" t="s">
        <v>1306</v>
      </c>
      <c r="B191" s="33">
        <v>1</v>
      </c>
      <c r="C191" s="1">
        <v>1996</v>
      </c>
      <c r="D191" s="1">
        <v>2</v>
      </c>
      <c r="E191" s="1">
        <v>42</v>
      </c>
      <c r="F191" s="1">
        <v>23</v>
      </c>
      <c r="G191" s="33" t="s">
        <v>271</v>
      </c>
      <c r="H191" s="1">
        <v>1996</v>
      </c>
      <c r="I191" s="1">
        <v>2005</v>
      </c>
      <c r="J191" s="33">
        <f t="shared" si="5"/>
        <v>9</v>
      </c>
      <c r="K191" s="33">
        <v>0</v>
      </c>
      <c r="L191" s="1">
        <v>0</v>
      </c>
      <c r="M191" s="1">
        <v>0</v>
      </c>
      <c r="N191" s="1">
        <v>5</v>
      </c>
      <c r="O191" s="49">
        <v>42</v>
      </c>
      <c r="P191" s="1">
        <v>96</v>
      </c>
      <c r="Q191" s="1">
        <v>78</v>
      </c>
      <c r="R191" s="23">
        <v>26</v>
      </c>
      <c r="S191" s="1">
        <v>1278</v>
      </c>
      <c r="T191" s="1">
        <v>2356</v>
      </c>
      <c r="U191" s="13">
        <v>0.54244482173174868</v>
      </c>
      <c r="V191" s="33">
        <v>8.175551782682513</v>
      </c>
      <c r="W191" s="1">
        <v>15315</v>
      </c>
      <c r="X191" s="1">
        <v>77</v>
      </c>
      <c r="Y191" s="1">
        <v>73</v>
      </c>
      <c r="Z191" s="33">
        <v>4</v>
      </c>
      <c r="AA191" s="1">
        <v>246</v>
      </c>
      <c r="AB191" s="1">
        <v>881</v>
      </c>
      <c r="AC191" s="1">
        <v>6</v>
      </c>
      <c r="AD191" s="33" t="s">
        <v>193</v>
      </c>
      <c r="AE191" s="35">
        <v>20</v>
      </c>
      <c r="AF191" s="36">
        <v>301</v>
      </c>
      <c r="AG191" s="36">
        <v>496</v>
      </c>
      <c r="AH191" s="36">
        <v>60.7</v>
      </c>
      <c r="AI191" s="36">
        <v>4129</v>
      </c>
      <c r="AJ191" s="36">
        <v>8.3000000000000007</v>
      </c>
      <c r="AK191" s="36">
        <v>7.2</v>
      </c>
      <c r="AL191" s="36">
        <v>20</v>
      </c>
      <c r="AM191" s="36">
        <v>21</v>
      </c>
      <c r="AN191" s="36">
        <v>135.5</v>
      </c>
      <c r="AO191" s="37">
        <v>1</v>
      </c>
      <c r="AP191" t="s">
        <v>3185</v>
      </c>
      <c r="AQ191" s="7">
        <v>76.5</v>
      </c>
      <c r="AR191" s="7">
        <v>220</v>
      </c>
      <c r="AS191" s="7"/>
      <c r="AT191" s="7">
        <v>4.93</v>
      </c>
      <c r="AU191" s="7"/>
      <c r="AV191" s="7"/>
      <c r="AW191" s="7">
        <v>4.55</v>
      </c>
    </row>
    <row r="192" spans="1:49" ht="18" x14ac:dyDescent="0.2">
      <c r="A192" t="s">
        <v>1398</v>
      </c>
      <c r="B192" s="33">
        <v>1</v>
      </c>
      <c r="C192" s="1">
        <v>1994</v>
      </c>
      <c r="D192" s="1">
        <v>1</v>
      </c>
      <c r="E192" s="1">
        <v>6</v>
      </c>
      <c r="F192" s="1">
        <v>22</v>
      </c>
      <c r="G192" s="33" t="s">
        <v>241</v>
      </c>
      <c r="H192" s="1">
        <v>1994</v>
      </c>
      <c r="I192" s="1">
        <v>2007</v>
      </c>
      <c r="J192" s="33">
        <f t="shared" si="5"/>
        <v>13</v>
      </c>
      <c r="K192" s="33">
        <v>0</v>
      </c>
      <c r="L192" s="1">
        <v>0</v>
      </c>
      <c r="M192" s="1">
        <v>1</v>
      </c>
      <c r="N192" s="1">
        <v>6</v>
      </c>
      <c r="O192" s="49">
        <v>51</v>
      </c>
      <c r="P192" s="1">
        <v>130</v>
      </c>
      <c r="Q192" s="1">
        <v>113</v>
      </c>
      <c r="R192" s="23">
        <v>37.666666666666664</v>
      </c>
      <c r="S192" s="1">
        <v>1759</v>
      </c>
      <c r="T192" s="1">
        <v>3172</v>
      </c>
      <c r="U192" s="13">
        <v>0.5545397225725095</v>
      </c>
      <c r="V192" s="33">
        <v>11.954602774274905</v>
      </c>
      <c r="W192" s="1">
        <v>20518</v>
      </c>
      <c r="X192" s="1">
        <v>113</v>
      </c>
      <c r="Y192" s="1">
        <v>129</v>
      </c>
      <c r="Z192" s="33">
        <v>-16</v>
      </c>
      <c r="AA192" s="1">
        <v>248</v>
      </c>
      <c r="AB192" s="1">
        <v>853</v>
      </c>
      <c r="AC192" s="1">
        <v>5</v>
      </c>
      <c r="AD192" s="33" t="s">
        <v>341</v>
      </c>
      <c r="AE192" s="35">
        <v>34</v>
      </c>
      <c r="AF192" s="36">
        <v>511</v>
      </c>
      <c r="AG192" s="36">
        <v>865</v>
      </c>
      <c r="AH192" s="36">
        <v>59.1</v>
      </c>
      <c r="AI192" s="36">
        <v>7631</v>
      </c>
      <c r="AJ192" s="36">
        <v>8.8000000000000007</v>
      </c>
      <c r="AK192" s="36">
        <v>8.9</v>
      </c>
      <c r="AL192" s="36">
        <v>53</v>
      </c>
      <c r="AM192" s="36">
        <v>22</v>
      </c>
      <c r="AN192" s="36">
        <v>148.30000000000001</v>
      </c>
      <c r="AO192" s="38">
        <v>8</v>
      </c>
      <c r="AP192" s="3" t="s">
        <v>3661</v>
      </c>
      <c r="AQ192" s="7">
        <v>75.3</v>
      </c>
      <c r="AR192" s="7">
        <v>228</v>
      </c>
      <c r="AS192" s="7"/>
      <c r="AT192" s="7"/>
      <c r="AU192" s="7"/>
      <c r="AV192" s="7"/>
      <c r="AW192" s="7"/>
    </row>
    <row r="193" spans="1:57" ht="18" x14ac:dyDescent="0.2">
      <c r="A193" t="s">
        <v>780</v>
      </c>
      <c r="B193" s="33">
        <v>0</v>
      </c>
      <c r="C193" s="1">
        <v>2007</v>
      </c>
      <c r="D193" s="1">
        <v>3</v>
      </c>
      <c r="E193" s="1">
        <v>92</v>
      </c>
      <c r="F193" s="1">
        <v>23</v>
      </c>
      <c r="G193" s="33" t="s">
        <v>124</v>
      </c>
      <c r="H193" s="1">
        <v>2007</v>
      </c>
      <c r="I193" s="1">
        <v>2012</v>
      </c>
      <c r="J193" s="33">
        <f t="shared" si="5"/>
        <v>5</v>
      </c>
      <c r="K193" s="33">
        <v>0</v>
      </c>
      <c r="L193" s="1">
        <v>0</v>
      </c>
      <c r="M193" s="1">
        <v>0</v>
      </c>
      <c r="N193" s="1">
        <v>2</v>
      </c>
      <c r="O193" s="49">
        <v>17</v>
      </c>
      <c r="P193" s="1">
        <v>38</v>
      </c>
      <c r="Q193" s="1">
        <v>33</v>
      </c>
      <c r="R193" s="23">
        <v>11</v>
      </c>
      <c r="S193" s="1">
        <v>563</v>
      </c>
      <c r="T193" s="1">
        <v>929</v>
      </c>
      <c r="U193" s="13">
        <v>0.60602798708288486</v>
      </c>
      <c r="V193" s="33">
        <v>0.23972012917115149</v>
      </c>
      <c r="W193" s="1">
        <v>6033</v>
      </c>
      <c r="X193" s="1">
        <v>26</v>
      </c>
      <c r="Y193" s="1">
        <v>30</v>
      </c>
      <c r="Z193" s="33">
        <v>-4</v>
      </c>
      <c r="AA193" s="1">
        <v>78</v>
      </c>
      <c r="AB193" s="1">
        <v>330</v>
      </c>
      <c r="AC193" s="1">
        <v>3</v>
      </c>
      <c r="AD193" s="33" t="s">
        <v>218</v>
      </c>
      <c r="AE193" s="35">
        <v>35</v>
      </c>
      <c r="AF193" s="36">
        <v>487</v>
      </c>
      <c r="AG193" s="36">
        <v>865</v>
      </c>
      <c r="AH193" s="36">
        <v>56.3</v>
      </c>
      <c r="AI193" s="36">
        <v>5429</v>
      </c>
      <c r="AJ193" s="36">
        <v>6.3</v>
      </c>
      <c r="AK193" s="36">
        <v>5.4</v>
      </c>
      <c r="AL193" s="36">
        <v>36</v>
      </c>
      <c r="AM193" s="36">
        <v>33</v>
      </c>
      <c r="AN193" s="36">
        <v>115.1</v>
      </c>
      <c r="AO193" s="37">
        <v>5</v>
      </c>
      <c r="AP193" t="s">
        <v>2514</v>
      </c>
      <c r="AQ193" s="7">
        <v>76.13</v>
      </c>
      <c r="AR193" s="7">
        <v>231</v>
      </c>
      <c r="AS193" s="7">
        <v>31</v>
      </c>
      <c r="AT193" s="7">
        <v>4.78</v>
      </c>
      <c r="AU193" s="7"/>
      <c r="AV193" s="7"/>
      <c r="AW193" s="7">
        <v>4.46</v>
      </c>
    </row>
    <row r="194" spans="1:57" ht="18" x14ac:dyDescent="0.2">
      <c r="A194" t="s">
        <v>1467</v>
      </c>
      <c r="B194" s="33">
        <v>1</v>
      </c>
      <c r="C194" s="1">
        <v>1993</v>
      </c>
      <c r="D194" s="1">
        <v>8</v>
      </c>
      <c r="E194" s="1">
        <v>222</v>
      </c>
      <c r="F194" s="1">
        <v>23</v>
      </c>
      <c r="G194" s="33" t="s">
        <v>431</v>
      </c>
      <c r="H194" s="1">
        <v>1997</v>
      </c>
      <c r="I194" s="1">
        <v>2008</v>
      </c>
      <c r="J194" s="33">
        <f t="shared" ref="J194:J201" si="6">I194-H194</f>
        <v>11</v>
      </c>
      <c r="K194" s="33">
        <v>0</v>
      </c>
      <c r="L194" s="1">
        <v>0</v>
      </c>
      <c r="M194" s="1">
        <v>2</v>
      </c>
      <c r="N194" s="1">
        <v>7</v>
      </c>
      <c r="O194" s="49">
        <v>94</v>
      </c>
      <c r="P194" s="1">
        <v>120</v>
      </c>
      <c r="Q194" s="1">
        <v>113</v>
      </c>
      <c r="R194" s="23">
        <v>37.666666666666664</v>
      </c>
      <c r="S194" s="1">
        <v>2266</v>
      </c>
      <c r="T194" s="1">
        <v>3740</v>
      </c>
      <c r="U194" s="13">
        <v>0.60588235294117643</v>
      </c>
      <c r="V194" s="33">
        <v>21.141176470588235</v>
      </c>
      <c r="W194" s="1">
        <v>28475</v>
      </c>
      <c r="X194" s="1">
        <v>162</v>
      </c>
      <c r="Y194" s="1">
        <v>114</v>
      </c>
      <c r="Z194" s="33">
        <v>48</v>
      </c>
      <c r="AA194" s="1">
        <v>243</v>
      </c>
      <c r="AB194" s="1">
        <v>914</v>
      </c>
      <c r="AC194" s="1">
        <v>6</v>
      </c>
      <c r="AD194" s="33" t="s">
        <v>223</v>
      </c>
      <c r="AE194" s="35">
        <v>45</v>
      </c>
      <c r="AF194" s="36">
        <v>421</v>
      </c>
      <c r="AG194" s="36">
        <v>755</v>
      </c>
      <c r="AH194" s="36">
        <v>55.8</v>
      </c>
      <c r="AI194" s="36">
        <v>5400</v>
      </c>
      <c r="AJ194" s="36">
        <v>7.2</v>
      </c>
      <c r="AK194" s="36">
        <v>5.9</v>
      </c>
      <c r="AL194" s="36">
        <v>23</v>
      </c>
      <c r="AM194" s="36">
        <v>31</v>
      </c>
      <c r="AN194" s="36">
        <v>117.7</v>
      </c>
      <c r="AO194" s="37">
        <v>1</v>
      </c>
      <c r="AP194" t="s">
        <v>3185</v>
      </c>
      <c r="AQ194" s="7">
        <v>74.5</v>
      </c>
      <c r="AR194" s="7">
        <v>211</v>
      </c>
      <c r="AS194" s="7"/>
      <c r="AT194" s="7">
        <v>4.92</v>
      </c>
      <c r="AU194" s="7">
        <v>32.5</v>
      </c>
      <c r="AV194" s="7">
        <v>116</v>
      </c>
      <c r="AW194" s="7">
        <v>4.2</v>
      </c>
    </row>
    <row r="195" spans="1:57" ht="18" x14ac:dyDescent="0.2">
      <c r="A195" t="s">
        <v>297</v>
      </c>
      <c r="B195" s="33">
        <v>0</v>
      </c>
      <c r="C195" s="1">
        <v>2015</v>
      </c>
      <c r="D195" s="1">
        <v>7</v>
      </c>
      <c r="E195" s="1">
        <v>250</v>
      </c>
      <c r="F195" s="1">
        <v>23</v>
      </c>
      <c r="G195" s="33" t="s">
        <v>137</v>
      </c>
      <c r="H195" s="1">
        <v>2015</v>
      </c>
      <c r="I195" s="1">
        <v>2017</v>
      </c>
      <c r="J195" s="33">
        <f t="shared" si="6"/>
        <v>2</v>
      </c>
      <c r="K195" s="33">
        <v>0</v>
      </c>
      <c r="L195" s="1">
        <v>0</v>
      </c>
      <c r="M195" s="1">
        <v>0</v>
      </c>
      <c r="N195" s="1">
        <v>2</v>
      </c>
      <c r="O195" s="49">
        <v>13</v>
      </c>
      <c r="P195" s="1">
        <v>26</v>
      </c>
      <c r="Q195" s="1">
        <v>24</v>
      </c>
      <c r="R195" s="23">
        <v>8</v>
      </c>
      <c r="S195" s="1">
        <v>495</v>
      </c>
      <c r="T195" s="1">
        <v>835</v>
      </c>
      <c r="U195" s="13">
        <v>0.59281437125748504</v>
      </c>
      <c r="V195" s="33">
        <v>-2.0281437125748498</v>
      </c>
      <c r="W195" s="1">
        <v>5686</v>
      </c>
      <c r="X195" s="1">
        <v>30</v>
      </c>
      <c r="Y195" s="1">
        <v>24</v>
      </c>
      <c r="Z195" s="33">
        <v>6</v>
      </c>
      <c r="AA195" s="1">
        <v>60</v>
      </c>
      <c r="AB195" s="1">
        <v>183</v>
      </c>
      <c r="AC195" s="1">
        <v>1</v>
      </c>
      <c r="AD195" s="33" t="s">
        <v>303</v>
      </c>
      <c r="AE195" s="35">
        <v>0</v>
      </c>
      <c r="AF195" s="35">
        <v>0</v>
      </c>
      <c r="AG195" s="35">
        <v>0</v>
      </c>
      <c r="AH195" s="35">
        <v>0</v>
      </c>
      <c r="AI195" s="35">
        <v>0</v>
      </c>
      <c r="AJ195" s="35">
        <v>0</v>
      </c>
      <c r="AK195" s="35">
        <v>0</v>
      </c>
      <c r="AL195" s="35">
        <v>0</v>
      </c>
      <c r="AM195" s="35">
        <v>0</v>
      </c>
      <c r="AN195" s="35">
        <v>0</v>
      </c>
      <c r="AO195" s="37">
        <v>1</v>
      </c>
      <c r="AP195" t="s">
        <v>3185</v>
      </c>
      <c r="AQ195" s="7">
        <v>75</v>
      </c>
      <c r="AR195" s="7">
        <v>210</v>
      </c>
      <c r="AS195" s="7"/>
      <c r="AT195" s="7">
        <v>4.9400000000000004</v>
      </c>
      <c r="AU195" s="7"/>
      <c r="AV195" s="7"/>
      <c r="AW195" s="7"/>
    </row>
    <row r="196" spans="1:57" ht="18" x14ac:dyDescent="0.2">
      <c r="A196" t="s">
        <v>1518</v>
      </c>
      <c r="B196" s="33">
        <v>0</v>
      </c>
      <c r="C196" s="1">
        <v>1992</v>
      </c>
      <c r="D196" s="1">
        <v>9</v>
      </c>
      <c r="E196" s="1">
        <v>230</v>
      </c>
      <c r="F196" s="1">
        <v>24</v>
      </c>
      <c r="G196" s="33" t="s">
        <v>288</v>
      </c>
      <c r="H196" s="1">
        <v>1993</v>
      </c>
      <c r="I196" s="1">
        <v>2003</v>
      </c>
      <c r="J196" s="33">
        <f t="shared" si="6"/>
        <v>10</v>
      </c>
      <c r="K196" s="33">
        <v>0</v>
      </c>
      <c r="L196" s="1">
        <v>0</v>
      </c>
      <c r="M196" s="1">
        <v>0</v>
      </c>
      <c r="N196" s="1">
        <v>2</v>
      </c>
      <c r="O196" s="49">
        <v>15</v>
      </c>
      <c r="P196" s="1">
        <v>54</v>
      </c>
      <c r="Q196" s="1">
        <v>25</v>
      </c>
      <c r="R196" s="23">
        <v>8.3333333333333339</v>
      </c>
      <c r="S196" s="1">
        <v>546</v>
      </c>
      <c r="T196" s="1">
        <v>946</v>
      </c>
      <c r="U196" s="13">
        <v>0.57716701902748413</v>
      </c>
      <c r="V196" s="33">
        <v>5.6283298097251588</v>
      </c>
      <c r="W196" s="1">
        <v>6351</v>
      </c>
      <c r="X196" s="1">
        <v>34</v>
      </c>
      <c r="Y196" s="1">
        <v>35</v>
      </c>
      <c r="Z196" s="33">
        <v>-1</v>
      </c>
      <c r="AA196" s="1">
        <v>72</v>
      </c>
      <c r="AB196" s="1">
        <v>177</v>
      </c>
      <c r="AC196" s="1">
        <v>3</v>
      </c>
      <c r="AD196" s="33" t="s">
        <v>775</v>
      </c>
      <c r="AE196" s="35">
        <v>48</v>
      </c>
      <c r="AF196" s="36">
        <v>958</v>
      </c>
      <c r="AG196" s="36">
        <v>1530</v>
      </c>
      <c r="AH196" s="36">
        <v>62.6</v>
      </c>
      <c r="AI196" s="36">
        <v>15031</v>
      </c>
      <c r="AJ196" s="36">
        <v>9.8000000000000007</v>
      </c>
      <c r="AK196" s="36">
        <v>9.5</v>
      </c>
      <c r="AL196" s="36">
        <v>121</v>
      </c>
      <c r="AM196" s="36">
        <v>65</v>
      </c>
      <c r="AN196" s="36">
        <v>162.69999999999999</v>
      </c>
      <c r="AO196" s="37">
        <v>8</v>
      </c>
      <c r="AP196" t="s">
        <v>3661</v>
      </c>
      <c r="AQ196" s="7">
        <v>71.8</v>
      </c>
      <c r="AR196" s="7">
        <v>179</v>
      </c>
      <c r="AS196" s="7"/>
      <c r="AT196" s="7"/>
      <c r="AU196" s="7"/>
      <c r="AV196" s="7"/>
      <c r="AW196" s="7"/>
    </row>
    <row r="197" spans="1:57" ht="18" x14ac:dyDescent="0.2">
      <c r="A197" t="s">
        <v>594</v>
      </c>
      <c r="B197" s="33">
        <v>1</v>
      </c>
      <c r="C197" s="1">
        <v>2011</v>
      </c>
      <c r="D197" s="1">
        <v>6</v>
      </c>
      <c r="E197" s="1">
        <v>180</v>
      </c>
      <c r="F197" s="1">
        <v>22</v>
      </c>
      <c r="G197" s="33" t="s">
        <v>382</v>
      </c>
      <c r="H197" s="1">
        <v>2011</v>
      </c>
      <c r="I197" s="1">
        <v>2017</v>
      </c>
      <c r="J197" s="33">
        <f t="shared" si="6"/>
        <v>6</v>
      </c>
      <c r="K197" s="33">
        <v>0</v>
      </c>
      <c r="L197" s="1">
        <v>0</v>
      </c>
      <c r="M197" s="1">
        <v>1</v>
      </c>
      <c r="N197" s="1">
        <v>3</v>
      </c>
      <c r="O197" s="49">
        <v>39</v>
      </c>
      <c r="P197" s="1">
        <v>58</v>
      </c>
      <c r="Q197" s="1">
        <v>43</v>
      </c>
      <c r="R197" s="23">
        <v>14</v>
      </c>
      <c r="S197" s="1">
        <v>793</v>
      </c>
      <c r="T197" s="1">
        <v>1271</v>
      </c>
      <c r="U197" s="13">
        <v>0.62391817466561761</v>
      </c>
      <c r="V197" s="33">
        <v>7.9608182533438239</v>
      </c>
      <c r="W197" s="1">
        <v>9056</v>
      </c>
      <c r="X197" s="1">
        <v>51</v>
      </c>
      <c r="Y197" s="1">
        <v>18</v>
      </c>
      <c r="Z197" s="33">
        <v>33</v>
      </c>
      <c r="AA197" s="1">
        <v>310</v>
      </c>
      <c r="AB197" s="1">
        <v>1711</v>
      </c>
      <c r="AC197" s="1">
        <v>15</v>
      </c>
      <c r="AD197" s="33" t="s">
        <v>352</v>
      </c>
      <c r="AE197" s="43">
        <v>50</v>
      </c>
      <c r="AF197" s="43">
        <v>495</v>
      </c>
      <c r="AG197" s="43">
        <v>865</v>
      </c>
      <c r="AH197" s="43">
        <v>57.2</v>
      </c>
      <c r="AI197" s="43">
        <v>7017</v>
      </c>
      <c r="AJ197" s="43">
        <v>8.1</v>
      </c>
      <c r="AK197" s="43">
        <v>8.1</v>
      </c>
      <c r="AL197" s="43">
        <v>44</v>
      </c>
      <c r="AM197" s="43">
        <v>20</v>
      </c>
      <c r="AN197" s="43">
        <v>137.5</v>
      </c>
      <c r="AO197" s="37">
        <v>3</v>
      </c>
      <c r="AP197" t="s">
        <v>2515</v>
      </c>
      <c r="AQ197" s="7">
        <v>72.75</v>
      </c>
      <c r="AR197" s="7">
        <v>217</v>
      </c>
      <c r="AS197" s="7"/>
      <c r="AT197" s="7">
        <v>4.47</v>
      </c>
      <c r="AU197" s="7">
        <v>37.5</v>
      </c>
      <c r="AV197" s="7">
        <v>126</v>
      </c>
      <c r="AW197" s="7">
        <v>4.09</v>
      </c>
    </row>
    <row r="198" spans="1:57" ht="18" x14ac:dyDescent="0.2">
      <c r="A198" t="s">
        <v>803</v>
      </c>
      <c r="B198" s="33">
        <v>0</v>
      </c>
      <c r="C198" s="1">
        <v>2006</v>
      </c>
      <c r="D198" s="1">
        <v>1</v>
      </c>
      <c r="E198" s="1">
        <v>3</v>
      </c>
      <c r="F198" s="1">
        <v>23</v>
      </c>
      <c r="G198" s="33" t="s">
        <v>253</v>
      </c>
      <c r="H198" s="1">
        <v>2006</v>
      </c>
      <c r="I198" s="1">
        <v>2011</v>
      </c>
      <c r="J198" s="33">
        <f t="shared" si="6"/>
        <v>5</v>
      </c>
      <c r="K198" s="33">
        <v>0</v>
      </c>
      <c r="L198" s="1">
        <v>0</v>
      </c>
      <c r="M198" s="1">
        <v>2</v>
      </c>
      <c r="N198" s="1">
        <v>4</v>
      </c>
      <c r="O198" s="49">
        <v>33</v>
      </c>
      <c r="P198" s="1">
        <v>60</v>
      </c>
      <c r="Q198" s="1">
        <v>50</v>
      </c>
      <c r="R198" s="23">
        <v>16.666666666666668</v>
      </c>
      <c r="S198" s="1">
        <v>755</v>
      </c>
      <c r="T198" s="1">
        <v>1304</v>
      </c>
      <c r="U198" s="13">
        <v>0.57898773006134974</v>
      </c>
      <c r="V198" s="33">
        <v>4.0101226993865025</v>
      </c>
      <c r="W198" s="1">
        <v>8964</v>
      </c>
      <c r="X198" s="1">
        <v>46</v>
      </c>
      <c r="Y198" s="1">
        <v>51</v>
      </c>
      <c r="Z198" s="33">
        <v>-5</v>
      </c>
      <c r="AA198" s="1">
        <v>282</v>
      </c>
      <c r="AB198" s="1">
        <v>1459</v>
      </c>
      <c r="AC198" s="1">
        <v>12</v>
      </c>
      <c r="AD198" s="33" t="s">
        <v>632</v>
      </c>
      <c r="AE198" s="35">
        <v>37</v>
      </c>
      <c r="AF198" s="36">
        <v>444</v>
      </c>
      <c r="AG198" s="36">
        <v>718</v>
      </c>
      <c r="AH198" s="36">
        <v>61.8</v>
      </c>
      <c r="AI198" s="36">
        <v>6040</v>
      </c>
      <c r="AJ198" s="36">
        <v>8.4</v>
      </c>
      <c r="AK198" s="36">
        <v>7.9</v>
      </c>
      <c r="AL198" s="36">
        <v>44</v>
      </c>
      <c r="AM198" s="36">
        <v>28</v>
      </c>
      <c r="AN198" s="36">
        <v>144.9</v>
      </c>
      <c r="AO198" s="37">
        <v>4</v>
      </c>
      <c r="AP198" t="s">
        <v>3680</v>
      </c>
      <c r="AQ198" s="7">
        <v>76.599999999999994</v>
      </c>
      <c r="AR198" s="7">
        <v>229</v>
      </c>
      <c r="AS198" s="7">
        <v>15</v>
      </c>
      <c r="AT198" s="7">
        <v>4.4800000000000004</v>
      </c>
      <c r="AU198" s="7"/>
      <c r="AV198" s="7"/>
      <c r="AW198" s="7"/>
    </row>
    <row r="199" spans="1:57" ht="18" x14ac:dyDescent="0.2">
      <c r="A199" t="s">
        <v>1688</v>
      </c>
      <c r="B199" s="33">
        <v>1</v>
      </c>
      <c r="C199" s="1">
        <v>1987</v>
      </c>
      <c r="D199" s="1">
        <v>1</v>
      </c>
      <c r="E199" s="1">
        <v>1</v>
      </c>
      <c r="F199" s="1">
        <v>23</v>
      </c>
      <c r="G199" s="33" t="s">
        <v>241</v>
      </c>
      <c r="H199" s="1">
        <v>1987</v>
      </c>
      <c r="I199" s="1">
        <v>2007</v>
      </c>
      <c r="J199" s="33">
        <f t="shared" si="6"/>
        <v>20</v>
      </c>
      <c r="K199" s="33">
        <v>0</v>
      </c>
      <c r="L199" s="1">
        <v>0</v>
      </c>
      <c r="M199" s="1">
        <v>2</v>
      </c>
      <c r="N199" s="1">
        <v>14</v>
      </c>
      <c r="O199" s="49">
        <v>97</v>
      </c>
      <c r="P199" s="1">
        <v>233</v>
      </c>
      <c r="Q199" s="1">
        <v>214</v>
      </c>
      <c r="R199" s="23">
        <v>71.333333333333329</v>
      </c>
      <c r="S199" s="1">
        <v>3787</v>
      </c>
      <c r="T199" s="1">
        <v>6701</v>
      </c>
      <c r="U199" s="13">
        <v>0.56513953141322193</v>
      </c>
      <c r="V199" s="33">
        <v>26.84860468586778</v>
      </c>
      <c r="W199" s="1">
        <v>46233</v>
      </c>
      <c r="X199" s="1">
        <v>275</v>
      </c>
      <c r="Y199" s="1">
        <v>267</v>
      </c>
      <c r="Z199" s="33">
        <v>8</v>
      </c>
      <c r="AA199" s="1">
        <v>430</v>
      </c>
      <c r="AB199" s="1">
        <v>1661</v>
      </c>
      <c r="AC199" s="1">
        <v>15</v>
      </c>
      <c r="AD199" s="33" t="s">
        <v>134</v>
      </c>
      <c r="AE199" s="35">
        <v>45</v>
      </c>
      <c r="AF199" s="36">
        <v>413</v>
      </c>
      <c r="AG199" s="36">
        <v>674</v>
      </c>
      <c r="AH199" s="36">
        <v>61.3</v>
      </c>
      <c r="AI199" s="36">
        <v>6058</v>
      </c>
      <c r="AJ199" s="36">
        <v>9</v>
      </c>
      <c r="AK199" s="36">
        <v>8.6999999999999993</v>
      </c>
      <c r="AL199" s="36">
        <v>48</v>
      </c>
      <c r="AM199" s="36">
        <v>25</v>
      </c>
      <c r="AN199" s="36">
        <v>152.9</v>
      </c>
      <c r="AO199" s="37">
        <v>6</v>
      </c>
      <c r="AP199" t="s">
        <v>2513</v>
      </c>
      <c r="AQ199" s="7">
        <v>76.3</v>
      </c>
      <c r="AR199" s="7">
        <v>213</v>
      </c>
      <c r="AS199" s="7"/>
      <c r="AT199" s="7">
        <v>4.75</v>
      </c>
      <c r="AU199" s="7"/>
      <c r="AV199" s="7"/>
      <c r="AW199" s="7"/>
      <c r="AX199" s="18"/>
      <c r="AY199" s="17"/>
      <c r="AZ199" s="16"/>
      <c r="BA199" s="17"/>
      <c r="BB199" s="17"/>
      <c r="BC199" s="17"/>
      <c r="BD199" s="18"/>
      <c r="BE199" s="17"/>
    </row>
    <row r="200" spans="1:57" ht="18" x14ac:dyDescent="0.2">
      <c r="A200" t="s">
        <v>1488</v>
      </c>
      <c r="B200" s="33">
        <v>0</v>
      </c>
      <c r="C200" s="1">
        <v>1992</v>
      </c>
      <c r="D200" s="1">
        <v>4</v>
      </c>
      <c r="E200" s="1">
        <v>107</v>
      </c>
      <c r="F200" s="1">
        <v>24</v>
      </c>
      <c r="G200" s="33" t="s">
        <v>56</v>
      </c>
      <c r="H200" s="1">
        <v>1992</v>
      </c>
      <c r="I200" s="1">
        <v>1995</v>
      </c>
      <c r="J200" s="33">
        <f t="shared" si="6"/>
        <v>3</v>
      </c>
      <c r="K200" s="33">
        <v>0</v>
      </c>
      <c r="L200" s="1">
        <v>0</v>
      </c>
      <c r="M200" s="1">
        <v>0</v>
      </c>
      <c r="N200" s="1">
        <v>0</v>
      </c>
      <c r="O200" s="49">
        <v>1</v>
      </c>
      <c r="P200" s="1">
        <v>9</v>
      </c>
      <c r="Q200" s="1">
        <v>2</v>
      </c>
      <c r="R200" s="23">
        <v>0.66666666666666663</v>
      </c>
      <c r="S200" s="1">
        <v>57</v>
      </c>
      <c r="T200" s="1">
        <v>124</v>
      </c>
      <c r="U200" s="13">
        <v>0.45967741935483869</v>
      </c>
      <c r="V200" s="33">
        <v>-2.2967741935483867</v>
      </c>
      <c r="W200" s="1">
        <v>572</v>
      </c>
      <c r="X200" s="1">
        <v>2</v>
      </c>
      <c r="Y200" s="1">
        <v>10</v>
      </c>
      <c r="Z200" s="33">
        <v>-8</v>
      </c>
      <c r="AA200" s="1">
        <v>8</v>
      </c>
      <c r="AB200" s="1">
        <v>20</v>
      </c>
      <c r="AC200" s="1">
        <v>0</v>
      </c>
      <c r="AD200" s="33" t="s">
        <v>352</v>
      </c>
      <c r="AE200" s="35">
        <v>24</v>
      </c>
      <c r="AF200" s="36">
        <v>494</v>
      </c>
      <c r="AG200" s="36">
        <v>920</v>
      </c>
      <c r="AH200" s="36">
        <v>53.7</v>
      </c>
      <c r="AI200" s="36">
        <v>5915</v>
      </c>
      <c r="AJ200" s="36">
        <v>6.4</v>
      </c>
      <c r="AK200" s="36">
        <v>5.0999999999999996</v>
      </c>
      <c r="AL200" s="36">
        <v>43</v>
      </c>
      <c r="AM200" s="36">
        <v>46</v>
      </c>
      <c r="AN200" s="36">
        <v>113.1</v>
      </c>
      <c r="AO200" s="37">
        <v>7</v>
      </c>
      <c r="AP200" t="s">
        <v>2517</v>
      </c>
      <c r="AQ200" s="7">
        <v>74.599999999999994</v>
      </c>
      <c r="AR200" s="7">
        <v>208</v>
      </c>
      <c r="AS200" s="7"/>
      <c r="AT200" s="7">
        <v>4.88</v>
      </c>
      <c r="AU200" s="7">
        <v>32</v>
      </c>
      <c r="AV200" s="7">
        <v>106</v>
      </c>
      <c r="AW200" s="7">
        <v>4.46</v>
      </c>
    </row>
    <row r="201" spans="1:57" ht="18" x14ac:dyDescent="0.2">
      <c r="A201" t="s">
        <v>370</v>
      </c>
      <c r="B201" s="33">
        <v>0</v>
      </c>
      <c r="C201" s="1">
        <v>2014</v>
      </c>
      <c r="D201" s="1">
        <v>6</v>
      </c>
      <c r="E201" s="1">
        <v>178</v>
      </c>
      <c r="F201" s="1">
        <v>23</v>
      </c>
      <c r="G201" s="33" t="s">
        <v>253</v>
      </c>
      <c r="H201" s="1">
        <v>2014</v>
      </c>
      <c r="I201" s="1">
        <v>2015</v>
      </c>
      <c r="J201" s="33">
        <f t="shared" si="6"/>
        <v>1</v>
      </c>
      <c r="K201" s="33">
        <v>0</v>
      </c>
      <c r="L201" s="1">
        <v>0</v>
      </c>
      <c r="M201" s="1">
        <v>0</v>
      </c>
      <c r="N201" s="1">
        <v>0</v>
      </c>
      <c r="O201" s="49">
        <v>1</v>
      </c>
      <c r="P201" s="1">
        <v>14</v>
      </c>
      <c r="Q201" s="1">
        <v>10</v>
      </c>
      <c r="R201" s="23">
        <v>3.3333333333333335</v>
      </c>
      <c r="S201" s="1">
        <v>208</v>
      </c>
      <c r="T201" s="1">
        <v>345</v>
      </c>
      <c r="U201" s="13">
        <v>0.60289855072463772</v>
      </c>
      <c r="V201" s="33">
        <v>-5.1289855072463775</v>
      </c>
      <c r="W201" s="1">
        <v>2347</v>
      </c>
      <c r="X201" s="1">
        <v>12</v>
      </c>
      <c r="Y201" s="1">
        <v>14</v>
      </c>
      <c r="Z201" s="33">
        <v>-2</v>
      </c>
      <c r="AA201" s="1">
        <v>14</v>
      </c>
      <c r="AB201" s="1">
        <v>12</v>
      </c>
      <c r="AC201" s="1">
        <v>1</v>
      </c>
      <c r="AD201" s="33" t="s">
        <v>375</v>
      </c>
      <c r="AE201" s="35">
        <v>30</v>
      </c>
      <c r="AF201" s="43">
        <v>407</v>
      </c>
      <c r="AG201" s="43">
        <v>659</v>
      </c>
      <c r="AH201" s="43">
        <v>61.8</v>
      </c>
      <c r="AI201" s="43">
        <v>5783</v>
      </c>
      <c r="AJ201" s="43">
        <v>8.8000000000000007</v>
      </c>
      <c r="AK201" s="43">
        <v>8.8000000000000007</v>
      </c>
      <c r="AL201" s="43">
        <v>35</v>
      </c>
      <c r="AM201" s="43">
        <v>15</v>
      </c>
      <c r="AN201" s="43">
        <v>148.4</v>
      </c>
      <c r="AO201" s="37">
        <v>2</v>
      </c>
      <c r="AP201" t="s">
        <v>2518</v>
      </c>
      <c r="AQ201" s="7">
        <v>76.88</v>
      </c>
      <c r="AR201" s="7">
        <v>224</v>
      </c>
      <c r="AS201" s="7"/>
      <c r="AT201" s="7"/>
      <c r="AU201" s="7"/>
      <c r="AV201" s="7"/>
      <c r="AW201" s="7"/>
    </row>
    <row r="202" spans="1:57" ht="18" x14ac:dyDescent="0.2">
      <c r="D202" s="1"/>
      <c r="E202" s="1"/>
      <c r="F202" s="1"/>
      <c r="H202" s="1"/>
      <c r="I202" s="1"/>
      <c r="L202" s="1"/>
      <c r="M202" s="1"/>
      <c r="N202" s="1"/>
      <c r="O202" s="49"/>
      <c r="P202" s="1"/>
      <c r="Q202" s="1"/>
      <c r="S202" s="1"/>
      <c r="T202" s="1"/>
      <c r="W202" s="1"/>
      <c r="X202" s="1"/>
      <c r="Y202" s="1"/>
      <c r="AA202" s="1"/>
      <c r="AB202" s="1"/>
      <c r="AC202" s="1"/>
      <c r="AF202" s="36"/>
      <c r="AG202" s="36"/>
      <c r="AH202" s="36"/>
      <c r="AI202" s="36"/>
      <c r="AJ202" s="36"/>
      <c r="AK202" s="36"/>
      <c r="AL202" s="36"/>
      <c r="AM202" s="36"/>
      <c r="AN202" s="36"/>
      <c r="AQ202" s="7"/>
      <c r="AR202" s="7"/>
      <c r="AS202" s="7"/>
      <c r="AT202" s="7"/>
      <c r="AU202" s="7"/>
      <c r="AV202" s="7"/>
      <c r="AW202" s="7"/>
    </row>
    <row r="203" spans="1:57" ht="18" x14ac:dyDescent="0.2">
      <c r="D203" s="1"/>
      <c r="E203" s="1"/>
      <c r="F203" s="1"/>
      <c r="H203" s="1"/>
      <c r="I203" s="1"/>
      <c r="L203" s="1"/>
      <c r="M203" s="1"/>
      <c r="N203" s="1"/>
      <c r="O203" s="49"/>
      <c r="P203" s="1"/>
      <c r="Q203" s="1"/>
      <c r="S203" s="1"/>
      <c r="T203" s="1"/>
      <c r="W203" s="1"/>
      <c r="X203" s="1"/>
      <c r="Y203" s="1"/>
      <c r="AA203" s="1"/>
      <c r="AB203" s="1"/>
      <c r="AC203" s="1"/>
      <c r="AF203" s="36"/>
      <c r="AG203" s="36"/>
      <c r="AH203" s="36"/>
      <c r="AI203" s="36"/>
      <c r="AJ203" s="36"/>
      <c r="AK203" s="36"/>
      <c r="AL203" s="36"/>
      <c r="AM203" s="36"/>
      <c r="AN203" s="36"/>
      <c r="AQ203" s="7"/>
      <c r="AR203" s="7"/>
      <c r="AS203" s="7"/>
      <c r="AT203" s="7"/>
      <c r="AU203" s="7"/>
      <c r="AV203" s="7"/>
      <c r="AW203" s="7"/>
    </row>
    <row r="204" spans="1:57" ht="18" x14ac:dyDescent="0.2">
      <c r="D204" s="1"/>
      <c r="E204" s="1"/>
      <c r="F204" s="1"/>
      <c r="H204" s="1"/>
      <c r="I204" s="1"/>
      <c r="L204" s="1"/>
      <c r="M204" s="1"/>
      <c r="N204" s="1"/>
      <c r="O204" s="49"/>
      <c r="P204" s="1"/>
      <c r="Q204" s="1"/>
      <c r="S204" s="1"/>
      <c r="T204" s="1"/>
      <c r="W204" s="1"/>
      <c r="X204" s="1"/>
      <c r="Y204" s="1"/>
      <c r="AA204" s="1"/>
      <c r="AB204" s="1"/>
      <c r="AC204" s="1"/>
      <c r="AF204" s="36"/>
      <c r="AG204" s="36"/>
      <c r="AH204" s="36"/>
      <c r="AI204" s="36"/>
      <c r="AJ204" s="36"/>
      <c r="AK204" s="36"/>
      <c r="AL204" s="36"/>
      <c r="AM204" s="36"/>
      <c r="AN204" s="36"/>
      <c r="AO204" s="38"/>
      <c r="AQ204" s="7"/>
      <c r="AR204" s="7"/>
      <c r="AS204" s="7"/>
      <c r="AT204" s="7"/>
      <c r="AU204" s="7"/>
      <c r="AV204" s="7"/>
      <c r="AW204" s="7"/>
    </row>
    <row r="205" spans="1:57" ht="18" x14ac:dyDescent="0.2">
      <c r="D205" s="1"/>
      <c r="E205" s="1"/>
      <c r="F205" s="1"/>
      <c r="H205" s="1"/>
      <c r="I205" s="1"/>
      <c r="L205" s="1"/>
      <c r="M205" s="1"/>
      <c r="N205" s="1"/>
      <c r="O205" s="49"/>
      <c r="P205" s="1"/>
      <c r="Q205" s="1"/>
      <c r="S205" s="1"/>
      <c r="T205" s="1"/>
      <c r="W205" s="1"/>
      <c r="X205" s="1"/>
      <c r="Y205" s="1"/>
      <c r="AA205" s="1"/>
      <c r="AB205" s="1"/>
      <c r="AC205" s="1"/>
      <c r="AF205" s="36"/>
      <c r="AG205" s="36"/>
      <c r="AH205" s="36"/>
      <c r="AI205" s="36"/>
      <c r="AJ205" s="36"/>
      <c r="AK205" s="36"/>
      <c r="AL205" s="36"/>
      <c r="AM205" s="36"/>
      <c r="AN205" s="36"/>
      <c r="AQ205" s="7"/>
      <c r="AR205" s="7"/>
      <c r="AS205" s="7"/>
      <c r="AT205" s="7"/>
      <c r="AU205" s="7"/>
      <c r="AV205" s="7"/>
      <c r="AW205" s="7"/>
    </row>
    <row r="206" spans="1:57" ht="18" x14ac:dyDescent="0.2">
      <c r="D206" s="1"/>
      <c r="E206" s="1"/>
      <c r="F206" s="1"/>
      <c r="H206" s="1"/>
      <c r="I206" s="1"/>
      <c r="L206" s="1"/>
      <c r="M206" s="1"/>
      <c r="N206" s="1"/>
      <c r="O206" s="49"/>
      <c r="P206" s="1"/>
      <c r="Q206" s="1"/>
      <c r="S206" s="1"/>
      <c r="T206" s="1"/>
      <c r="W206" s="1"/>
      <c r="X206" s="1"/>
      <c r="Y206" s="1"/>
      <c r="AA206" s="1"/>
      <c r="AB206" s="1"/>
      <c r="AC206" s="1"/>
      <c r="AQ206" s="7"/>
      <c r="AR206" s="7"/>
      <c r="AS206" s="7"/>
      <c r="AT206" s="7"/>
      <c r="AU206" s="7"/>
      <c r="AV206" s="7"/>
      <c r="AW206" s="7"/>
    </row>
    <row r="207" spans="1:57" ht="18" x14ac:dyDescent="0.2">
      <c r="D207" s="1"/>
      <c r="E207" s="1"/>
      <c r="F207" s="1"/>
      <c r="H207" s="1"/>
      <c r="I207" s="1"/>
      <c r="L207" s="1"/>
      <c r="M207" s="1"/>
      <c r="N207" s="1"/>
      <c r="O207" s="49"/>
      <c r="P207" s="1"/>
      <c r="Q207" s="1"/>
      <c r="S207" s="1"/>
      <c r="T207" s="1"/>
      <c r="W207" s="1"/>
      <c r="X207" s="1"/>
      <c r="Y207" s="1"/>
      <c r="AA207" s="1"/>
      <c r="AB207" s="1"/>
      <c r="AC207" s="1"/>
      <c r="AF207" s="36"/>
      <c r="AG207" s="36"/>
      <c r="AH207" s="36"/>
      <c r="AI207" s="36"/>
      <c r="AJ207" s="36"/>
      <c r="AK207" s="36"/>
      <c r="AL207" s="36"/>
      <c r="AM207" s="36"/>
      <c r="AN207" s="36"/>
      <c r="AQ207" s="7"/>
      <c r="AR207" s="7"/>
      <c r="AS207" s="7"/>
      <c r="AT207" s="7"/>
      <c r="AU207" s="7"/>
      <c r="AV207" s="7"/>
      <c r="AW207" s="7"/>
    </row>
    <row r="208" spans="1:57" ht="18" x14ac:dyDescent="0.2">
      <c r="D208" s="1"/>
      <c r="E208" s="1"/>
      <c r="F208" s="1"/>
      <c r="H208" s="1"/>
      <c r="I208" s="1"/>
      <c r="L208" s="1"/>
      <c r="M208" s="1"/>
      <c r="N208" s="1"/>
      <c r="O208" s="49"/>
      <c r="P208" s="1"/>
      <c r="Q208" s="1"/>
      <c r="S208" s="1"/>
      <c r="T208" s="1"/>
      <c r="W208" s="1"/>
      <c r="X208" s="1"/>
      <c r="Y208" s="1"/>
      <c r="AA208" s="1"/>
      <c r="AB208" s="1"/>
      <c r="AC208" s="1"/>
      <c r="AF208" s="36"/>
      <c r="AG208" s="36"/>
      <c r="AH208" s="36"/>
      <c r="AI208" s="36"/>
      <c r="AJ208" s="36"/>
      <c r="AK208" s="36"/>
      <c r="AL208" s="36"/>
      <c r="AM208" s="36"/>
      <c r="AN208" s="36"/>
      <c r="AQ208" s="7"/>
      <c r="AR208" s="7"/>
      <c r="AS208" s="7"/>
      <c r="AT208" s="7"/>
      <c r="AU208" s="7"/>
      <c r="AV208" s="7"/>
      <c r="AW208" s="7"/>
    </row>
    <row r="209" spans="4:49" customFormat="1" ht="18" x14ac:dyDescent="0.2">
      <c r="D209" s="1"/>
      <c r="E209" s="1"/>
      <c r="F209" s="1"/>
      <c r="G209" s="33"/>
      <c r="H209" s="1"/>
      <c r="I209" s="1"/>
      <c r="J209" s="33"/>
      <c r="K209" s="33"/>
      <c r="L209" s="1"/>
      <c r="M209" s="1"/>
      <c r="N209" s="1"/>
      <c r="O209" s="49"/>
      <c r="P209" s="1"/>
      <c r="Q209" s="1"/>
      <c r="R209" s="23"/>
      <c r="S209" s="1"/>
      <c r="T209" s="1"/>
      <c r="U209" s="13"/>
      <c r="V209" s="33"/>
      <c r="W209" s="1"/>
      <c r="X209" s="1"/>
      <c r="Y209" s="1"/>
      <c r="Z209" s="33"/>
      <c r="AA209" s="1"/>
      <c r="AB209" s="1"/>
      <c r="AC209" s="1"/>
      <c r="AD209" s="33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7"/>
      <c r="AQ209" s="7"/>
      <c r="AR209" s="7"/>
      <c r="AS209" s="7"/>
      <c r="AT209" s="7"/>
      <c r="AU209" s="7"/>
      <c r="AV209" s="7"/>
      <c r="AW209" s="7"/>
    </row>
    <row r="210" spans="4:49" customFormat="1" ht="18" x14ac:dyDescent="0.2">
      <c r="D210" s="1"/>
      <c r="E210" s="1"/>
      <c r="F210" s="1"/>
      <c r="G210" s="33"/>
      <c r="H210" s="1"/>
      <c r="I210" s="1"/>
      <c r="J210" s="33"/>
      <c r="K210" s="33"/>
      <c r="L210" s="1"/>
      <c r="M210" s="1"/>
      <c r="N210" s="1"/>
      <c r="O210" s="49"/>
      <c r="P210" s="1"/>
      <c r="Q210" s="1"/>
      <c r="R210" s="23"/>
      <c r="S210" s="1"/>
      <c r="T210" s="1"/>
      <c r="U210" s="13"/>
      <c r="V210" s="33"/>
      <c r="W210" s="1"/>
      <c r="X210" s="1"/>
      <c r="Y210" s="1"/>
      <c r="Z210" s="33"/>
      <c r="AA210" s="1"/>
      <c r="AB210" s="1"/>
      <c r="AC210" s="1"/>
      <c r="AD210" s="33"/>
      <c r="AE210" s="35"/>
      <c r="AF210" s="36"/>
      <c r="AG210" s="36"/>
      <c r="AH210" s="36"/>
      <c r="AI210" s="36"/>
      <c r="AJ210" s="36"/>
      <c r="AK210" s="36"/>
      <c r="AL210" s="36"/>
      <c r="AM210" s="36"/>
      <c r="AN210" s="36"/>
      <c r="AO210" s="37"/>
      <c r="AQ210" s="7"/>
      <c r="AR210" s="7"/>
      <c r="AS210" s="7"/>
      <c r="AT210" s="7"/>
      <c r="AU210" s="7"/>
      <c r="AV210" s="7"/>
      <c r="AW210" s="7"/>
    </row>
    <row r="211" spans="4:49" customFormat="1" ht="18" x14ac:dyDescent="0.2">
      <c r="D211" s="1"/>
      <c r="E211" s="1"/>
      <c r="F211" s="1"/>
      <c r="G211" s="33"/>
      <c r="H211" s="1"/>
      <c r="I211" s="1"/>
      <c r="J211" s="33"/>
      <c r="K211" s="33"/>
      <c r="L211" s="1"/>
      <c r="M211" s="1"/>
      <c r="N211" s="1"/>
      <c r="O211" s="49"/>
      <c r="P211" s="1"/>
      <c r="Q211" s="1"/>
      <c r="R211" s="23"/>
      <c r="S211" s="1"/>
      <c r="T211" s="1"/>
      <c r="U211" s="13"/>
      <c r="V211" s="33"/>
      <c r="W211" s="1"/>
      <c r="X211" s="1"/>
      <c r="Y211" s="1"/>
      <c r="Z211" s="33"/>
      <c r="AA211" s="33"/>
      <c r="AB211" s="33"/>
      <c r="AC211" s="33"/>
      <c r="AD211" s="33"/>
      <c r="AE211" s="35"/>
      <c r="AF211" s="36"/>
      <c r="AG211" s="36"/>
      <c r="AH211" s="36"/>
      <c r="AI211" s="36"/>
      <c r="AJ211" s="36"/>
      <c r="AK211" s="36"/>
      <c r="AL211" s="36"/>
      <c r="AM211" s="36"/>
      <c r="AN211" s="36"/>
      <c r="AO211" s="37"/>
      <c r="AQ211" s="7"/>
      <c r="AR211" s="7"/>
      <c r="AS211" s="7"/>
      <c r="AT211" s="7"/>
      <c r="AU211" s="7"/>
      <c r="AV211" s="7"/>
      <c r="AW211" s="7"/>
    </row>
    <row r="212" spans="4:49" customFormat="1" ht="18" x14ac:dyDescent="0.2">
      <c r="D212" s="1"/>
      <c r="E212" s="1"/>
      <c r="F212" s="1"/>
      <c r="G212" s="33"/>
      <c r="H212" s="1"/>
      <c r="I212" s="1"/>
      <c r="J212" s="33"/>
      <c r="K212" s="33"/>
      <c r="L212" s="1"/>
      <c r="M212" s="1"/>
      <c r="N212" s="1"/>
      <c r="O212" s="49"/>
      <c r="P212" s="1"/>
      <c r="Q212" s="1"/>
      <c r="R212" s="23"/>
      <c r="S212" s="1"/>
      <c r="T212" s="1"/>
      <c r="U212" s="13"/>
      <c r="V212" s="33"/>
      <c r="W212" s="1"/>
      <c r="X212" s="1"/>
      <c r="Y212" s="1"/>
      <c r="Z212" s="33"/>
      <c r="AA212" s="1"/>
      <c r="AB212" s="1"/>
      <c r="AC212" s="1"/>
      <c r="AD212" s="33"/>
      <c r="AE212" s="35"/>
      <c r="AF212" s="36"/>
      <c r="AG212" s="36"/>
      <c r="AH212" s="36"/>
      <c r="AI212" s="36"/>
      <c r="AJ212" s="36"/>
      <c r="AK212" s="36"/>
      <c r="AL212" s="36"/>
      <c r="AM212" s="36"/>
      <c r="AN212" s="36"/>
      <c r="AO212" s="37"/>
      <c r="AQ212" s="51"/>
      <c r="AR212" s="51"/>
      <c r="AS212" s="51"/>
      <c r="AT212" s="51"/>
      <c r="AU212" s="51"/>
      <c r="AV212" s="51"/>
      <c r="AW212" s="51"/>
    </row>
    <row r="213" spans="4:49" customFormat="1" ht="18" x14ac:dyDescent="0.2">
      <c r="D213" s="1"/>
      <c r="E213" s="1"/>
      <c r="F213" s="1"/>
      <c r="G213" s="33"/>
      <c r="H213" s="1"/>
      <c r="I213" s="1"/>
      <c r="J213" s="33"/>
      <c r="K213" s="33"/>
      <c r="L213" s="1"/>
      <c r="M213" s="1"/>
      <c r="N213" s="1"/>
      <c r="O213" s="49"/>
      <c r="P213" s="1"/>
      <c r="Q213" s="1"/>
      <c r="R213" s="23"/>
      <c r="S213" s="1"/>
      <c r="T213" s="1"/>
      <c r="U213" s="13"/>
      <c r="V213" s="33"/>
      <c r="W213" s="1"/>
      <c r="X213" s="1"/>
      <c r="Y213" s="1"/>
      <c r="Z213" s="33"/>
      <c r="AA213" s="1"/>
      <c r="AB213" s="1"/>
      <c r="AC213" s="1"/>
      <c r="AD213" s="33"/>
      <c r="AE213" s="35"/>
      <c r="AF213" s="36"/>
      <c r="AG213" s="36"/>
      <c r="AH213" s="36"/>
      <c r="AI213" s="36"/>
      <c r="AJ213" s="36"/>
      <c r="AK213" s="36"/>
      <c r="AL213" s="36"/>
      <c r="AM213" s="36"/>
      <c r="AN213" s="36"/>
      <c r="AO213" s="37"/>
      <c r="AQ213" s="51"/>
      <c r="AR213" s="51"/>
      <c r="AS213" s="51"/>
      <c r="AT213" s="51"/>
      <c r="AU213" s="51"/>
      <c r="AV213" s="51"/>
      <c r="AW213" s="51"/>
    </row>
    <row r="214" spans="4:49" customFormat="1" ht="18" x14ac:dyDescent="0.2">
      <c r="D214" s="1"/>
      <c r="E214" s="1"/>
      <c r="F214" s="1"/>
      <c r="G214" s="33"/>
      <c r="H214" s="1"/>
      <c r="I214" s="1"/>
      <c r="J214" s="33"/>
      <c r="K214" s="33"/>
      <c r="L214" s="1"/>
      <c r="M214" s="1"/>
      <c r="N214" s="1"/>
      <c r="O214" s="49"/>
      <c r="P214" s="1"/>
      <c r="Q214" s="1"/>
      <c r="R214" s="23"/>
      <c r="S214" s="1"/>
      <c r="T214" s="1"/>
      <c r="U214" s="13"/>
      <c r="V214" s="33"/>
      <c r="W214" s="1"/>
      <c r="X214" s="1"/>
      <c r="Y214" s="1"/>
      <c r="Z214" s="33"/>
      <c r="AA214" s="1"/>
      <c r="AB214" s="1"/>
      <c r="AC214" s="1"/>
      <c r="AD214" s="33"/>
      <c r="AE214" s="35"/>
      <c r="AF214" s="36"/>
      <c r="AG214" s="36"/>
      <c r="AH214" s="36"/>
      <c r="AI214" s="36"/>
      <c r="AJ214" s="36"/>
      <c r="AK214" s="36"/>
      <c r="AL214" s="36"/>
      <c r="AM214" s="36"/>
      <c r="AN214" s="36"/>
      <c r="AO214" s="37"/>
      <c r="AQ214" s="7"/>
      <c r="AR214" s="7"/>
      <c r="AS214" s="7"/>
      <c r="AT214" s="7"/>
      <c r="AU214" s="7"/>
      <c r="AV214" s="7"/>
      <c r="AW214" s="7"/>
    </row>
    <row r="215" spans="4:49" customFormat="1" ht="18" x14ac:dyDescent="0.2">
      <c r="D215" s="1"/>
      <c r="E215" s="1"/>
      <c r="F215" s="1"/>
      <c r="G215" s="33"/>
      <c r="H215" s="1"/>
      <c r="I215" s="1"/>
      <c r="J215" s="33"/>
      <c r="K215" s="33"/>
      <c r="L215" s="1"/>
      <c r="M215" s="1"/>
      <c r="N215" s="1"/>
      <c r="O215" s="49"/>
      <c r="P215" s="1"/>
      <c r="Q215" s="1"/>
      <c r="R215" s="23"/>
      <c r="S215" s="1"/>
      <c r="T215" s="1"/>
      <c r="U215" s="13"/>
      <c r="V215" s="33"/>
      <c r="W215" s="1"/>
      <c r="X215" s="1"/>
      <c r="Y215" s="1"/>
      <c r="Z215" s="33"/>
      <c r="AA215" s="1"/>
      <c r="AB215" s="1"/>
      <c r="AC215" s="1"/>
      <c r="AD215" s="33"/>
      <c r="AE215" s="35"/>
      <c r="AF215" s="36"/>
      <c r="AG215" s="36"/>
      <c r="AH215" s="36"/>
      <c r="AI215" s="36"/>
      <c r="AJ215" s="36"/>
      <c r="AK215" s="36"/>
      <c r="AL215" s="36"/>
      <c r="AM215" s="36"/>
      <c r="AN215" s="36"/>
      <c r="AO215" s="37"/>
      <c r="AQ215" s="7"/>
      <c r="AR215" s="7"/>
      <c r="AS215" s="7"/>
      <c r="AT215" s="7"/>
      <c r="AU215" s="7"/>
      <c r="AV215" s="7"/>
      <c r="AW215" s="7"/>
    </row>
    <row r="216" spans="4:49" customFormat="1" ht="18" x14ac:dyDescent="0.2">
      <c r="D216" s="1"/>
      <c r="E216" s="1"/>
      <c r="F216" s="1"/>
      <c r="G216" s="33"/>
      <c r="H216" s="1"/>
      <c r="I216" s="1"/>
      <c r="J216" s="33"/>
      <c r="K216" s="33"/>
      <c r="L216" s="1"/>
      <c r="M216" s="1"/>
      <c r="N216" s="1"/>
      <c r="O216" s="49"/>
      <c r="P216" s="1"/>
      <c r="Q216" s="1"/>
      <c r="R216" s="23"/>
      <c r="S216" s="1"/>
      <c r="T216" s="1"/>
      <c r="U216" s="13"/>
      <c r="V216" s="33"/>
      <c r="W216" s="1"/>
      <c r="X216" s="1"/>
      <c r="Y216" s="1"/>
      <c r="Z216" s="33"/>
      <c r="AA216" s="1"/>
      <c r="AB216" s="1"/>
      <c r="AC216" s="1"/>
      <c r="AD216" s="33"/>
      <c r="AE216" s="35"/>
      <c r="AF216" s="36"/>
      <c r="AG216" s="36"/>
      <c r="AH216" s="36"/>
      <c r="AI216" s="36"/>
      <c r="AJ216" s="36"/>
      <c r="AK216" s="36"/>
      <c r="AL216" s="36"/>
      <c r="AM216" s="36"/>
      <c r="AN216" s="36"/>
      <c r="AO216" s="37"/>
      <c r="AQ216" s="7"/>
      <c r="AR216" s="7"/>
      <c r="AS216" s="7"/>
      <c r="AT216" s="7"/>
      <c r="AU216" s="7"/>
      <c r="AV216" s="7"/>
      <c r="AW216" s="7"/>
    </row>
    <row r="217" spans="4:49" customFormat="1" ht="18" x14ac:dyDescent="0.2">
      <c r="D217" s="1"/>
      <c r="E217" s="1"/>
      <c r="F217" s="1"/>
      <c r="G217" s="33"/>
      <c r="H217" s="1"/>
      <c r="I217" s="1"/>
      <c r="J217" s="33"/>
      <c r="K217" s="33"/>
      <c r="L217" s="1"/>
      <c r="M217" s="1"/>
      <c r="N217" s="1"/>
      <c r="O217" s="49"/>
      <c r="P217" s="1"/>
      <c r="Q217" s="1"/>
      <c r="R217" s="23"/>
      <c r="S217" s="1"/>
      <c r="T217" s="1"/>
      <c r="U217" s="13"/>
      <c r="V217" s="33"/>
      <c r="W217" s="1"/>
      <c r="X217" s="1"/>
      <c r="Y217" s="1"/>
      <c r="Z217" s="33"/>
      <c r="AA217" s="1"/>
      <c r="AB217" s="1"/>
      <c r="AC217" s="1"/>
      <c r="AD217" s="33"/>
      <c r="AE217" s="35"/>
      <c r="AF217" s="36"/>
      <c r="AG217" s="36"/>
      <c r="AH217" s="36"/>
      <c r="AI217" s="36"/>
      <c r="AJ217" s="36"/>
      <c r="AK217" s="36"/>
      <c r="AL217" s="36"/>
      <c r="AM217" s="36"/>
      <c r="AN217" s="36"/>
      <c r="AO217" s="37"/>
      <c r="AQ217" s="7"/>
      <c r="AR217" s="7"/>
      <c r="AS217" s="7"/>
      <c r="AT217" s="7"/>
      <c r="AU217" s="7"/>
      <c r="AV217" s="7"/>
      <c r="AW217" s="7"/>
    </row>
    <row r="218" spans="4:49" customFormat="1" ht="18" x14ac:dyDescent="0.2">
      <c r="D218" s="1"/>
      <c r="E218" s="1"/>
      <c r="F218" s="1"/>
      <c r="G218" s="33"/>
      <c r="H218" s="1"/>
      <c r="I218" s="1"/>
      <c r="J218" s="33"/>
      <c r="K218" s="33"/>
      <c r="L218" s="1"/>
      <c r="M218" s="1"/>
      <c r="N218" s="1"/>
      <c r="O218" s="49"/>
      <c r="P218" s="1"/>
      <c r="Q218" s="1"/>
      <c r="R218" s="23"/>
      <c r="S218" s="1"/>
      <c r="T218" s="1"/>
      <c r="U218" s="13"/>
      <c r="V218" s="33"/>
      <c r="W218" s="1"/>
      <c r="X218" s="1"/>
      <c r="Y218" s="1"/>
      <c r="Z218" s="33"/>
      <c r="AA218" s="1"/>
      <c r="AB218" s="1"/>
      <c r="AC218" s="1"/>
      <c r="AD218" s="33"/>
      <c r="AE218" s="35"/>
      <c r="AF218" s="36"/>
      <c r="AG218" s="36"/>
      <c r="AH218" s="36"/>
      <c r="AI218" s="36"/>
      <c r="AJ218" s="36"/>
      <c r="AK218" s="36"/>
      <c r="AL218" s="36"/>
      <c r="AM218" s="36"/>
      <c r="AN218" s="36"/>
      <c r="AO218" s="37"/>
      <c r="AQ218" s="7"/>
      <c r="AR218" s="7"/>
      <c r="AS218" s="7"/>
      <c r="AT218" s="7"/>
      <c r="AU218" s="7"/>
      <c r="AV218" s="7"/>
      <c r="AW218" s="7"/>
    </row>
    <row r="219" spans="4:49" customFormat="1" ht="18" x14ac:dyDescent="0.2">
      <c r="D219" s="1"/>
      <c r="E219" s="1"/>
      <c r="F219" s="1"/>
      <c r="G219" s="33"/>
      <c r="H219" s="1"/>
      <c r="I219" s="1"/>
      <c r="J219" s="33"/>
      <c r="K219" s="33"/>
      <c r="L219" s="1"/>
      <c r="M219" s="1"/>
      <c r="N219" s="1"/>
      <c r="O219" s="49"/>
      <c r="P219" s="1"/>
      <c r="Q219" s="1"/>
      <c r="R219" s="23"/>
      <c r="S219" s="1"/>
      <c r="T219" s="1"/>
      <c r="U219" s="13"/>
      <c r="V219" s="33"/>
      <c r="W219" s="1"/>
      <c r="X219" s="1"/>
      <c r="Y219" s="1"/>
      <c r="Z219" s="33"/>
      <c r="AA219" s="1"/>
      <c r="AB219" s="1"/>
      <c r="AC219" s="1"/>
      <c r="AD219" s="33"/>
      <c r="AE219" s="35"/>
      <c r="AF219" s="36"/>
      <c r="AG219" s="36"/>
      <c r="AH219" s="36"/>
      <c r="AI219" s="36"/>
      <c r="AJ219" s="36"/>
      <c r="AK219" s="36"/>
      <c r="AL219" s="36"/>
      <c r="AM219" s="36"/>
      <c r="AN219" s="36"/>
      <c r="AO219" s="37"/>
      <c r="AQ219" s="7"/>
      <c r="AR219" s="7"/>
      <c r="AS219" s="7"/>
      <c r="AT219" s="7"/>
      <c r="AU219" s="7"/>
      <c r="AV219" s="7"/>
      <c r="AW219" s="7"/>
    </row>
    <row r="220" spans="4:49" customFormat="1" ht="18" x14ac:dyDescent="0.2">
      <c r="D220" s="1"/>
      <c r="E220" s="1"/>
      <c r="F220" s="1"/>
      <c r="G220" s="33"/>
      <c r="H220" s="1"/>
      <c r="I220" s="1"/>
      <c r="J220" s="33"/>
      <c r="K220" s="33"/>
      <c r="L220" s="1"/>
      <c r="M220" s="1"/>
      <c r="N220" s="1"/>
      <c r="O220" s="49"/>
      <c r="P220" s="1"/>
      <c r="Q220" s="1"/>
      <c r="R220" s="23"/>
      <c r="S220" s="1"/>
      <c r="T220" s="1"/>
      <c r="U220" s="13"/>
      <c r="V220" s="33"/>
      <c r="W220" s="1"/>
      <c r="X220" s="1"/>
      <c r="Y220" s="1"/>
      <c r="Z220" s="33"/>
      <c r="AA220" s="1"/>
      <c r="AB220" s="1"/>
      <c r="AC220" s="1"/>
      <c r="AD220" s="33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7"/>
      <c r="AQ220" s="7"/>
      <c r="AR220" s="7"/>
      <c r="AS220" s="7"/>
      <c r="AT220" s="7"/>
      <c r="AU220" s="7"/>
      <c r="AV220" s="7"/>
      <c r="AW220" s="7"/>
    </row>
    <row r="221" spans="4:49" customFormat="1" ht="18" x14ac:dyDescent="0.2">
      <c r="D221" s="1"/>
      <c r="E221" s="1"/>
      <c r="F221" s="1"/>
      <c r="G221" s="33"/>
      <c r="H221" s="1"/>
      <c r="I221" s="1"/>
      <c r="J221" s="33"/>
      <c r="K221" s="33"/>
      <c r="L221" s="1"/>
      <c r="M221" s="1"/>
      <c r="N221" s="1"/>
      <c r="O221" s="49"/>
      <c r="P221" s="1"/>
      <c r="Q221" s="1"/>
      <c r="R221" s="23"/>
      <c r="S221" s="1"/>
      <c r="T221" s="1"/>
      <c r="U221" s="13"/>
      <c r="V221" s="33"/>
      <c r="W221" s="1"/>
      <c r="X221" s="1"/>
      <c r="Y221" s="1"/>
      <c r="Z221" s="33"/>
      <c r="AA221" s="1"/>
      <c r="AB221" s="1"/>
      <c r="AC221" s="1"/>
      <c r="AD221" s="33"/>
      <c r="AE221" s="35"/>
      <c r="AF221" s="36"/>
      <c r="AG221" s="36"/>
      <c r="AH221" s="36"/>
      <c r="AI221" s="36"/>
      <c r="AJ221" s="36"/>
      <c r="AK221" s="36"/>
      <c r="AL221" s="36"/>
      <c r="AM221" s="36"/>
      <c r="AN221" s="36"/>
      <c r="AO221" s="37"/>
      <c r="AQ221" s="7"/>
      <c r="AR221" s="7"/>
      <c r="AS221" s="7"/>
      <c r="AT221" s="7"/>
      <c r="AU221" s="7"/>
      <c r="AV221" s="7"/>
      <c r="AW221" s="7"/>
    </row>
    <row r="222" spans="4:49" customFormat="1" ht="18" x14ac:dyDescent="0.2">
      <c r="D222" s="1"/>
      <c r="E222" s="1"/>
      <c r="F222" s="1"/>
      <c r="G222" s="33"/>
      <c r="H222" s="1"/>
      <c r="I222" s="1"/>
      <c r="J222" s="33"/>
      <c r="K222" s="33"/>
      <c r="L222" s="1"/>
      <c r="M222" s="1"/>
      <c r="N222" s="1"/>
      <c r="O222" s="49"/>
      <c r="P222" s="1"/>
      <c r="Q222" s="1"/>
      <c r="R222" s="23"/>
      <c r="S222" s="1"/>
      <c r="T222" s="1"/>
      <c r="U222" s="13"/>
      <c r="V222" s="33"/>
      <c r="W222" s="1"/>
      <c r="X222" s="1"/>
      <c r="Y222" s="1"/>
      <c r="Z222" s="33"/>
      <c r="AA222" s="1"/>
      <c r="AB222" s="1"/>
      <c r="AC222" s="1"/>
      <c r="AD222" s="33"/>
      <c r="AE222" s="35"/>
      <c r="AF222" s="36"/>
      <c r="AG222" s="36"/>
      <c r="AH222" s="36"/>
      <c r="AI222" s="36"/>
      <c r="AJ222" s="36"/>
      <c r="AK222" s="36"/>
      <c r="AL222" s="36"/>
      <c r="AM222" s="36"/>
      <c r="AN222" s="36"/>
      <c r="AO222" s="37"/>
      <c r="AQ222" s="7"/>
      <c r="AR222" s="7"/>
      <c r="AS222" s="7"/>
      <c r="AT222" s="7"/>
      <c r="AU222" s="7"/>
      <c r="AV222" s="7"/>
      <c r="AW222" s="7"/>
    </row>
    <row r="223" spans="4:49" customFormat="1" x14ac:dyDescent="0.2">
      <c r="D223" s="1"/>
      <c r="E223" s="1"/>
      <c r="F223" s="1"/>
      <c r="G223" s="33"/>
      <c r="H223" s="1"/>
      <c r="I223" s="1"/>
      <c r="J223" s="33"/>
      <c r="K223" s="33"/>
      <c r="L223" s="1"/>
      <c r="M223" s="1"/>
      <c r="N223" s="1"/>
      <c r="O223" s="49"/>
      <c r="P223" s="1"/>
      <c r="Q223" s="1"/>
      <c r="R223" s="23"/>
      <c r="S223" s="1"/>
      <c r="T223" s="1"/>
      <c r="U223" s="13"/>
      <c r="V223" s="33"/>
      <c r="W223" s="1"/>
      <c r="X223" s="1"/>
      <c r="Y223" s="1"/>
      <c r="Z223" s="33"/>
      <c r="AA223" s="1"/>
      <c r="AB223" s="1"/>
      <c r="AC223" s="1"/>
      <c r="AD223" s="33"/>
      <c r="AE223" s="35"/>
      <c r="AF223" s="36"/>
      <c r="AG223" s="36"/>
      <c r="AH223" s="36"/>
      <c r="AI223" s="36"/>
      <c r="AJ223" s="36"/>
      <c r="AK223" s="36"/>
      <c r="AL223" s="36"/>
      <c r="AM223" s="36"/>
      <c r="AN223" s="36"/>
      <c r="AO223" s="37"/>
    </row>
    <row r="224" spans="4:49" customFormat="1" ht="18" x14ac:dyDescent="0.2">
      <c r="D224" s="1"/>
      <c r="E224" s="1"/>
      <c r="F224" s="1"/>
      <c r="G224" s="33"/>
      <c r="H224" s="1"/>
      <c r="I224" s="1"/>
      <c r="J224" s="33"/>
      <c r="K224" s="33"/>
      <c r="L224" s="1"/>
      <c r="M224" s="1"/>
      <c r="N224" s="1"/>
      <c r="O224" s="49"/>
      <c r="P224" s="1"/>
      <c r="Q224" s="1"/>
      <c r="R224" s="23"/>
      <c r="S224" s="1"/>
      <c r="T224" s="1"/>
      <c r="U224" s="13"/>
      <c r="V224" s="33"/>
      <c r="W224" s="1"/>
      <c r="X224" s="1"/>
      <c r="Y224" s="1"/>
      <c r="Z224" s="33"/>
      <c r="AA224" s="1"/>
      <c r="AB224" s="1"/>
      <c r="AC224" s="1"/>
      <c r="AD224" s="33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9"/>
      <c r="AQ224" s="7"/>
      <c r="AR224" s="7"/>
      <c r="AS224" s="7"/>
      <c r="AT224" s="7"/>
      <c r="AU224" s="7"/>
      <c r="AV224" s="7"/>
      <c r="AW224" s="7"/>
    </row>
    <row r="225" spans="1:49" ht="18" x14ac:dyDescent="0.2">
      <c r="D225" s="1"/>
      <c r="E225" s="1"/>
      <c r="F225" s="1"/>
      <c r="H225" s="1"/>
      <c r="I225" s="1"/>
      <c r="L225" s="1"/>
      <c r="M225" s="1"/>
      <c r="N225" s="1"/>
      <c r="O225" s="49"/>
      <c r="P225" s="1"/>
      <c r="Q225" s="1"/>
      <c r="S225" s="1"/>
      <c r="T225" s="1"/>
      <c r="W225" s="1"/>
      <c r="X225" s="1"/>
      <c r="Y225" s="1"/>
      <c r="AA225" s="1"/>
      <c r="AB225" s="1"/>
      <c r="AC225" s="1"/>
      <c r="AF225" s="36"/>
      <c r="AG225" s="36"/>
      <c r="AH225" s="36"/>
      <c r="AI225" s="36"/>
      <c r="AJ225" s="36"/>
      <c r="AK225" s="36"/>
      <c r="AL225" s="36"/>
      <c r="AM225" s="36"/>
      <c r="AN225" s="36"/>
      <c r="AQ225" s="7"/>
      <c r="AR225" s="7"/>
      <c r="AS225" s="7"/>
      <c r="AT225" s="7"/>
      <c r="AU225" s="7"/>
      <c r="AV225" s="7"/>
      <c r="AW225" s="7"/>
    </row>
    <row r="226" spans="1:49" ht="18" x14ac:dyDescent="0.2">
      <c r="D226" s="1"/>
      <c r="E226" s="1"/>
      <c r="F226" s="1"/>
      <c r="H226" s="1"/>
      <c r="I226" s="1"/>
      <c r="L226" s="1"/>
      <c r="M226" s="1"/>
      <c r="N226" s="1"/>
      <c r="O226" s="49"/>
      <c r="P226" s="1"/>
      <c r="Q226" s="1"/>
      <c r="S226" s="1"/>
      <c r="T226" s="1"/>
      <c r="W226" s="1"/>
      <c r="X226" s="1"/>
      <c r="Y226" s="1"/>
      <c r="AA226" s="1"/>
      <c r="AB226" s="1"/>
      <c r="AC226" s="1"/>
      <c r="AF226" s="36"/>
      <c r="AG226" s="36"/>
      <c r="AH226" s="36"/>
      <c r="AI226" s="36"/>
      <c r="AJ226" s="36"/>
      <c r="AK226" s="36"/>
      <c r="AL226" s="36"/>
      <c r="AM226" s="36"/>
      <c r="AN226" s="36"/>
      <c r="AQ226" s="7"/>
      <c r="AR226" s="7"/>
      <c r="AS226" s="7"/>
      <c r="AT226" s="7"/>
      <c r="AU226" s="7"/>
      <c r="AV226" s="7"/>
      <c r="AW226" s="7"/>
    </row>
    <row r="227" spans="1:49" ht="18" x14ac:dyDescent="0.2">
      <c r="D227" s="1"/>
      <c r="E227" s="1"/>
      <c r="F227" s="1"/>
      <c r="H227" s="1"/>
      <c r="I227" s="1"/>
      <c r="L227" s="1"/>
      <c r="M227" s="1"/>
      <c r="N227" s="1"/>
      <c r="O227" s="49"/>
      <c r="P227" s="1"/>
      <c r="Q227" s="1"/>
      <c r="S227" s="1"/>
      <c r="T227" s="1"/>
      <c r="W227" s="1"/>
      <c r="X227" s="1"/>
      <c r="Y227" s="1"/>
      <c r="AA227" s="1"/>
      <c r="AB227" s="1"/>
      <c r="AC227" s="1"/>
      <c r="AO227" s="39"/>
      <c r="AQ227" s="7"/>
      <c r="AR227" s="7"/>
      <c r="AS227" s="7"/>
      <c r="AT227" s="7"/>
      <c r="AU227" s="7"/>
      <c r="AV227" s="7"/>
      <c r="AW227" s="7"/>
    </row>
    <row r="228" spans="1:49" ht="18" x14ac:dyDescent="0.2">
      <c r="D228" s="1"/>
      <c r="E228" s="1"/>
      <c r="F228" s="1"/>
      <c r="H228" s="1"/>
      <c r="I228" s="1"/>
      <c r="L228" s="1"/>
      <c r="M228" s="1"/>
      <c r="N228" s="1"/>
      <c r="O228" s="49"/>
      <c r="P228" s="1"/>
      <c r="Q228" s="1"/>
      <c r="S228" s="1"/>
      <c r="T228" s="1"/>
      <c r="W228" s="1"/>
      <c r="X228" s="1"/>
      <c r="Y228" s="1"/>
      <c r="AA228" s="1"/>
      <c r="AB228" s="1"/>
      <c r="AC228" s="1"/>
      <c r="AF228" s="36"/>
      <c r="AG228" s="36"/>
      <c r="AH228" s="36"/>
      <c r="AI228" s="36"/>
      <c r="AJ228" s="36"/>
      <c r="AK228" s="36"/>
      <c r="AL228" s="36"/>
      <c r="AM228" s="36"/>
      <c r="AN228" s="36"/>
      <c r="AQ228" s="7"/>
      <c r="AR228" s="7"/>
      <c r="AS228" s="7"/>
      <c r="AT228" s="7"/>
      <c r="AU228" s="7"/>
      <c r="AV228" s="7"/>
      <c r="AW228" s="7"/>
    </row>
    <row r="229" spans="1:49" ht="18" x14ac:dyDescent="0.2">
      <c r="D229" s="1"/>
      <c r="E229" s="1"/>
      <c r="F229" s="1"/>
      <c r="H229" s="1"/>
      <c r="I229" s="1"/>
      <c r="L229" s="1"/>
      <c r="M229" s="1"/>
      <c r="N229" s="1"/>
      <c r="O229" s="49"/>
      <c r="P229" s="1"/>
      <c r="Q229" s="1"/>
      <c r="S229" s="1"/>
      <c r="T229" s="1"/>
      <c r="W229" s="1"/>
      <c r="X229" s="1"/>
      <c r="Y229" s="1"/>
      <c r="AA229" s="1"/>
      <c r="AB229" s="1"/>
      <c r="AC229" s="1"/>
      <c r="AF229" s="36"/>
      <c r="AG229" s="36"/>
      <c r="AH229" s="36"/>
      <c r="AI229" s="36"/>
      <c r="AJ229" s="36"/>
      <c r="AK229" s="36"/>
      <c r="AL229" s="36"/>
      <c r="AM229" s="36"/>
      <c r="AN229" s="36"/>
      <c r="AQ229" s="7"/>
      <c r="AR229" s="7"/>
      <c r="AS229" s="7"/>
      <c r="AT229" s="7"/>
      <c r="AU229" s="7"/>
      <c r="AV229" s="7"/>
      <c r="AW229" s="7"/>
    </row>
    <row r="230" spans="1:49" ht="18" x14ac:dyDescent="0.2">
      <c r="D230" s="1"/>
      <c r="E230" s="1"/>
      <c r="F230" s="1"/>
      <c r="H230" s="1"/>
      <c r="I230" s="1"/>
      <c r="L230" s="1"/>
      <c r="M230" s="1"/>
      <c r="N230" s="1"/>
      <c r="O230" s="49"/>
      <c r="P230" s="1"/>
      <c r="Q230" s="1"/>
      <c r="S230" s="1"/>
      <c r="T230" s="1"/>
      <c r="W230" s="1"/>
      <c r="X230" s="1"/>
      <c r="Y230" s="1"/>
      <c r="AA230" s="1"/>
      <c r="AB230" s="1"/>
      <c r="AC230" s="1"/>
      <c r="AF230" s="36"/>
      <c r="AG230" s="36"/>
      <c r="AH230" s="36"/>
      <c r="AI230" s="36"/>
      <c r="AJ230" s="36"/>
      <c r="AK230" s="36"/>
      <c r="AL230" s="36"/>
      <c r="AM230" s="36"/>
      <c r="AN230" s="36"/>
      <c r="AQ230" s="7"/>
      <c r="AR230" s="7"/>
      <c r="AS230" s="7"/>
      <c r="AT230" s="7"/>
      <c r="AU230" s="7"/>
      <c r="AV230" s="7"/>
      <c r="AW230" s="7"/>
    </row>
    <row r="231" spans="1:49" ht="18" x14ac:dyDescent="0.2">
      <c r="D231" s="1"/>
      <c r="E231" s="1"/>
      <c r="F231" s="1"/>
      <c r="H231" s="1"/>
      <c r="I231" s="1"/>
      <c r="L231" s="1"/>
      <c r="M231" s="1"/>
      <c r="N231" s="1"/>
      <c r="O231" s="49"/>
      <c r="P231" s="1"/>
      <c r="Q231" s="1"/>
      <c r="S231" s="1"/>
      <c r="T231" s="1"/>
      <c r="W231" s="1"/>
      <c r="X231" s="1"/>
      <c r="Y231" s="1"/>
      <c r="AA231" s="1"/>
      <c r="AB231" s="1"/>
      <c r="AC231" s="1"/>
      <c r="AF231" s="36"/>
      <c r="AG231" s="36"/>
      <c r="AH231" s="36"/>
      <c r="AI231" s="36"/>
      <c r="AJ231" s="36"/>
      <c r="AK231" s="36"/>
      <c r="AL231" s="36"/>
      <c r="AM231" s="36"/>
      <c r="AN231" s="36"/>
      <c r="AQ231" s="7"/>
      <c r="AR231" s="7"/>
      <c r="AS231" s="7"/>
      <c r="AT231" s="7"/>
      <c r="AU231" s="7"/>
      <c r="AV231" s="7"/>
      <c r="AW231" s="7"/>
    </row>
    <row r="232" spans="1:49" ht="18" x14ac:dyDescent="0.2">
      <c r="D232" s="1"/>
      <c r="E232" s="1"/>
      <c r="F232" s="1"/>
      <c r="H232" s="1"/>
      <c r="I232" s="1"/>
      <c r="L232" s="1"/>
      <c r="M232" s="1"/>
      <c r="N232" s="1"/>
      <c r="O232" s="49"/>
      <c r="P232" s="1"/>
      <c r="Q232" s="1"/>
      <c r="S232" s="1"/>
      <c r="T232" s="1"/>
      <c r="W232" s="1"/>
      <c r="X232" s="1"/>
      <c r="Y232" s="1"/>
      <c r="AA232" s="1"/>
      <c r="AB232" s="1"/>
      <c r="AC232" s="1"/>
      <c r="AO232" s="39"/>
      <c r="AQ232" s="7"/>
      <c r="AR232" s="7"/>
      <c r="AS232" s="7"/>
      <c r="AT232" s="7"/>
      <c r="AU232" s="7"/>
      <c r="AV232" s="7"/>
      <c r="AW232" s="7"/>
    </row>
    <row r="233" spans="1:49" ht="18" x14ac:dyDescent="0.2">
      <c r="D233" s="1"/>
      <c r="E233" s="1"/>
      <c r="F233" s="1"/>
      <c r="H233" s="1"/>
      <c r="I233" s="1"/>
      <c r="L233" s="1"/>
      <c r="M233" s="1"/>
      <c r="N233" s="1"/>
      <c r="O233" s="49"/>
      <c r="P233" s="1"/>
      <c r="Q233" s="1"/>
      <c r="S233" s="1"/>
      <c r="T233" s="1"/>
      <c r="W233" s="1"/>
      <c r="X233" s="1"/>
      <c r="Y233" s="1"/>
      <c r="AA233" s="1"/>
      <c r="AB233" s="1"/>
      <c r="AC233" s="1"/>
      <c r="AF233" s="36"/>
      <c r="AG233" s="36"/>
      <c r="AH233" s="36"/>
      <c r="AI233" s="36"/>
      <c r="AJ233" s="36"/>
      <c r="AK233" s="36"/>
      <c r="AL233" s="36"/>
      <c r="AM233" s="36"/>
      <c r="AN233" s="36"/>
      <c r="AQ233" s="7"/>
      <c r="AR233" s="7"/>
      <c r="AS233" s="7"/>
      <c r="AT233" s="7"/>
      <c r="AU233" s="7"/>
      <c r="AV233" s="7"/>
      <c r="AW233" s="7"/>
    </row>
    <row r="234" spans="1:49" ht="18" x14ac:dyDescent="0.2">
      <c r="D234" s="1"/>
      <c r="E234" s="1"/>
      <c r="F234" s="1"/>
      <c r="H234" s="1"/>
      <c r="I234" s="1"/>
      <c r="L234" s="1"/>
      <c r="M234" s="1"/>
      <c r="N234" s="1"/>
      <c r="O234" s="49"/>
      <c r="P234" s="1"/>
      <c r="Q234" s="1"/>
      <c r="S234" s="1"/>
      <c r="T234" s="1"/>
      <c r="W234" s="1"/>
      <c r="X234" s="1"/>
      <c r="Y234" s="1"/>
      <c r="AA234" s="1"/>
      <c r="AB234" s="1"/>
      <c r="AC234" s="1"/>
      <c r="AF234" s="36"/>
      <c r="AG234" s="36"/>
      <c r="AH234" s="36"/>
      <c r="AI234" s="36"/>
      <c r="AJ234" s="36"/>
      <c r="AK234" s="36"/>
      <c r="AL234" s="36"/>
      <c r="AM234" s="36"/>
      <c r="AN234" s="36"/>
      <c r="AQ234" s="7"/>
      <c r="AR234" s="7"/>
      <c r="AS234" s="7"/>
      <c r="AT234" s="7"/>
      <c r="AU234" s="7"/>
      <c r="AV234" s="7"/>
      <c r="AW234" s="7"/>
    </row>
    <row r="235" spans="1:49" ht="18" x14ac:dyDescent="0.2">
      <c r="D235" s="1"/>
      <c r="E235" s="1"/>
      <c r="F235" s="1"/>
      <c r="H235" s="1"/>
      <c r="I235" s="1"/>
      <c r="L235" s="1"/>
      <c r="M235" s="1"/>
      <c r="N235" s="1"/>
      <c r="O235" s="49"/>
      <c r="P235" s="1"/>
      <c r="Q235" s="1"/>
      <c r="S235" s="1"/>
      <c r="T235" s="1"/>
      <c r="W235" s="1"/>
      <c r="X235" s="1"/>
      <c r="Y235" s="1"/>
      <c r="AA235" s="1"/>
      <c r="AB235" s="1"/>
      <c r="AC235" s="1"/>
      <c r="AF235" s="36"/>
      <c r="AG235" s="36"/>
      <c r="AH235" s="36"/>
      <c r="AI235" s="36"/>
      <c r="AJ235" s="36"/>
      <c r="AK235" s="36"/>
      <c r="AL235" s="36"/>
      <c r="AM235" s="36"/>
      <c r="AN235" s="36"/>
      <c r="AQ235" s="7"/>
      <c r="AR235" s="7"/>
      <c r="AS235" s="7"/>
      <c r="AT235" s="7"/>
      <c r="AU235" s="7"/>
      <c r="AV235" s="7"/>
      <c r="AW235" s="7"/>
    </row>
    <row r="236" spans="1:49" ht="18" x14ac:dyDescent="0.2">
      <c r="D236" s="1"/>
      <c r="E236" s="1"/>
      <c r="F236" s="1"/>
      <c r="H236" s="1"/>
      <c r="I236" s="1"/>
      <c r="L236" s="1"/>
      <c r="M236" s="1"/>
      <c r="N236" s="1"/>
      <c r="O236" s="49"/>
      <c r="P236" s="1"/>
      <c r="Q236" s="1"/>
      <c r="S236" s="1"/>
      <c r="T236" s="1"/>
      <c r="W236" s="1"/>
      <c r="X236" s="1"/>
      <c r="Y236" s="1"/>
      <c r="AA236" s="1"/>
      <c r="AB236" s="1"/>
      <c r="AC236" s="1"/>
      <c r="AF236" s="36"/>
      <c r="AG236" s="36"/>
      <c r="AH236" s="36"/>
      <c r="AI236" s="36"/>
      <c r="AJ236" s="36"/>
      <c r="AK236" s="36"/>
      <c r="AL236" s="36"/>
      <c r="AM236" s="36"/>
      <c r="AN236" s="36"/>
      <c r="AQ236" s="7"/>
      <c r="AR236" s="7"/>
      <c r="AS236" s="7"/>
      <c r="AT236" s="7"/>
      <c r="AU236" s="7"/>
      <c r="AV236" s="7"/>
      <c r="AW236" s="7"/>
    </row>
    <row r="237" spans="1:49" ht="18" x14ac:dyDescent="0.2">
      <c r="A237" s="10"/>
      <c r="B237" s="44"/>
      <c r="C237" s="44"/>
      <c r="D237" s="44"/>
      <c r="E237" s="44"/>
      <c r="F237" s="44"/>
      <c r="G237" s="44"/>
      <c r="H237" s="44"/>
      <c r="I237" s="44"/>
      <c r="J237" s="44"/>
      <c r="K237" s="44">
        <f>SUM(K1:K236)</f>
        <v>0</v>
      </c>
      <c r="L237" s="44"/>
      <c r="M237" s="44"/>
      <c r="N237" s="44"/>
      <c r="O237" s="44"/>
      <c r="P237" s="44"/>
      <c r="Q237" s="44"/>
      <c r="R237" s="24"/>
      <c r="S237" s="44"/>
      <c r="T237" s="44"/>
      <c r="U237" s="28"/>
      <c r="V237" s="44"/>
      <c r="W237" s="44"/>
      <c r="X237" s="44"/>
      <c r="Y237" s="44"/>
      <c r="Z237" s="44"/>
      <c r="AA237" s="44"/>
      <c r="AB237" s="44"/>
      <c r="AC237" s="44"/>
      <c r="AD237" s="44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6"/>
      <c r="AP237" s="10"/>
      <c r="AQ237" s="7"/>
      <c r="AR237" s="7"/>
      <c r="AS237" s="7"/>
      <c r="AT237" s="7"/>
      <c r="AU237" s="7"/>
      <c r="AV237" s="7"/>
      <c r="AW237" s="7"/>
    </row>
    <row r="238" spans="1:49" ht="18" x14ac:dyDescent="0.2">
      <c r="A238" s="10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24"/>
      <c r="S238" s="44"/>
      <c r="T238" s="44"/>
      <c r="U238" s="28"/>
      <c r="V238" s="44"/>
      <c r="W238" s="44"/>
      <c r="X238" s="44"/>
      <c r="Y238" s="44"/>
      <c r="Z238" s="44"/>
      <c r="AA238" s="44"/>
      <c r="AB238" s="44"/>
      <c r="AC238" s="44"/>
      <c r="AD238" s="44"/>
      <c r="AE238" s="45"/>
      <c r="AF238" s="47"/>
      <c r="AG238" s="47"/>
      <c r="AH238" s="47"/>
      <c r="AI238" s="47"/>
      <c r="AJ238" s="47"/>
      <c r="AK238" s="47"/>
      <c r="AL238" s="47"/>
      <c r="AM238" s="47"/>
      <c r="AN238" s="47"/>
      <c r="AO238" s="46"/>
      <c r="AP238" s="10"/>
      <c r="AQ238" s="7"/>
      <c r="AR238" s="7"/>
      <c r="AS238" s="7"/>
      <c r="AT238" s="7"/>
      <c r="AU238" s="7"/>
      <c r="AV238" s="7"/>
      <c r="AW238" s="7"/>
    </row>
    <row r="239" spans="1:49" ht="18" x14ac:dyDescent="0.2">
      <c r="A239" s="10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24"/>
      <c r="S239" s="44"/>
      <c r="T239" s="44"/>
      <c r="U239" s="28"/>
      <c r="V239" s="44"/>
      <c r="W239" s="44"/>
      <c r="X239" s="44"/>
      <c r="Y239" s="44"/>
      <c r="Z239" s="44"/>
      <c r="AA239" s="44"/>
      <c r="AB239" s="44"/>
      <c r="AC239" s="44"/>
      <c r="AD239" s="44"/>
      <c r="AE239" s="45"/>
      <c r="AF239" s="47"/>
      <c r="AG239" s="47"/>
      <c r="AH239" s="47"/>
      <c r="AI239" s="47"/>
      <c r="AJ239" s="47"/>
      <c r="AK239" s="47"/>
      <c r="AL239" s="47"/>
      <c r="AM239" s="47"/>
      <c r="AN239" s="47"/>
      <c r="AO239" s="46"/>
      <c r="AP239" s="10"/>
      <c r="AQ239" s="7"/>
      <c r="AR239" s="7"/>
      <c r="AS239" s="7"/>
      <c r="AT239" s="7"/>
      <c r="AU239" s="7"/>
      <c r="AV239" s="7"/>
      <c r="AW239" s="7"/>
    </row>
    <row r="240" spans="1:49" ht="18" x14ac:dyDescent="0.2">
      <c r="A240" s="10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24"/>
      <c r="S240" s="44"/>
      <c r="T240" s="44"/>
      <c r="U240" s="28"/>
      <c r="V240" s="44"/>
      <c r="W240" s="44"/>
      <c r="X240" s="44"/>
      <c r="Y240" s="44"/>
      <c r="Z240" s="44"/>
      <c r="AA240" s="44"/>
      <c r="AB240" s="44"/>
      <c r="AC240" s="44"/>
      <c r="AD240" s="44"/>
      <c r="AE240" s="45"/>
      <c r="AF240" s="47"/>
      <c r="AG240" s="47"/>
      <c r="AH240" s="47"/>
      <c r="AI240" s="47"/>
      <c r="AJ240" s="47"/>
      <c r="AK240" s="47"/>
      <c r="AL240" s="47"/>
      <c r="AM240" s="47"/>
      <c r="AN240" s="47"/>
      <c r="AO240" s="46"/>
      <c r="AP240" s="10"/>
      <c r="AQ240" s="7"/>
      <c r="AR240" s="7"/>
      <c r="AS240" s="7"/>
      <c r="AT240" s="7"/>
      <c r="AU240" s="7"/>
      <c r="AV240" s="7"/>
      <c r="AW240" s="7"/>
    </row>
    <row r="241" spans="1:49" ht="18" x14ac:dyDescent="0.2">
      <c r="A241" s="10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24"/>
      <c r="S241" s="44"/>
      <c r="T241" s="44"/>
      <c r="U241" s="28"/>
      <c r="V241" s="44"/>
      <c r="W241" s="44"/>
      <c r="X241" s="44"/>
      <c r="Y241" s="44"/>
      <c r="Z241" s="44"/>
      <c r="AA241" s="44"/>
      <c r="AB241" s="44"/>
      <c r="AC241" s="44"/>
      <c r="AD241" s="44"/>
      <c r="AE241" s="45"/>
      <c r="AF241" s="47"/>
      <c r="AG241" s="47"/>
      <c r="AH241" s="47"/>
      <c r="AI241" s="47"/>
      <c r="AJ241" s="47"/>
      <c r="AK241" s="47"/>
      <c r="AL241" s="47"/>
      <c r="AM241" s="47"/>
      <c r="AN241" s="47"/>
      <c r="AO241" s="46"/>
      <c r="AP241" s="10"/>
      <c r="AQ241" s="7"/>
      <c r="AR241" s="7"/>
      <c r="AS241" s="7"/>
      <c r="AT241" s="7"/>
      <c r="AU241" s="7"/>
      <c r="AV241" s="7"/>
      <c r="AW241" s="7"/>
    </row>
    <row r="242" spans="1:49" ht="18" x14ac:dyDescent="0.2">
      <c r="A242" s="10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24"/>
      <c r="S242" s="44"/>
      <c r="T242" s="44"/>
      <c r="U242" s="28"/>
      <c r="V242" s="44"/>
      <c r="W242" s="44"/>
      <c r="X242" s="44"/>
      <c r="Y242" s="44"/>
      <c r="Z242" s="44"/>
      <c r="AA242" s="44"/>
      <c r="AB242" s="44"/>
      <c r="AC242" s="44"/>
      <c r="AD242" s="44"/>
      <c r="AE242" s="45"/>
      <c r="AF242" s="47"/>
      <c r="AG242" s="47"/>
      <c r="AH242" s="47"/>
      <c r="AI242" s="47"/>
      <c r="AJ242" s="47"/>
      <c r="AK242" s="47"/>
      <c r="AL242" s="47"/>
      <c r="AM242" s="47"/>
      <c r="AN242" s="47"/>
      <c r="AO242" s="46"/>
      <c r="AP242" s="10"/>
      <c r="AQ242" s="7"/>
      <c r="AR242" s="7"/>
      <c r="AS242" s="7"/>
      <c r="AT242" s="7"/>
      <c r="AU242" s="7"/>
      <c r="AV242" s="7"/>
      <c r="AW242" s="7"/>
    </row>
    <row r="243" spans="1:49" ht="18" x14ac:dyDescent="0.2">
      <c r="A243" s="10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24"/>
      <c r="S243" s="44"/>
      <c r="T243" s="44"/>
      <c r="U243" s="28"/>
      <c r="V243" s="44"/>
      <c r="W243" s="44"/>
      <c r="X243" s="44"/>
      <c r="Y243" s="44"/>
      <c r="Z243" s="44"/>
      <c r="AA243" s="44"/>
      <c r="AB243" s="44"/>
      <c r="AC243" s="44"/>
      <c r="AD243" s="44"/>
      <c r="AE243" s="45"/>
      <c r="AF243" s="47"/>
      <c r="AG243" s="47"/>
      <c r="AH243" s="47"/>
      <c r="AI243" s="47"/>
      <c r="AJ243" s="47"/>
      <c r="AK243" s="47"/>
      <c r="AL243" s="47"/>
      <c r="AM243" s="47"/>
      <c r="AN243" s="47"/>
      <c r="AO243" s="46"/>
      <c r="AP243" s="10"/>
      <c r="AQ243" s="7"/>
      <c r="AR243" s="7"/>
      <c r="AS243" s="7"/>
      <c r="AT243" s="7"/>
      <c r="AU243" s="7"/>
      <c r="AV243" s="7"/>
      <c r="AW243" s="7"/>
    </row>
    <row r="244" spans="1:49" ht="18" x14ac:dyDescent="0.2">
      <c r="A244" s="10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24"/>
      <c r="S244" s="44"/>
      <c r="T244" s="44"/>
      <c r="U244" s="28"/>
      <c r="V244" s="44"/>
      <c r="W244" s="44"/>
      <c r="X244" s="44"/>
      <c r="Y244" s="44"/>
      <c r="Z244" s="44"/>
      <c r="AA244" s="44"/>
      <c r="AB244" s="44"/>
      <c r="AC244" s="44"/>
      <c r="AD244" s="44"/>
      <c r="AE244" s="45"/>
      <c r="AF244" s="47"/>
      <c r="AG244" s="47"/>
      <c r="AH244" s="47"/>
      <c r="AI244" s="47"/>
      <c r="AJ244" s="47"/>
      <c r="AK244" s="47"/>
      <c r="AL244" s="47"/>
      <c r="AM244" s="47"/>
      <c r="AN244" s="47"/>
      <c r="AO244" s="46"/>
      <c r="AP244" s="10"/>
      <c r="AQ244" s="7"/>
      <c r="AR244" s="7"/>
      <c r="AS244" s="7"/>
      <c r="AT244" s="7"/>
      <c r="AU244" s="7"/>
      <c r="AV244" s="7"/>
      <c r="AW244" s="7"/>
    </row>
    <row r="245" spans="1:49" ht="18" x14ac:dyDescent="0.2">
      <c r="A245" s="10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24"/>
      <c r="S245" s="44"/>
      <c r="T245" s="44"/>
      <c r="U245" s="28"/>
      <c r="V245" s="44"/>
      <c r="W245" s="44"/>
      <c r="X245" s="44"/>
      <c r="Y245" s="44"/>
      <c r="Z245" s="44"/>
      <c r="AA245" s="44"/>
      <c r="AB245" s="44"/>
      <c r="AC245" s="44"/>
      <c r="AD245" s="44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6"/>
      <c r="AP245" s="10"/>
      <c r="AQ245" s="7"/>
      <c r="AR245" s="7"/>
      <c r="AS245" s="7"/>
      <c r="AT245" s="7"/>
      <c r="AU245" s="7"/>
      <c r="AV245" s="7"/>
      <c r="AW245" s="7"/>
    </row>
    <row r="246" spans="1:49" ht="18" x14ac:dyDescent="0.2">
      <c r="A246" s="10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24"/>
      <c r="S246" s="44"/>
      <c r="T246" s="44"/>
      <c r="U246" s="28"/>
      <c r="V246" s="44"/>
      <c r="W246" s="44"/>
      <c r="X246" s="44"/>
      <c r="Y246" s="44"/>
      <c r="Z246" s="44"/>
      <c r="AA246" s="44"/>
      <c r="AB246" s="44"/>
      <c r="AC246" s="44"/>
      <c r="AD246" s="44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6"/>
      <c r="AP246" s="10"/>
      <c r="AQ246" s="7"/>
      <c r="AR246" s="7"/>
      <c r="AS246" s="7"/>
      <c r="AT246" s="7"/>
      <c r="AU246" s="7"/>
      <c r="AV246" s="7"/>
      <c r="AW246" s="7"/>
    </row>
    <row r="247" spans="1:49" s="10" customFormat="1" ht="18" x14ac:dyDescent="0.2"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24"/>
      <c r="S247" s="44"/>
      <c r="T247" s="44"/>
      <c r="U247" s="28"/>
      <c r="V247" s="44"/>
      <c r="W247" s="44"/>
      <c r="X247" s="44"/>
      <c r="Y247" s="44"/>
      <c r="Z247" s="44"/>
      <c r="AA247" s="44"/>
      <c r="AB247" s="44"/>
      <c r="AC247" s="44"/>
      <c r="AD247" s="44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6"/>
      <c r="AQ247" s="7"/>
      <c r="AR247" s="7"/>
      <c r="AS247" s="7"/>
      <c r="AT247" s="7"/>
      <c r="AU247" s="7"/>
      <c r="AV247" s="7"/>
      <c r="AW247" s="7"/>
    </row>
    <row r="248" spans="1:49" s="10" customFormat="1" ht="18" x14ac:dyDescent="0.2"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24"/>
      <c r="S248" s="44"/>
      <c r="T248" s="44"/>
      <c r="U248" s="28"/>
      <c r="V248" s="44"/>
      <c r="W248" s="44"/>
      <c r="X248" s="44"/>
      <c r="Y248" s="44"/>
      <c r="Z248" s="44"/>
      <c r="AA248" s="44"/>
      <c r="AB248" s="44"/>
      <c r="AC248" s="44"/>
      <c r="AD248" s="44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6"/>
      <c r="AQ248" s="7"/>
      <c r="AR248" s="7"/>
      <c r="AS248" s="7"/>
      <c r="AT248" s="7"/>
      <c r="AU248" s="7"/>
      <c r="AV248" s="7"/>
      <c r="AW248" s="7"/>
    </row>
    <row r="249" spans="1:49" s="10" customFormat="1" ht="18" x14ac:dyDescent="0.2"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24"/>
      <c r="S249" s="44"/>
      <c r="T249" s="44"/>
      <c r="U249" s="28"/>
      <c r="V249" s="44"/>
      <c r="W249" s="44"/>
      <c r="X249" s="44"/>
      <c r="Y249" s="44"/>
      <c r="Z249" s="44"/>
      <c r="AA249" s="44"/>
      <c r="AB249" s="44"/>
      <c r="AC249" s="44"/>
      <c r="AD249" s="44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6"/>
      <c r="AQ249" s="7"/>
      <c r="AR249" s="7"/>
      <c r="AS249" s="7"/>
      <c r="AT249" s="7"/>
      <c r="AU249" s="7"/>
      <c r="AV249" s="7"/>
      <c r="AW249" s="7"/>
    </row>
    <row r="250" spans="1:49" s="10" customFormat="1" ht="18" x14ac:dyDescent="0.2"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24"/>
      <c r="S250" s="44"/>
      <c r="T250" s="44"/>
      <c r="U250" s="28"/>
      <c r="V250" s="44"/>
      <c r="W250" s="44"/>
      <c r="X250" s="44"/>
      <c r="Y250" s="44"/>
      <c r="Z250" s="44"/>
      <c r="AA250" s="44"/>
      <c r="AB250" s="44"/>
      <c r="AC250" s="44"/>
      <c r="AD250" s="44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6"/>
      <c r="AQ250" s="7"/>
      <c r="AR250" s="7"/>
      <c r="AS250" s="7"/>
      <c r="AT250" s="7"/>
      <c r="AU250" s="7"/>
      <c r="AV250" s="7"/>
      <c r="AW250" s="7"/>
    </row>
    <row r="251" spans="1:49" s="10" customFormat="1" ht="18" x14ac:dyDescent="0.2"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24"/>
      <c r="S251" s="44"/>
      <c r="T251" s="44"/>
      <c r="U251" s="28"/>
      <c r="V251" s="44"/>
      <c r="W251" s="44"/>
      <c r="X251" s="44"/>
      <c r="Y251" s="44"/>
      <c r="Z251" s="44"/>
      <c r="AA251" s="44"/>
      <c r="AB251" s="44"/>
      <c r="AC251" s="44"/>
      <c r="AD251" s="44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6"/>
      <c r="AQ251" s="7"/>
      <c r="AR251" s="7"/>
      <c r="AS251" s="7"/>
      <c r="AT251" s="7"/>
      <c r="AU251" s="7"/>
      <c r="AV251" s="7"/>
      <c r="AW251" s="7"/>
    </row>
    <row r="252" spans="1:49" s="10" customFormat="1" ht="18" x14ac:dyDescent="0.2"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24"/>
      <c r="S252" s="44"/>
      <c r="T252" s="44"/>
      <c r="U252" s="28"/>
      <c r="V252" s="44"/>
      <c r="W252" s="44"/>
      <c r="X252" s="44"/>
      <c r="Y252" s="44"/>
      <c r="Z252" s="44"/>
      <c r="AA252" s="44"/>
      <c r="AB252" s="44"/>
      <c r="AC252" s="44"/>
      <c r="AD252" s="44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6"/>
      <c r="AQ252" s="7"/>
      <c r="AR252" s="7"/>
      <c r="AS252" s="7"/>
      <c r="AT252" s="7"/>
      <c r="AU252" s="7"/>
      <c r="AV252" s="7"/>
      <c r="AW252" s="7"/>
    </row>
    <row r="253" spans="1:49" s="10" customFormat="1" ht="18" x14ac:dyDescent="0.2"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24"/>
      <c r="S253" s="44"/>
      <c r="T253" s="44"/>
      <c r="U253" s="28"/>
      <c r="V253" s="44"/>
      <c r="W253" s="44"/>
      <c r="X253" s="44"/>
      <c r="Y253" s="44"/>
      <c r="Z253" s="44"/>
      <c r="AA253" s="44"/>
      <c r="AB253" s="44"/>
      <c r="AC253" s="44"/>
      <c r="AD253" s="44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6"/>
      <c r="AQ253" s="7"/>
      <c r="AR253" s="7"/>
      <c r="AS253" s="7"/>
      <c r="AT253" s="7"/>
      <c r="AU253" s="7"/>
      <c r="AV253" s="7"/>
      <c r="AW253" s="7"/>
    </row>
    <row r="254" spans="1:49" s="10" customFormat="1" ht="18" x14ac:dyDescent="0.2"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24"/>
      <c r="S254" s="44"/>
      <c r="T254" s="44"/>
      <c r="U254" s="28"/>
      <c r="V254" s="44"/>
      <c r="W254" s="44"/>
      <c r="X254" s="44"/>
      <c r="Y254" s="44"/>
      <c r="Z254" s="44"/>
      <c r="AA254" s="44"/>
      <c r="AB254" s="44"/>
      <c r="AC254" s="44"/>
      <c r="AD254" s="44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6"/>
      <c r="AQ254" s="7"/>
      <c r="AR254" s="7"/>
      <c r="AS254" s="7"/>
      <c r="AT254" s="7"/>
      <c r="AU254" s="7"/>
      <c r="AV254" s="7"/>
      <c r="AW254" s="7"/>
    </row>
    <row r="255" spans="1:49" s="10" customFormat="1" ht="18" x14ac:dyDescent="0.2"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24"/>
      <c r="S255" s="44"/>
      <c r="T255" s="44"/>
      <c r="U255" s="28"/>
      <c r="V255" s="44"/>
      <c r="W255" s="44"/>
      <c r="X255" s="44"/>
      <c r="Y255" s="44"/>
      <c r="Z255" s="44"/>
      <c r="AA255" s="44"/>
      <c r="AB255" s="44"/>
      <c r="AC255" s="44"/>
      <c r="AD255" s="44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6"/>
      <c r="AQ255" s="7"/>
      <c r="AR255" s="7"/>
      <c r="AS255" s="7"/>
      <c r="AT255" s="7"/>
      <c r="AU255" s="7"/>
      <c r="AV255" s="7"/>
      <c r="AW255" s="7"/>
    </row>
    <row r="256" spans="1:49" s="10" customFormat="1" ht="18" x14ac:dyDescent="0.2"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24"/>
      <c r="S256" s="44"/>
      <c r="T256" s="44"/>
      <c r="U256" s="28"/>
      <c r="V256" s="44"/>
      <c r="W256" s="44"/>
      <c r="X256" s="44"/>
      <c r="Y256" s="44"/>
      <c r="Z256" s="44"/>
      <c r="AA256" s="44"/>
      <c r="AB256" s="44"/>
      <c r="AC256" s="44"/>
      <c r="AD256" s="44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6"/>
      <c r="AQ256" s="7"/>
      <c r="AR256" s="7"/>
      <c r="AS256" s="7"/>
      <c r="AT256" s="7"/>
      <c r="AU256" s="7"/>
      <c r="AV256" s="7"/>
      <c r="AW256" s="7"/>
    </row>
    <row r="257" spans="2:49" s="10" customFormat="1" ht="18" x14ac:dyDescent="0.2"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24"/>
      <c r="S257" s="44"/>
      <c r="T257" s="44"/>
      <c r="U257" s="28"/>
      <c r="V257" s="44"/>
      <c r="W257" s="44"/>
      <c r="X257" s="44"/>
      <c r="Y257" s="44"/>
      <c r="Z257" s="44"/>
      <c r="AA257" s="44"/>
      <c r="AB257" s="44"/>
      <c r="AC257" s="44"/>
      <c r="AD257" s="44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6"/>
      <c r="AQ257" s="7"/>
      <c r="AR257" s="7"/>
      <c r="AS257" s="7"/>
      <c r="AT257" s="7"/>
      <c r="AU257" s="7"/>
      <c r="AV257" s="7"/>
      <c r="AW257" s="7"/>
    </row>
    <row r="258" spans="2:49" s="10" customFormat="1" ht="18" x14ac:dyDescent="0.2"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24"/>
      <c r="S258" s="44"/>
      <c r="T258" s="44"/>
      <c r="U258" s="28"/>
      <c r="V258" s="44"/>
      <c r="W258" s="44"/>
      <c r="X258" s="44"/>
      <c r="Y258" s="44"/>
      <c r="Z258" s="44"/>
      <c r="AA258" s="44"/>
      <c r="AB258" s="44"/>
      <c r="AC258" s="44"/>
      <c r="AD258" s="44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6"/>
      <c r="AQ258" s="7"/>
      <c r="AR258" s="7"/>
      <c r="AS258" s="7"/>
      <c r="AT258" s="7"/>
      <c r="AU258" s="7"/>
      <c r="AV258" s="7"/>
      <c r="AW258" s="7"/>
    </row>
    <row r="259" spans="2:49" s="10" customFormat="1" ht="18" x14ac:dyDescent="0.2"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24"/>
      <c r="S259" s="44"/>
      <c r="T259" s="44"/>
      <c r="U259" s="28"/>
      <c r="V259" s="44"/>
      <c r="W259" s="44"/>
      <c r="X259" s="44"/>
      <c r="Y259" s="44"/>
      <c r="Z259" s="44"/>
      <c r="AA259" s="44"/>
      <c r="AB259" s="44"/>
      <c r="AC259" s="44"/>
      <c r="AD259" s="44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6"/>
      <c r="AQ259" s="7"/>
      <c r="AR259" s="7"/>
      <c r="AS259" s="7"/>
      <c r="AT259" s="7"/>
      <c r="AU259" s="7"/>
      <c r="AV259" s="7"/>
      <c r="AW259" s="7"/>
    </row>
    <row r="260" spans="2:49" s="10" customFormat="1" ht="18" x14ac:dyDescent="0.2"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24"/>
      <c r="S260" s="44"/>
      <c r="T260" s="44"/>
      <c r="U260" s="28"/>
      <c r="V260" s="44"/>
      <c r="W260" s="44"/>
      <c r="X260" s="44"/>
      <c r="Y260" s="44"/>
      <c r="Z260" s="44"/>
      <c r="AA260" s="44"/>
      <c r="AB260" s="44"/>
      <c r="AC260" s="44"/>
      <c r="AD260" s="44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6"/>
      <c r="AQ260" s="7"/>
      <c r="AR260" s="7"/>
      <c r="AS260" s="7"/>
      <c r="AT260" s="7"/>
      <c r="AU260" s="7"/>
      <c r="AV260" s="7"/>
      <c r="AW260" s="7"/>
    </row>
    <row r="261" spans="2:49" s="10" customFormat="1" ht="18" x14ac:dyDescent="0.2"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24"/>
      <c r="S261" s="44"/>
      <c r="T261" s="44"/>
      <c r="U261" s="28"/>
      <c r="V261" s="44"/>
      <c r="W261" s="44"/>
      <c r="X261" s="44"/>
      <c r="Y261" s="44"/>
      <c r="Z261" s="44"/>
      <c r="AA261" s="44"/>
      <c r="AB261" s="44"/>
      <c r="AC261" s="44"/>
      <c r="AD261" s="44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6"/>
      <c r="AQ261" s="7"/>
      <c r="AR261" s="7"/>
      <c r="AS261" s="7"/>
      <c r="AT261" s="7"/>
      <c r="AU261" s="7"/>
      <c r="AV261" s="7"/>
      <c r="AW261" s="7"/>
    </row>
    <row r="262" spans="2:49" s="10" customFormat="1" ht="18" x14ac:dyDescent="0.2"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24"/>
      <c r="S262" s="44"/>
      <c r="T262" s="44"/>
      <c r="U262" s="28"/>
      <c r="V262" s="44"/>
      <c r="W262" s="44"/>
      <c r="X262" s="44"/>
      <c r="Y262" s="44"/>
      <c r="Z262" s="44"/>
      <c r="AA262" s="44"/>
      <c r="AB262" s="44"/>
      <c r="AC262" s="44"/>
      <c r="AD262" s="44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6"/>
      <c r="AQ262" s="7"/>
      <c r="AR262" s="7"/>
      <c r="AS262" s="7"/>
      <c r="AT262" s="7"/>
      <c r="AU262" s="7"/>
      <c r="AV262" s="7"/>
      <c r="AW262" s="7"/>
    </row>
    <row r="263" spans="2:49" s="10" customFormat="1" ht="18" x14ac:dyDescent="0.2"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24"/>
      <c r="S263" s="44"/>
      <c r="T263" s="44"/>
      <c r="U263" s="28"/>
      <c r="V263" s="44"/>
      <c r="W263" s="44"/>
      <c r="X263" s="44"/>
      <c r="Y263" s="44"/>
      <c r="Z263" s="44"/>
      <c r="AA263" s="44"/>
      <c r="AB263" s="44"/>
      <c r="AC263" s="44"/>
      <c r="AD263" s="44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6"/>
      <c r="AQ263" s="7"/>
      <c r="AR263" s="7"/>
      <c r="AS263" s="7"/>
      <c r="AT263" s="7"/>
      <c r="AU263" s="7"/>
      <c r="AV263" s="7"/>
      <c r="AW263" s="7"/>
    </row>
    <row r="264" spans="2:49" s="10" customFormat="1" ht="18" x14ac:dyDescent="0.2"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24"/>
      <c r="S264" s="44"/>
      <c r="T264" s="44"/>
      <c r="U264" s="28"/>
      <c r="V264" s="44"/>
      <c r="W264" s="44"/>
      <c r="X264" s="44"/>
      <c r="Y264" s="44"/>
      <c r="Z264" s="44"/>
      <c r="AA264" s="44"/>
      <c r="AB264" s="44"/>
      <c r="AC264" s="44"/>
      <c r="AD264" s="44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6"/>
      <c r="AQ264" s="7"/>
      <c r="AR264" s="7"/>
      <c r="AS264" s="7"/>
      <c r="AT264" s="7"/>
      <c r="AU264" s="7"/>
      <c r="AV264" s="7"/>
      <c r="AW264" s="7"/>
    </row>
    <row r="265" spans="2:49" s="10" customFormat="1" ht="18" x14ac:dyDescent="0.2"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24"/>
      <c r="S265" s="44"/>
      <c r="T265" s="44"/>
      <c r="U265" s="28"/>
      <c r="V265" s="44"/>
      <c r="W265" s="44"/>
      <c r="X265" s="44"/>
      <c r="Y265" s="44"/>
      <c r="Z265" s="44"/>
      <c r="AA265" s="44"/>
      <c r="AB265" s="44"/>
      <c r="AC265" s="44"/>
      <c r="AD265" s="44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6"/>
      <c r="AQ265" s="7"/>
      <c r="AR265" s="7"/>
      <c r="AS265" s="7"/>
      <c r="AT265" s="7"/>
      <c r="AU265" s="7"/>
      <c r="AV265" s="7"/>
      <c r="AW265" s="7"/>
    </row>
    <row r="266" spans="2:49" s="10" customFormat="1" ht="18" x14ac:dyDescent="0.2"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24"/>
      <c r="S266" s="44"/>
      <c r="T266" s="44"/>
      <c r="U266" s="28"/>
      <c r="V266" s="44"/>
      <c r="W266" s="44"/>
      <c r="X266" s="44"/>
      <c r="Y266" s="44"/>
      <c r="Z266" s="44"/>
      <c r="AA266" s="44"/>
      <c r="AB266" s="44"/>
      <c r="AC266" s="44"/>
      <c r="AD266" s="44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6"/>
      <c r="AQ266" s="7"/>
      <c r="AR266" s="7"/>
      <c r="AS266" s="7"/>
      <c r="AT266" s="7"/>
      <c r="AU266" s="7"/>
      <c r="AV266" s="7"/>
      <c r="AW266" s="7"/>
    </row>
    <row r="267" spans="2:49" s="10" customFormat="1" ht="18" x14ac:dyDescent="0.2"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24"/>
      <c r="S267" s="44"/>
      <c r="T267" s="44"/>
      <c r="U267" s="28"/>
      <c r="V267" s="44"/>
      <c r="W267" s="44"/>
      <c r="X267" s="44"/>
      <c r="Y267" s="44"/>
      <c r="Z267" s="44"/>
      <c r="AA267" s="44"/>
      <c r="AB267" s="44"/>
      <c r="AC267" s="44"/>
      <c r="AD267" s="44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6"/>
      <c r="AQ267" s="7"/>
      <c r="AR267" s="7"/>
      <c r="AS267" s="7"/>
      <c r="AT267" s="7"/>
      <c r="AU267" s="7"/>
      <c r="AV267" s="7"/>
      <c r="AW267" s="7"/>
    </row>
    <row r="268" spans="2:49" s="10" customFormat="1" ht="18" x14ac:dyDescent="0.2"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24"/>
      <c r="S268" s="44"/>
      <c r="T268" s="44"/>
      <c r="U268" s="28"/>
      <c r="V268" s="44"/>
      <c r="W268" s="44"/>
      <c r="X268" s="44"/>
      <c r="Y268" s="44"/>
      <c r="Z268" s="44"/>
      <c r="AA268" s="44"/>
      <c r="AB268" s="44"/>
      <c r="AC268" s="44"/>
      <c r="AD268" s="44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6"/>
      <c r="AQ268" s="7"/>
      <c r="AR268" s="7"/>
      <c r="AS268" s="7"/>
      <c r="AT268" s="7"/>
      <c r="AU268" s="7"/>
      <c r="AV268" s="7"/>
      <c r="AW268" s="7"/>
    </row>
    <row r="269" spans="2:49" s="10" customFormat="1" ht="18" x14ac:dyDescent="0.2"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24"/>
      <c r="S269" s="44"/>
      <c r="T269" s="44"/>
      <c r="U269" s="28"/>
      <c r="V269" s="44"/>
      <c r="W269" s="44"/>
      <c r="X269" s="44"/>
      <c r="Y269" s="44"/>
      <c r="Z269" s="44"/>
      <c r="AA269" s="44"/>
      <c r="AB269" s="44"/>
      <c r="AC269" s="44"/>
      <c r="AD269" s="44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6"/>
      <c r="AQ269" s="7"/>
      <c r="AR269" s="7"/>
      <c r="AS269" s="7"/>
      <c r="AT269" s="7"/>
      <c r="AU269" s="7"/>
      <c r="AV269" s="7"/>
      <c r="AW269" s="7"/>
    </row>
    <row r="270" spans="2:49" s="10" customFormat="1" ht="18" x14ac:dyDescent="0.2"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24"/>
      <c r="S270" s="44"/>
      <c r="T270" s="44"/>
      <c r="U270" s="28"/>
      <c r="V270" s="44"/>
      <c r="W270" s="44"/>
      <c r="X270" s="44"/>
      <c r="Y270" s="44"/>
      <c r="Z270" s="44"/>
      <c r="AA270" s="44"/>
      <c r="AB270" s="44"/>
      <c r="AC270" s="44"/>
      <c r="AD270" s="44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6"/>
      <c r="AQ270" s="7"/>
      <c r="AR270" s="7"/>
      <c r="AS270" s="7"/>
      <c r="AT270" s="7"/>
      <c r="AU270" s="7"/>
      <c r="AV270" s="7"/>
      <c r="AW270" s="7"/>
    </row>
    <row r="271" spans="2:49" s="10" customFormat="1" ht="18" x14ac:dyDescent="0.2"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24"/>
      <c r="S271" s="44"/>
      <c r="T271" s="44"/>
      <c r="U271" s="28"/>
      <c r="V271" s="44"/>
      <c r="W271" s="44"/>
      <c r="X271" s="44"/>
      <c r="Y271" s="44"/>
      <c r="Z271" s="44"/>
      <c r="AA271" s="44"/>
      <c r="AB271" s="44"/>
      <c r="AC271" s="44"/>
      <c r="AD271" s="44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6"/>
      <c r="AQ271" s="7"/>
      <c r="AR271" s="7"/>
      <c r="AS271" s="7"/>
      <c r="AT271" s="7"/>
      <c r="AU271" s="7"/>
      <c r="AV271" s="7"/>
      <c r="AW271" s="7"/>
    </row>
    <row r="272" spans="2:49" s="10" customFormat="1" ht="18" x14ac:dyDescent="0.2"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24"/>
      <c r="S272" s="44"/>
      <c r="T272" s="44"/>
      <c r="U272" s="28"/>
      <c r="V272" s="44"/>
      <c r="W272" s="44"/>
      <c r="X272" s="44"/>
      <c r="Y272" s="44"/>
      <c r="Z272" s="44"/>
      <c r="AA272" s="44"/>
      <c r="AB272" s="44"/>
      <c r="AC272" s="44"/>
      <c r="AD272" s="44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6"/>
      <c r="AQ272" s="7"/>
      <c r="AR272" s="7"/>
      <c r="AS272" s="7"/>
      <c r="AT272" s="7"/>
      <c r="AU272" s="7"/>
      <c r="AV272" s="7"/>
      <c r="AW272" s="7"/>
    </row>
    <row r="273" spans="2:49" s="10" customFormat="1" ht="18" x14ac:dyDescent="0.2"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24"/>
      <c r="S273" s="44"/>
      <c r="T273" s="44"/>
      <c r="U273" s="28"/>
      <c r="V273" s="44"/>
      <c r="W273" s="44"/>
      <c r="X273" s="44"/>
      <c r="Y273" s="44"/>
      <c r="Z273" s="44"/>
      <c r="AA273" s="44"/>
      <c r="AB273" s="44"/>
      <c r="AC273" s="44"/>
      <c r="AD273" s="44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Q273" s="7"/>
      <c r="AR273" s="7"/>
      <c r="AS273" s="7"/>
      <c r="AT273" s="7"/>
      <c r="AU273" s="7"/>
      <c r="AV273" s="7"/>
      <c r="AW273" s="7"/>
    </row>
    <row r="274" spans="2:49" s="10" customFormat="1" ht="18" x14ac:dyDescent="0.2"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24"/>
      <c r="S274" s="44"/>
      <c r="T274" s="44"/>
      <c r="U274" s="28"/>
      <c r="V274" s="44"/>
      <c r="W274" s="44"/>
      <c r="X274" s="44"/>
      <c r="Y274" s="44"/>
      <c r="Z274" s="44"/>
      <c r="AA274" s="44"/>
      <c r="AB274" s="44"/>
      <c r="AC274" s="44"/>
      <c r="AD274" s="44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6"/>
      <c r="AQ274" s="7"/>
      <c r="AR274" s="7"/>
      <c r="AS274" s="7"/>
      <c r="AT274" s="7"/>
      <c r="AU274" s="7"/>
      <c r="AV274" s="7"/>
      <c r="AW274" s="7"/>
    </row>
    <row r="275" spans="2:49" s="10" customFormat="1" ht="18" x14ac:dyDescent="0.2"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24"/>
      <c r="S275" s="44"/>
      <c r="T275" s="44"/>
      <c r="U275" s="28"/>
      <c r="V275" s="44"/>
      <c r="W275" s="44"/>
      <c r="X275" s="44"/>
      <c r="Y275" s="44"/>
      <c r="Z275" s="44"/>
      <c r="AA275" s="44"/>
      <c r="AB275" s="44"/>
      <c r="AC275" s="44"/>
      <c r="AD275" s="44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6"/>
      <c r="AQ275" s="7"/>
      <c r="AR275" s="7"/>
      <c r="AS275" s="7"/>
      <c r="AT275" s="7"/>
      <c r="AU275" s="7"/>
      <c r="AV275" s="7"/>
      <c r="AW275" s="7"/>
    </row>
    <row r="276" spans="2:49" s="10" customFormat="1" ht="18" x14ac:dyDescent="0.2"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24"/>
      <c r="S276" s="44"/>
      <c r="T276" s="44"/>
      <c r="U276" s="28"/>
      <c r="V276" s="44"/>
      <c r="W276" s="44"/>
      <c r="X276" s="44"/>
      <c r="Y276" s="44"/>
      <c r="Z276" s="44"/>
      <c r="AA276" s="44"/>
      <c r="AB276" s="44"/>
      <c r="AC276" s="44"/>
      <c r="AD276" s="44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6"/>
      <c r="AQ276" s="7"/>
      <c r="AR276" s="7"/>
      <c r="AS276" s="7"/>
      <c r="AT276" s="7"/>
      <c r="AU276" s="7"/>
      <c r="AV276" s="7"/>
      <c r="AW276" s="7"/>
    </row>
    <row r="277" spans="2:49" s="10" customFormat="1" ht="18" x14ac:dyDescent="0.2"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24"/>
      <c r="S277" s="44"/>
      <c r="T277" s="44"/>
      <c r="U277" s="28"/>
      <c r="V277" s="44"/>
      <c r="W277" s="44"/>
      <c r="X277" s="44"/>
      <c r="Y277" s="44"/>
      <c r="Z277" s="44"/>
      <c r="AA277" s="44"/>
      <c r="AB277" s="44"/>
      <c r="AC277" s="44"/>
      <c r="AD277" s="44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6"/>
      <c r="AQ277" s="7"/>
      <c r="AR277" s="7"/>
      <c r="AS277" s="7"/>
      <c r="AT277" s="7"/>
      <c r="AU277" s="7"/>
      <c r="AV277" s="7"/>
      <c r="AW277" s="7"/>
    </row>
    <row r="278" spans="2:49" s="10" customFormat="1" ht="18" x14ac:dyDescent="0.2"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24"/>
      <c r="S278" s="44"/>
      <c r="T278" s="44"/>
      <c r="U278" s="28"/>
      <c r="V278" s="44"/>
      <c r="W278" s="44"/>
      <c r="X278" s="44"/>
      <c r="Y278" s="44"/>
      <c r="Z278" s="44"/>
      <c r="AA278" s="44"/>
      <c r="AB278" s="44"/>
      <c r="AC278" s="44"/>
      <c r="AD278" s="44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6"/>
      <c r="AQ278" s="7"/>
      <c r="AR278" s="7"/>
      <c r="AS278" s="7"/>
      <c r="AT278" s="7"/>
      <c r="AU278" s="7"/>
      <c r="AV278" s="7"/>
      <c r="AW278" s="7"/>
    </row>
    <row r="279" spans="2:49" s="10" customFormat="1" ht="18" x14ac:dyDescent="0.2"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24"/>
      <c r="S279" s="44"/>
      <c r="T279" s="44"/>
      <c r="U279" s="28"/>
      <c r="V279" s="44"/>
      <c r="W279" s="44"/>
      <c r="X279" s="44"/>
      <c r="Y279" s="44"/>
      <c r="Z279" s="44"/>
      <c r="AA279" s="44"/>
      <c r="AB279" s="44"/>
      <c r="AC279" s="44"/>
      <c r="AD279" s="44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6"/>
      <c r="AQ279" s="7"/>
      <c r="AR279" s="7"/>
      <c r="AS279" s="7"/>
      <c r="AT279" s="7"/>
      <c r="AU279" s="7"/>
      <c r="AV279" s="7"/>
      <c r="AW279" s="7"/>
    </row>
    <row r="280" spans="2:49" s="10" customFormat="1" ht="18" x14ac:dyDescent="0.2"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24"/>
      <c r="S280" s="44"/>
      <c r="T280" s="44"/>
      <c r="U280" s="28"/>
      <c r="V280" s="44"/>
      <c r="W280" s="44"/>
      <c r="X280" s="44"/>
      <c r="Y280" s="44"/>
      <c r="Z280" s="44"/>
      <c r="AA280" s="44"/>
      <c r="AB280" s="44"/>
      <c r="AC280" s="44"/>
      <c r="AD280" s="44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6"/>
      <c r="AQ280" s="7"/>
      <c r="AR280" s="7"/>
      <c r="AS280" s="7"/>
      <c r="AT280" s="7"/>
      <c r="AU280" s="7"/>
      <c r="AV280" s="7"/>
      <c r="AW280" s="7"/>
    </row>
    <row r="281" spans="2:49" s="10" customFormat="1" ht="18" x14ac:dyDescent="0.2"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24"/>
      <c r="S281" s="44"/>
      <c r="T281" s="44"/>
      <c r="U281" s="28"/>
      <c r="V281" s="44"/>
      <c r="W281" s="44"/>
      <c r="X281" s="44"/>
      <c r="Y281" s="44"/>
      <c r="Z281" s="44"/>
      <c r="AA281" s="44"/>
      <c r="AB281" s="44"/>
      <c r="AC281" s="44"/>
      <c r="AD281" s="44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6"/>
      <c r="AQ281" s="7"/>
      <c r="AR281" s="7"/>
      <c r="AS281" s="7"/>
      <c r="AT281" s="7"/>
      <c r="AU281" s="7"/>
      <c r="AV281" s="7"/>
      <c r="AW281" s="7"/>
    </row>
    <row r="282" spans="2:49" s="10" customFormat="1" ht="18" x14ac:dyDescent="0.2"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24"/>
      <c r="S282" s="44"/>
      <c r="T282" s="44"/>
      <c r="U282" s="28"/>
      <c r="V282" s="44"/>
      <c r="W282" s="44"/>
      <c r="X282" s="44"/>
      <c r="Y282" s="44"/>
      <c r="Z282" s="44"/>
      <c r="AA282" s="44"/>
      <c r="AB282" s="44"/>
      <c r="AC282" s="44"/>
      <c r="AD282" s="44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6"/>
      <c r="AQ282" s="7"/>
      <c r="AR282" s="7"/>
      <c r="AS282" s="7"/>
      <c r="AT282" s="7"/>
      <c r="AU282" s="7"/>
      <c r="AV282" s="7"/>
      <c r="AW282" s="7"/>
    </row>
    <row r="283" spans="2:49" s="10" customFormat="1" ht="18" x14ac:dyDescent="0.2"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24"/>
      <c r="S283" s="44"/>
      <c r="T283" s="44"/>
      <c r="U283" s="28"/>
      <c r="V283" s="44"/>
      <c r="W283" s="44"/>
      <c r="X283" s="44"/>
      <c r="Y283" s="44"/>
      <c r="Z283" s="44"/>
      <c r="AA283" s="44"/>
      <c r="AB283" s="44"/>
      <c r="AC283" s="44"/>
      <c r="AD283" s="44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6"/>
      <c r="AQ283" s="7"/>
      <c r="AR283" s="7"/>
      <c r="AS283" s="7"/>
      <c r="AT283" s="7"/>
      <c r="AU283" s="7"/>
      <c r="AV283" s="7"/>
      <c r="AW283" s="7"/>
    </row>
    <row r="284" spans="2:49" s="10" customFormat="1" ht="18" x14ac:dyDescent="0.2"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24"/>
      <c r="S284" s="44"/>
      <c r="T284" s="44"/>
      <c r="U284" s="28"/>
      <c r="V284" s="44"/>
      <c r="W284" s="44"/>
      <c r="X284" s="44"/>
      <c r="Y284" s="44"/>
      <c r="Z284" s="44"/>
      <c r="AA284" s="44"/>
      <c r="AB284" s="44"/>
      <c r="AC284" s="44"/>
      <c r="AD284" s="44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6"/>
      <c r="AQ284" s="7"/>
      <c r="AR284" s="7"/>
      <c r="AS284" s="7"/>
      <c r="AT284" s="7"/>
      <c r="AU284" s="7"/>
      <c r="AV284" s="7"/>
      <c r="AW284" s="7"/>
    </row>
    <row r="285" spans="2:49" s="10" customFormat="1" ht="18" x14ac:dyDescent="0.2"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24"/>
      <c r="S285" s="44"/>
      <c r="T285" s="44"/>
      <c r="U285" s="28"/>
      <c r="V285" s="44"/>
      <c r="W285" s="44"/>
      <c r="X285" s="44"/>
      <c r="Y285" s="44"/>
      <c r="Z285" s="44"/>
      <c r="AA285" s="44"/>
      <c r="AB285" s="44"/>
      <c r="AC285" s="44"/>
      <c r="AD285" s="44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6"/>
      <c r="AQ285" s="7"/>
      <c r="AR285" s="7"/>
      <c r="AS285" s="7"/>
      <c r="AT285" s="7"/>
      <c r="AU285" s="7"/>
      <c r="AV285" s="7"/>
      <c r="AW285" s="7"/>
    </row>
    <row r="286" spans="2:49" s="10" customFormat="1" ht="18" x14ac:dyDescent="0.2"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24"/>
      <c r="S286" s="44"/>
      <c r="T286" s="44"/>
      <c r="U286" s="28"/>
      <c r="V286" s="44"/>
      <c r="W286" s="44"/>
      <c r="X286" s="44"/>
      <c r="Y286" s="44"/>
      <c r="Z286" s="44"/>
      <c r="AA286" s="44"/>
      <c r="AB286" s="44"/>
      <c r="AC286" s="44"/>
      <c r="AD286" s="44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6"/>
      <c r="AQ286" s="7"/>
      <c r="AR286" s="7"/>
      <c r="AS286" s="7"/>
      <c r="AT286" s="7"/>
      <c r="AU286" s="7"/>
      <c r="AV286" s="7"/>
      <c r="AW286" s="7"/>
    </row>
    <row r="287" spans="2:49" s="10" customFormat="1" ht="18" x14ac:dyDescent="0.2"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24"/>
      <c r="S287" s="44"/>
      <c r="T287" s="44"/>
      <c r="U287" s="28"/>
      <c r="V287" s="44"/>
      <c r="W287" s="44"/>
      <c r="X287" s="44"/>
      <c r="Y287" s="44"/>
      <c r="Z287" s="44"/>
      <c r="AA287" s="44"/>
      <c r="AB287" s="44"/>
      <c r="AC287" s="44"/>
      <c r="AD287" s="44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6"/>
      <c r="AQ287" s="7"/>
      <c r="AR287" s="7"/>
      <c r="AS287" s="7"/>
      <c r="AT287" s="7"/>
      <c r="AU287" s="7"/>
      <c r="AV287" s="7"/>
      <c r="AW287" s="7"/>
    </row>
    <row r="288" spans="2:49" s="10" customFormat="1" ht="18" x14ac:dyDescent="0.2"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24"/>
      <c r="S288" s="44"/>
      <c r="T288" s="44"/>
      <c r="U288" s="28"/>
      <c r="V288" s="44"/>
      <c r="W288" s="44"/>
      <c r="X288" s="44"/>
      <c r="Y288" s="44"/>
      <c r="Z288" s="44"/>
      <c r="AA288" s="44"/>
      <c r="AB288" s="44"/>
      <c r="AC288" s="44"/>
      <c r="AD288" s="44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6"/>
      <c r="AQ288" s="7"/>
      <c r="AR288" s="7"/>
      <c r="AS288" s="7"/>
      <c r="AT288" s="7"/>
      <c r="AU288" s="7"/>
      <c r="AV288" s="7"/>
      <c r="AW288" s="7"/>
    </row>
    <row r="289" spans="2:49" s="10" customFormat="1" ht="18" x14ac:dyDescent="0.2"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24"/>
      <c r="S289" s="44"/>
      <c r="T289" s="44"/>
      <c r="U289" s="28"/>
      <c r="V289" s="44"/>
      <c r="W289" s="44"/>
      <c r="X289" s="44"/>
      <c r="Y289" s="44"/>
      <c r="Z289" s="44"/>
      <c r="AA289" s="44"/>
      <c r="AB289" s="44"/>
      <c r="AC289" s="44"/>
      <c r="AD289" s="44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6"/>
      <c r="AQ289" s="7"/>
      <c r="AR289" s="7"/>
      <c r="AS289" s="7"/>
      <c r="AT289" s="7"/>
      <c r="AU289" s="7"/>
      <c r="AV289" s="7"/>
      <c r="AW289" s="7"/>
    </row>
    <row r="290" spans="2:49" s="10" customFormat="1" x14ac:dyDescent="0.2"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24"/>
      <c r="S290" s="44"/>
      <c r="T290" s="44"/>
      <c r="U290" s="28"/>
      <c r="V290" s="44"/>
      <c r="W290" s="44"/>
      <c r="X290" s="44"/>
      <c r="Y290" s="44"/>
      <c r="Z290" s="44"/>
      <c r="AA290" s="44"/>
      <c r="AB290" s="44"/>
      <c r="AC290" s="44"/>
      <c r="AD290" s="44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6"/>
      <c r="AQ290"/>
      <c r="AR290"/>
      <c r="AS290"/>
      <c r="AT290"/>
      <c r="AU290"/>
      <c r="AV290"/>
      <c r="AW290"/>
    </row>
    <row r="291" spans="2:49" s="10" customFormat="1" x14ac:dyDescent="0.2"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24"/>
      <c r="S291" s="44"/>
      <c r="T291" s="44"/>
      <c r="U291" s="28"/>
      <c r="V291" s="44"/>
      <c r="W291" s="44"/>
      <c r="X291" s="44"/>
      <c r="Y291" s="44"/>
      <c r="Z291" s="44"/>
      <c r="AA291" s="44"/>
      <c r="AB291" s="44"/>
      <c r="AC291" s="44"/>
      <c r="AD291" s="44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6"/>
      <c r="AQ291"/>
      <c r="AR291"/>
      <c r="AS291"/>
      <c r="AT291"/>
      <c r="AU291"/>
      <c r="AV291"/>
      <c r="AW291"/>
    </row>
    <row r="292" spans="2:49" s="10" customFormat="1" x14ac:dyDescent="0.2"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24"/>
      <c r="S292" s="44"/>
      <c r="T292" s="44"/>
      <c r="U292" s="28"/>
      <c r="V292" s="44"/>
      <c r="W292" s="44"/>
      <c r="X292" s="44"/>
      <c r="Y292" s="44"/>
      <c r="Z292" s="44"/>
      <c r="AA292" s="44"/>
      <c r="AB292" s="44"/>
      <c r="AC292" s="44"/>
      <c r="AD292" s="44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6"/>
      <c r="AQ292"/>
      <c r="AR292"/>
      <c r="AS292"/>
      <c r="AT292"/>
      <c r="AU292"/>
      <c r="AV292"/>
      <c r="AW292"/>
    </row>
    <row r="293" spans="2:49" s="10" customFormat="1" x14ac:dyDescent="0.2"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24"/>
      <c r="S293" s="44"/>
      <c r="T293" s="44"/>
      <c r="U293" s="28"/>
      <c r="V293" s="44"/>
      <c r="W293" s="44"/>
      <c r="X293" s="44"/>
      <c r="Y293" s="44"/>
      <c r="Z293" s="44"/>
      <c r="AA293" s="44"/>
      <c r="AB293" s="44"/>
      <c r="AC293" s="44"/>
      <c r="AD293" s="44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6"/>
      <c r="AQ293"/>
      <c r="AR293"/>
      <c r="AS293"/>
      <c r="AT293"/>
      <c r="AU293"/>
      <c r="AV293"/>
      <c r="AW293"/>
    </row>
    <row r="294" spans="2:49" s="10" customFormat="1" x14ac:dyDescent="0.2"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24"/>
      <c r="S294" s="44"/>
      <c r="T294" s="44"/>
      <c r="U294" s="28"/>
      <c r="V294" s="44"/>
      <c r="W294" s="44"/>
      <c r="X294" s="44"/>
      <c r="Y294" s="44"/>
      <c r="Z294" s="44"/>
      <c r="AA294" s="44"/>
      <c r="AB294" s="44"/>
      <c r="AC294" s="44"/>
      <c r="AD294" s="44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6"/>
      <c r="AQ294"/>
      <c r="AR294"/>
      <c r="AS294"/>
      <c r="AT294"/>
      <c r="AU294"/>
      <c r="AV294"/>
      <c r="AW294"/>
    </row>
    <row r="295" spans="2:49" s="10" customFormat="1" x14ac:dyDescent="0.2"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24"/>
      <c r="S295" s="44"/>
      <c r="T295" s="44"/>
      <c r="U295" s="28"/>
      <c r="V295" s="44"/>
      <c r="W295" s="44"/>
      <c r="X295" s="44"/>
      <c r="Y295" s="44"/>
      <c r="Z295" s="44"/>
      <c r="AA295" s="44"/>
      <c r="AB295" s="44"/>
      <c r="AC295" s="44"/>
      <c r="AD295" s="44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6"/>
      <c r="AQ295"/>
      <c r="AR295"/>
      <c r="AS295"/>
      <c r="AT295"/>
      <c r="AU295"/>
      <c r="AV295"/>
      <c r="AW295"/>
    </row>
    <row r="296" spans="2:49" s="10" customFormat="1" x14ac:dyDescent="0.2"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24"/>
      <c r="S296" s="44"/>
      <c r="T296" s="44"/>
      <c r="U296" s="28"/>
      <c r="V296" s="44"/>
      <c r="W296" s="44"/>
      <c r="X296" s="44"/>
      <c r="Y296" s="44"/>
      <c r="Z296" s="44"/>
      <c r="AA296" s="44"/>
      <c r="AB296" s="44"/>
      <c r="AC296" s="44"/>
      <c r="AD296" s="44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6"/>
      <c r="AQ296"/>
      <c r="AR296"/>
      <c r="AS296"/>
      <c r="AT296"/>
      <c r="AU296"/>
      <c r="AV296"/>
      <c r="AW296"/>
    </row>
    <row r="297" spans="2:49" s="10" customFormat="1" x14ac:dyDescent="0.2"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24"/>
      <c r="S297" s="44"/>
      <c r="T297" s="44"/>
      <c r="U297" s="28"/>
      <c r="V297" s="44"/>
      <c r="W297" s="44"/>
      <c r="X297" s="44"/>
      <c r="Y297" s="44"/>
      <c r="Z297" s="44"/>
      <c r="AA297" s="44"/>
      <c r="AB297" s="44"/>
      <c r="AC297" s="44"/>
      <c r="AD297" s="44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6"/>
      <c r="AQ297"/>
      <c r="AR297"/>
      <c r="AS297"/>
      <c r="AT297"/>
      <c r="AU297"/>
      <c r="AV297"/>
      <c r="AW297"/>
    </row>
    <row r="298" spans="2:49" s="10" customFormat="1" x14ac:dyDescent="0.2"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24"/>
      <c r="S298" s="44"/>
      <c r="T298" s="44"/>
      <c r="U298" s="28"/>
      <c r="V298" s="44"/>
      <c r="W298" s="44"/>
      <c r="X298" s="44"/>
      <c r="Y298" s="44"/>
      <c r="Z298" s="44"/>
      <c r="AA298" s="44"/>
      <c r="AB298" s="44"/>
      <c r="AC298" s="44"/>
      <c r="AD298" s="44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6"/>
      <c r="AQ298"/>
      <c r="AR298"/>
      <c r="AS298"/>
      <c r="AT298"/>
      <c r="AU298"/>
      <c r="AV298"/>
      <c r="AW298"/>
    </row>
    <row r="299" spans="2:49" s="10" customFormat="1" x14ac:dyDescent="0.2"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24"/>
      <c r="S299" s="44"/>
      <c r="T299" s="44"/>
      <c r="U299" s="28"/>
      <c r="V299" s="44"/>
      <c r="W299" s="44"/>
      <c r="X299" s="44"/>
      <c r="Y299" s="44"/>
      <c r="Z299" s="44"/>
      <c r="AA299" s="44"/>
      <c r="AB299" s="44"/>
      <c r="AC299" s="44"/>
      <c r="AD299" s="44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6"/>
      <c r="AQ299"/>
      <c r="AR299"/>
      <c r="AS299"/>
      <c r="AT299"/>
      <c r="AU299"/>
      <c r="AV299"/>
      <c r="AW299"/>
    </row>
    <row r="300" spans="2:49" s="10" customFormat="1" x14ac:dyDescent="0.2"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24"/>
      <c r="S300" s="44"/>
      <c r="T300" s="44"/>
      <c r="U300" s="28"/>
      <c r="V300" s="44"/>
      <c r="W300" s="44"/>
      <c r="X300" s="44"/>
      <c r="Y300" s="44"/>
      <c r="Z300" s="44"/>
      <c r="AA300" s="44"/>
      <c r="AB300" s="44"/>
      <c r="AC300" s="44"/>
      <c r="AD300" s="44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6"/>
      <c r="AQ300"/>
      <c r="AR300"/>
      <c r="AS300"/>
      <c r="AT300"/>
      <c r="AU300"/>
      <c r="AV300"/>
      <c r="AW300"/>
    </row>
    <row r="301" spans="2:49" s="10" customFormat="1" x14ac:dyDescent="0.2"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24"/>
      <c r="S301" s="44"/>
      <c r="T301" s="44"/>
      <c r="U301" s="28"/>
      <c r="V301" s="44"/>
      <c r="W301" s="44"/>
      <c r="X301" s="44"/>
      <c r="Y301" s="44"/>
      <c r="Z301" s="44"/>
      <c r="AA301" s="44"/>
      <c r="AB301" s="44"/>
      <c r="AC301" s="44"/>
      <c r="AD301" s="44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6"/>
      <c r="AQ301"/>
      <c r="AR301"/>
      <c r="AS301"/>
      <c r="AT301"/>
      <c r="AU301"/>
      <c r="AV301"/>
      <c r="AW301"/>
    </row>
    <row r="302" spans="2:49" s="10" customFormat="1" x14ac:dyDescent="0.2"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24"/>
      <c r="S302" s="44"/>
      <c r="T302" s="44"/>
      <c r="U302" s="28"/>
      <c r="V302" s="44"/>
      <c r="W302" s="44"/>
      <c r="X302" s="44"/>
      <c r="Y302" s="44"/>
      <c r="Z302" s="44"/>
      <c r="AA302" s="44"/>
      <c r="AB302" s="44"/>
      <c r="AC302" s="44"/>
      <c r="AD302" s="44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6"/>
      <c r="AQ302"/>
      <c r="AR302"/>
      <c r="AS302"/>
      <c r="AT302"/>
      <c r="AU302"/>
      <c r="AV302"/>
      <c r="AW302"/>
    </row>
    <row r="303" spans="2:49" s="10" customFormat="1" x14ac:dyDescent="0.2"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24"/>
      <c r="S303" s="44"/>
      <c r="T303" s="44"/>
      <c r="U303" s="28"/>
      <c r="V303" s="44"/>
      <c r="W303" s="44"/>
      <c r="X303" s="44"/>
      <c r="Y303" s="44"/>
      <c r="Z303" s="44"/>
      <c r="AA303" s="44"/>
      <c r="AB303" s="44"/>
      <c r="AC303" s="44"/>
      <c r="AD303" s="44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6"/>
      <c r="AQ303"/>
      <c r="AR303"/>
      <c r="AS303"/>
      <c r="AT303"/>
      <c r="AU303"/>
      <c r="AV303"/>
      <c r="AW303"/>
    </row>
    <row r="304" spans="2:49" s="10" customFormat="1" x14ac:dyDescent="0.2"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24"/>
      <c r="S304" s="44"/>
      <c r="T304" s="44"/>
      <c r="U304" s="28"/>
      <c r="V304" s="44"/>
      <c r="W304" s="44"/>
      <c r="X304" s="44"/>
      <c r="Y304" s="44"/>
      <c r="Z304" s="44"/>
      <c r="AA304" s="44"/>
      <c r="AB304" s="44"/>
      <c r="AC304" s="44"/>
      <c r="AD304" s="44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6"/>
      <c r="AQ304"/>
      <c r="AR304"/>
      <c r="AS304"/>
      <c r="AT304"/>
      <c r="AU304"/>
      <c r="AV304"/>
      <c r="AW304"/>
    </row>
    <row r="305" spans="2:49" s="10" customFormat="1" x14ac:dyDescent="0.2"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24"/>
      <c r="S305" s="44"/>
      <c r="T305" s="44"/>
      <c r="U305" s="28"/>
      <c r="V305" s="44"/>
      <c r="W305" s="44"/>
      <c r="X305" s="44"/>
      <c r="Y305" s="44"/>
      <c r="Z305" s="44"/>
      <c r="AA305" s="44"/>
      <c r="AB305" s="44"/>
      <c r="AC305" s="44"/>
      <c r="AD305" s="44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6"/>
      <c r="AQ305"/>
      <c r="AR305"/>
      <c r="AS305"/>
      <c r="AT305"/>
      <c r="AU305"/>
      <c r="AV305"/>
      <c r="AW305"/>
    </row>
    <row r="306" spans="2:49" s="10" customFormat="1" x14ac:dyDescent="0.2"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24"/>
      <c r="S306" s="44"/>
      <c r="T306" s="44"/>
      <c r="U306" s="28"/>
      <c r="V306" s="44"/>
      <c r="W306" s="44"/>
      <c r="X306" s="44"/>
      <c r="Y306" s="44"/>
      <c r="Z306" s="44"/>
      <c r="AA306" s="44"/>
      <c r="AB306" s="44"/>
      <c r="AC306" s="44"/>
      <c r="AD306" s="44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6"/>
      <c r="AQ306"/>
      <c r="AR306"/>
      <c r="AS306"/>
      <c r="AT306"/>
      <c r="AU306"/>
      <c r="AV306"/>
      <c r="AW306"/>
    </row>
    <row r="307" spans="2:49" s="10" customFormat="1" x14ac:dyDescent="0.2"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24"/>
      <c r="S307" s="44"/>
      <c r="T307" s="44"/>
      <c r="U307" s="28"/>
      <c r="V307" s="44"/>
      <c r="W307" s="44"/>
      <c r="X307" s="44"/>
      <c r="Y307" s="44"/>
      <c r="Z307" s="44"/>
      <c r="AA307" s="44"/>
      <c r="AB307" s="44"/>
      <c r="AC307" s="44"/>
      <c r="AD307" s="44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6"/>
      <c r="AQ307"/>
      <c r="AR307"/>
      <c r="AS307"/>
      <c r="AT307"/>
      <c r="AU307"/>
      <c r="AV307"/>
      <c r="AW307"/>
    </row>
    <row r="308" spans="2:49" s="10" customFormat="1" x14ac:dyDescent="0.2"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24"/>
      <c r="S308" s="44"/>
      <c r="T308" s="44"/>
      <c r="U308" s="28"/>
      <c r="V308" s="44"/>
      <c r="W308" s="44"/>
      <c r="X308" s="44"/>
      <c r="Y308" s="44"/>
      <c r="Z308" s="44"/>
      <c r="AA308" s="44"/>
      <c r="AB308" s="44"/>
      <c r="AC308" s="44"/>
      <c r="AD308" s="44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6"/>
      <c r="AQ308"/>
      <c r="AR308"/>
      <c r="AS308"/>
      <c r="AT308"/>
      <c r="AU308"/>
      <c r="AV308"/>
      <c r="AW308"/>
    </row>
    <row r="309" spans="2:49" s="10" customFormat="1" x14ac:dyDescent="0.2"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24"/>
      <c r="S309" s="44"/>
      <c r="T309" s="44"/>
      <c r="U309" s="28"/>
      <c r="V309" s="44"/>
      <c r="W309" s="44"/>
      <c r="X309" s="44"/>
      <c r="Y309" s="44"/>
      <c r="Z309" s="44"/>
      <c r="AA309" s="44"/>
      <c r="AB309" s="44"/>
      <c r="AC309" s="44"/>
      <c r="AD309" s="44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6"/>
      <c r="AQ309"/>
      <c r="AR309"/>
      <c r="AS309"/>
      <c r="AT309"/>
      <c r="AU309"/>
      <c r="AV309"/>
      <c r="AW309"/>
    </row>
    <row r="310" spans="2:49" s="10" customFormat="1" x14ac:dyDescent="0.2"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24"/>
      <c r="S310" s="44"/>
      <c r="T310" s="44"/>
      <c r="U310" s="28"/>
      <c r="V310" s="44"/>
      <c r="W310" s="44"/>
      <c r="X310" s="44"/>
      <c r="Y310" s="44"/>
      <c r="Z310" s="44"/>
      <c r="AA310" s="44"/>
      <c r="AB310" s="44"/>
      <c r="AC310" s="44"/>
      <c r="AD310" s="44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6"/>
      <c r="AQ310"/>
      <c r="AR310"/>
      <c r="AS310"/>
      <c r="AT310"/>
      <c r="AU310"/>
      <c r="AV310"/>
      <c r="AW310"/>
    </row>
    <row r="311" spans="2:49" s="10" customFormat="1" x14ac:dyDescent="0.2"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24"/>
      <c r="S311" s="44"/>
      <c r="T311" s="44"/>
      <c r="U311" s="28"/>
      <c r="V311" s="44"/>
      <c r="W311" s="44"/>
      <c r="X311" s="44"/>
      <c r="Y311" s="44"/>
      <c r="Z311" s="44"/>
      <c r="AA311" s="44"/>
      <c r="AB311" s="44"/>
      <c r="AC311" s="44"/>
      <c r="AD311" s="44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6"/>
      <c r="AQ311"/>
      <c r="AR311"/>
      <c r="AS311"/>
      <c r="AT311"/>
      <c r="AU311"/>
      <c r="AV311"/>
      <c r="AW311"/>
    </row>
    <row r="312" spans="2:49" s="10" customFormat="1" x14ac:dyDescent="0.2"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24"/>
      <c r="S312" s="44"/>
      <c r="T312" s="44"/>
      <c r="U312" s="28"/>
      <c r="V312" s="44"/>
      <c r="W312" s="44"/>
      <c r="X312" s="44"/>
      <c r="Y312" s="44"/>
      <c r="Z312" s="44"/>
      <c r="AA312" s="44"/>
      <c r="AB312" s="44"/>
      <c r="AC312" s="44"/>
      <c r="AD312" s="44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6"/>
      <c r="AQ312"/>
      <c r="AR312"/>
      <c r="AS312"/>
      <c r="AT312"/>
      <c r="AU312"/>
      <c r="AV312"/>
      <c r="AW312"/>
    </row>
    <row r="313" spans="2:49" s="10" customFormat="1" x14ac:dyDescent="0.2"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24"/>
      <c r="S313" s="44"/>
      <c r="T313" s="44"/>
      <c r="U313" s="28"/>
      <c r="V313" s="44"/>
      <c r="W313" s="44"/>
      <c r="X313" s="44"/>
      <c r="Y313" s="44"/>
      <c r="Z313" s="44"/>
      <c r="AA313" s="44"/>
      <c r="AB313" s="44"/>
      <c r="AC313" s="44"/>
      <c r="AD313" s="44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6"/>
      <c r="AQ313"/>
      <c r="AR313"/>
      <c r="AS313"/>
      <c r="AT313"/>
      <c r="AU313"/>
      <c r="AV313"/>
      <c r="AW313"/>
    </row>
    <row r="314" spans="2:49" s="10" customFormat="1" x14ac:dyDescent="0.2"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24"/>
      <c r="S314" s="44"/>
      <c r="T314" s="44"/>
      <c r="U314" s="28"/>
      <c r="V314" s="44"/>
      <c r="W314" s="44"/>
      <c r="X314" s="44"/>
      <c r="Y314" s="44"/>
      <c r="Z314" s="44"/>
      <c r="AA314" s="44"/>
      <c r="AB314" s="44"/>
      <c r="AC314" s="44"/>
      <c r="AD314" s="44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6"/>
      <c r="AQ314"/>
      <c r="AR314"/>
      <c r="AS314"/>
      <c r="AT314"/>
      <c r="AU314"/>
      <c r="AV314"/>
      <c r="AW314"/>
    </row>
    <row r="315" spans="2:49" s="10" customFormat="1" x14ac:dyDescent="0.2"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24"/>
      <c r="S315" s="44"/>
      <c r="T315" s="44"/>
      <c r="U315" s="28"/>
      <c r="V315" s="44"/>
      <c r="W315" s="44"/>
      <c r="X315" s="44"/>
      <c r="Y315" s="44"/>
      <c r="Z315" s="44"/>
      <c r="AA315" s="44"/>
      <c r="AB315" s="44"/>
      <c r="AC315" s="44"/>
      <c r="AD315" s="44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6"/>
      <c r="AQ315"/>
      <c r="AR315"/>
      <c r="AS315"/>
      <c r="AT315"/>
      <c r="AU315"/>
      <c r="AV315"/>
      <c r="AW315"/>
    </row>
    <row r="316" spans="2:49" s="10" customFormat="1" x14ac:dyDescent="0.2"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24"/>
      <c r="S316" s="44"/>
      <c r="T316" s="44"/>
      <c r="U316" s="28"/>
      <c r="V316" s="44"/>
      <c r="W316" s="44"/>
      <c r="X316" s="44"/>
      <c r="Y316" s="44"/>
      <c r="Z316" s="44"/>
      <c r="AA316" s="44"/>
      <c r="AB316" s="44"/>
      <c r="AC316" s="44"/>
      <c r="AD316" s="44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6"/>
      <c r="AQ316"/>
      <c r="AR316"/>
      <c r="AS316"/>
      <c r="AT316"/>
      <c r="AU316"/>
      <c r="AV316"/>
      <c r="AW316"/>
    </row>
    <row r="317" spans="2:49" s="10" customFormat="1" x14ac:dyDescent="0.2"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24"/>
      <c r="S317" s="44"/>
      <c r="T317" s="44"/>
      <c r="U317" s="28"/>
      <c r="V317" s="44"/>
      <c r="W317" s="44"/>
      <c r="X317" s="44"/>
      <c r="Y317" s="44"/>
      <c r="Z317" s="44"/>
      <c r="AA317" s="44"/>
      <c r="AB317" s="44"/>
      <c r="AC317" s="44"/>
      <c r="AD317" s="44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6"/>
      <c r="AQ317"/>
      <c r="AR317"/>
      <c r="AS317"/>
      <c r="AT317"/>
      <c r="AU317"/>
      <c r="AV317"/>
      <c r="AW317"/>
    </row>
    <row r="318" spans="2:49" s="10" customFormat="1" x14ac:dyDescent="0.2"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24"/>
      <c r="S318" s="44"/>
      <c r="T318" s="44"/>
      <c r="U318" s="28"/>
      <c r="V318" s="44"/>
      <c r="W318" s="44"/>
      <c r="X318" s="44"/>
      <c r="Y318" s="44"/>
      <c r="Z318" s="44"/>
      <c r="AA318" s="44"/>
      <c r="AB318" s="44"/>
      <c r="AC318" s="44"/>
      <c r="AD318" s="44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6"/>
      <c r="AQ318"/>
      <c r="AR318"/>
      <c r="AS318"/>
      <c r="AT318"/>
      <c r="AU318"/>
      <c r="AV318"/>
      <c r="AW318"/>
    </row>
    <row r="319" spans="2:49" s="10" customFormat="1" x14ac:dyDescent="0.2"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24"/>
      <c r="S319" s="44"/>
      <c r="T319" s="44"/>
      <c r="U319" s="28"/>
      <c r="V319" s="44"/>
      <c r="W319" s="44"/>
      <c r="X319" s="44"/>
      <c r="Y319" s="44"/>
      <c r="Z319" s="44"/>
      <c r="AA319" s="44"/>
      <c r="AB319" s="44"/>
      <c r="AC319" s="44"/>
      <c r="AD319" s="44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6"/>
      <c r="AQ319"/>
      <c r="AR319"/>
      <c r="AS319"/>
      <c r="AT319"/>
      <c r="AU319"/>
      <c r="AV319"/>
      <c r="AW319"/>
    </row>
    <row r="320" spans="2:49" s="10" customFormat="1" x14ac:dyDescent="0.2"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24"/>
      <c r="S320" s="44"/>
      <c r="T320" s="44"/>
      <c r="U320" s="28"/>
      <c r="V320" s="44"/>
      <c r="W320" s="44"/>
      <c r="X320" s="44"/>
      <c r="Y320" s="44"/>
      <c r="Z320" s="44"/>
      <c r="AA320" s="44"/>
      <c r="AB320" s="44"/>
      <c r="AC320" s="44"/>
      <c r="AD320" s="44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6"/>
      <c r="AQ320"/>
      <c r="AR320"/>
      <c r="AS320"/>
      <c r="AT320"/>
      <c r="AU320"/>
      <c r="AV320"/>
      <c r="AW320"/>
    </row>
    <row r="321" spans="2:49" s="10" customFormat="1" x14ac:dyDescent="0.2"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24"/>
      <c r="S321" s="44"/>
      <c r="T321" s="44"/>
      <c r="U321" s="28"/>
      <c r="V321" s="44"/>
      <c r="W321" s="44"/>
      <c r="X321" s="44"/>
      <c r="Y321" s="44"/>
      <c r="Z321" s="44"/>
      <c r="AA321" s="44"/>
      <c r="AB321" s="44"/>
      <c r="AC321" s="44"/>
      <c r="AD321" s="44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6"/>
      <c r="AQ321"/>
      <c r="AR321"/>
      <c r="AS321"/>
      <c r="AT321"/>
      <c r="AU321"/>
      <c r="AV321"/>
      <c r="AW321"/>
    </row>
    <row r="322" spans="2:49" s="10" customFormat="1" x14ac:dyDescent="0.2"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24"/>
      <c r="S322" s="44"/>
      <c r="T322" s="44"/>
      <c r="U322" s="28"/>
      <c r="V322" s="44"/>
      <c r="W322" s="44"/>
      <c r="X322" s="44"/>
      <c r="Y322" s="44"/>
      <c r="Z322" s="44"/>
      <c r="AA322" s="44"/>
      <c r="AB322" s="44"/>
      <c r="AC322" s="44"/>
      <c r="AD322" s="44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6"/>
      <c r="AQ322"/>
      <c r="AR322"/>
      <c r="AS322"/>
      <c r="AT322"/>
      <c r="AU322"/>
      <c r="AV322"/>
      <c r="AW322"/>
    </row>
    <row r="323" spans="2:49" s="10" customFormat="1" x14ac:dyDescent="0.2"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24"/>
      <c r="S323" s="44"/>
      <c r="T323" s="44"/>
      <c r="U323" s="28"/>
      <c r="V323" s="44"/>
      <c r="W323" s="44"/>
      <c r="X323" s="44"/>
      <c r="Y323" s="44"/>
      <c r="Z323" s="44"/>
      <c r="AA323" s="44"/>
      <c r="AB323" s="44"/>
      <c r="AC323" s="44"/>
      <c r="AD323" s="44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6"/>
      <c r="AQ323"/>
      <c r="AR323"/>
      <c r="AS323"/>
      <c r="AT323"/>
      <c r="AU323"/>
      <c r="AV323"/>
      <c r="AW323"/>
    </row>
    <row r="324" spans="2:49" s="10" customFormat="1" x14ac:dyDescent="0.2"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24"/>
      <c r="S324" s="44"/>
      <c r="T324" s="44"/>
      <c r="U324" s="28"/>
      <c r="V324" s="44"/>
      <c r="W324" s="44"/>
      <c r="X324" s="44"/>
      <c r="Y324" s="44"/>
      <c r="Z324" s="44"/>
      <c r="AA324" s="44"/>
      <c r="AB324" s="44"/>
      <c r="AC324" s="44"/>
      <c r="AD324" s="44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6"/>
      <c r="AQ324"/>
      <c r="AR324"/>
      <c r="AS324"/>
      <c r="AT324"/>
      <c r="AU324"/>
      <c r="AV324"/>
      <c r="AW324"/>
    </row>
    <row r="325" spans="2:49" s="10" customFormat="1" x14ac:dyDescent="0.2"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24"/>
      <c r="S325" s="44"/>
      <c r="T325" s="44"/>
      <c r="U325" s="28"/>
      <c r="V325" s="44"/>
      <c r="W325" s="44"/>
      <c r="X325" s="44"/>
      <c r="Y325" s="44"/>
      <c r="Z325" s="44"/>
      <c r="AA325" s="44"/>
      <c r="AB325" s="44"/>
      <c r="AC325" s="44"/>
      <c r="AD325" s="44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6"/>
      <c r="AQ325"/>
      <c r="AR325"/>
      <c r="AS325"/>
      <c r="AT325"/>
      <c r="AU325"/>
      <c r="AV325"/>
      <c r="AW325"/>
    </row>
    <row r="326" spans="2:49" s="10" customFormat="1" x14ac:dyDescent="0.2"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24"/>
      <c r="S326" s="44"/>
      <c r="T326" s="44"/>
      <c r="U326" s="28"/>
      <c r="V326" s="44"/>
      <c r="W326" s="44"/>
      <c r="X326" s="44"/>
      <c r="Y326" s="44"/>
      <c r="Z326" s="44"/>
      <c r="AA326" s="44"/>
      <c r="AB326" s="44"/>
      <c r="AC326" s="44"/>
      <c r="AD326" s="44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6"/>
      <c r="AQ326"/>
      <c r="AR326"/>
      <c r="AS326"/>
      <c r="AT326"/>
      <c r="AU326"/>
      <c r="AV326"/>
      <c r="AW326"/>
    </row>
    <row r="327" spans="2:49" s="10" customFormat="1" x14ac:dyDescent="0.2"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24"/>
      <c r="S327" s="44"/>
      <c r="T327" s="44"/>
      <c r="U327" s="28"/>
      <c r="V327" s="44"/>
      <c r="W327" s="44"/>
      <c r="X327" s="44"/>
      <c r="Y327" s="44"/>
      <c r="Z327" s="44"/>
      <c r="AA327" s="44"/>
      <c r="AB327" s="44"/>
      <c r="AC327" s="44"/>
      <c r="AD327" s="44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6"/>
      <c r="AQ327"/>
      <c r="AR327"/>
      <c r="AS327"/>
      <c r="AT327"/>
      <c r="AU327"/>
      <c r="AV327"/>
      <c r="AW327"/>
    </row>
    <row r="328" spans="2:49" s="10" customFormat="1" x14ac:dyDescent="0.2"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24"/>
      <c r="S328" s="44"/>
      <c r="T328" s="44"/>
      <c r="U328" s="28"/>
      <c r="V328" s="44"/>
      <c r="W328" s="44"/>
      <c r="X328" s="44"/>
      <c r="Y328" s="44"/>
      <c r="Z328" s="44"/>
      <c r="AA328" s="44"/>
      <c r="AB328" s="44"/>
      <c r="AC328" s="44"/>
      <c r="AD328" s="44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6"/>
      <c r="AQ328"/>
      <c r="AR328"/>
      <c r="AS328"/>
      <c r="AT328"/>
      <c r="AU328"/>
      <c r="AV328"/>
      <c r="AW328"/>
    </row>
    <row r="329" spans="2:49" s="10" customFormat="1" x14ac:dyDescent="0.2"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24"/>
      <c r="S329" s="44"/>
      <c r="T329" s="44"/>
      <c r="U329" s="28"/>
      <c r="V329" s="44"/>
      <c r="W329" s="44"/>
      <c r="X329" s="44"/>
      <c r="Y329" s="44"/>
      <c r="Z329" s="44"/>
      <c r="AA329" s="44"/>
      <c r="AB329" s="44"/>
      <c r="AC329" s="44"/>
      <c r="AD329" s="44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6"/>
      <c r="AQ329"/>
      <c r="AR329"/>
      <c r="AS329"/>
      <c r="AT329"/>
      <c r="AU329"/>
      <c r="AV329"/>
      <c r="AW329"/>
    </row>
    <row r="330" spans="2:49" s="10" customFormat="1" x14ac:dyDescent="0.2"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24"/>
      <c r="S330" s="44"/>
      <c r="T330" s="44"/>
      <c r="U330" s="28"/>
      <c r="V330" s="44"/>
      <c r="W330" s="44"/>
      <c r="X330" s="44"/>
      <c r="Y330" s="44"/>
      <c r="Z330" s="44"/>
      <c r="AA330" s="44"/>
      <c r="AB330" s="44"/>
      <c r="AC330" s="44"/>
      <c r="AD330" s="44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6"/>
      <c r="AQ330"/>
      <c r="AR330"/>
      <c r="AS330"/>
      <c r="AT330"/>
      <c r="AU330"/>
      <c r="AV330"/>
      <c r="AW330"/>
    </row>
    <row r="331" spans="2:49" s="10" customFormat="1" x14ac:dyDescent="0.2"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24"/>
      <c r="S331" s="44"/>
      <c r="T331" s="44"/>
      <c r="U331" s="28"/>
      <c r="V331" s="44"/>
      <c r="W331" s="44"/>
      <c r="X331" s="44"/>
      <c r="Y331" s="44"/>
      <c r="Z331" s="44"/>
      <c r="AA331" s="44"/>
      <c r="AB331" s="44"/>
      <c r="AC331" s="44"/>
      <c r="AD331" s="44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6"/>
      <c r="AQ331"/>
      <c r="AR331"/>
      <c r="AS331"/>
      <c r="AT331"/>
      <c r="AU331"/>
      <c r="AV331"/>
      <c r="AW331"/>
    </row>
    <row r="332" spans="2:49" s="10" customFormat="1" x14ac:dyDescent="0.2"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24"/>
      <c r="S332" s="44"/>
      <c r="T332" s="44"/>
      <c r="U332" s="28"/>
      <c r="V332" s="44"/>
      <c r="W332" s="44"/>
      <c r="X332" s="44"/>
      <c r="Y332" s="44"/>
      <c r="Z332" s="44"/>
      <c r="AA332" s="44"/>
      <c r="AB332" s="44"/>
      <c r="AC332" s="44"/>
      <c r="AD332" s="44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6"/>
      <c r="AQ332"/>
      <c r="AR332"/>
      <c r="AS332"/>
      <c r="AT332"/>
      <c r="AU332"/>
      <c r="AV332"/>
      <c r="AW332"/>
    </row>
    <row r="333" spans="2:49" s="10" customFormat="1" x14ac:dyDescent="0.2"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24"/>
      <c r="S333" s="44"/>
      <c r="T333" s="44"/>
      <c r="U333" s="28"/>
      <c r="V333" s="44"/>
      <c r="W333" s="44"/>
      <c r="X333" s="44"/>
      <c r="Y333" s="44"/>
      <c r="Z333" s="44"/>
      <c r="AA333" s="44"/>
      <c r="AB333" s="44"/>
      <c r="AC333" s="44"/>
      <c r="AD333" s="44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6"/>
      <c r="AQ333"/>
      <c r="AR333"/>
      <c r="AS333"/>
      <c r="AT333"/>
      <c r="AU333"/>
      <c r="AV333"/>
      <c r="AW333"/>
    </row>
    <row r="334" spans="2:49" s="10" customFormat="1" x14ac:dyDescent="0.2"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24"/>
      <c r="S334" s="44"/>
      <c r="T334" s="44"/>
      <c r="U334" s="28"/>
      <c r="V334" s="44"/>
      <c r="W334" s="44"/>
      <c r="X334" s="44"/>
      <c r="Y334" s="44"/>
      <c r="Z334" s="44"/>
      <c r="AA334" s="44"/>
      <c r="AB334" s="44"/>
      <c r="AC334" s="44"/>
      <c r="AD334" s="44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6"/>
      <c r="AQ334"/>
      <c r="AR334"/>
      <c r="AS334"/>
      <c r="AT334"/>
      <c r="AU334"/>
      <c r="AV334"/>
      <c r="AW334"/>
    </row>
    <row r="335" spans="2:49" s="10" customFormat="1" x14ac:dyDescent="0.2"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24"/>
      <c r="S335" s="44"/>
      <c r="T335" s="44"/>
      <c r="U335" s="28"/>
      <c r="V335" s="44"/>
      <c r="W335" s="44"/>
      <c r="X335" s="44"/>
      <c r="Y335" s="44"/>
      <c r="Z335" s="44"/>
      <c r="AA335" s="44"/>
      <c r="AB335" s="44"/>
      <c r="AC335" s="44"/>
      <c r="AD335" s="44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6"/>
      <c r="AQ335"/>
      <c r="AR335"/>
      <c r="AS335"/>
      <c r="AT335"/>
      <c r="AU335"/>
      <c r="AV335"/>
      <c r="AW335"/>
    </row>
    <row r="336" spans="2:49" s="10" customFormat="1" x14ac:dyDescent="0.2"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24"/>
      <c r="S336" s="44"/>
      <c r="T336" s="44"/>
      <c r="U336" s="28"/>
      <c r="V336" s="44"/>
      <c r="W336" s="44"/>
      <c r="X336" s="44"/>
      <c r="Y336" s="44"/>
      <c r="Z336" s="44"/>
      <c r="AA336" s="44"/>
      <c r="AB336" s="44"/>
      <c r="AC336" s="44"/>
      <c r="AD336" s="44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Q336"/>
      <c r="AR336"/>
      <c r="AS336"/>
      <c r="AT336"/>
      <c r="AU336"/>
      <c r="AV336"/>
      <c r="AW336"/>
    </row>
    <row r="337" spans="2:49" s="10" customFormat="1" x14ac:dyDescent="0.2"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24"/>
      <c r="S337" s="44"/>
      <c r="T337" s="44"/>
      <c r="U337" s="28"/>
      <c r="V337" s="44"/>
      <c r="W337" s="44"/>
      <c r="X337" s="44"/>
      <c r="Y337" s="44"/>
      <c r="Z337" s="44"/>
      <c r="AA337" s="44"/>
      <c r="AB337" s="44"/>
      <c r="AC337" s="44"/>
      <c r="AD337" s="44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6"/>
      <c r="AQ337"/>
      <c r="AR337"/>
      <c r="AS337"/>
      <c r="AT337"/>
      <c r="AU337"/>
      <c r="AV337"/>
      <c r="AW337"/>
    </row>
    <row r="338" spans="2:49" s="10" customFormat="1" x14ac:dyDescent="0.2"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24"/>
      <c r="S338" s="44"/>
      <c r="T338" s="44"/>
      <c r="U338" s="28"/>
      <c r="V338" s="44"/>
      <c r="W338" s="44"/>
      <c r="X338" s="44"/>
      <c r="Y338" s="44"/>
      <c r="Z338" s="44"/>
      <c r="AA338" s="44"/>
      <c r="AB338" s="44"/>
      <c r="AC338" s="44"/>
      <c r="AD338" s="44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6"/>
      <c r="AQ338"/>
      <c r="AR338"/>
      <c r="AS338"/>
      <c r="AT338"/>
      <c r="AU338"/>
      <c r="AV338"/>
      <c r="AW338"/>
    </row>
    <row r="339" spans="2:49" s="10" customFormat="1" x14ac:dyDescent="0.2"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24"/>
      <c r="S339" s="44"/>
      <c r="T339" s="44"/>
      <c r="U339" s="28"/>
      <c r="V339" s="44"/>
      <c r="W339" s="44"/>
      <c r="X339" s="44"/>
      <c r="Y339" s="44"/>
      <c r="Z339" s="44"/>
      <c r="AA339" s="44"/>
      <c r="AB339" s="44"/>
      <c r="AC339" s="44"/>
      <c r="AD339" s="44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6"/>
      <c r="AQ339"/>
      <c r="AR339"/>
      <c r="AS339"/>
      <c r="AT339"/>
      <c r="AU339"/>
      <c r="AV339"/>
      <c r="AW339"/>
    </row>
    <row r="340" spans="2:49" s="10" customFormat="1" x14ac:dyDescent="0.2"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24"/>
      <c r="S340" s="44"/>
      <c r="T340" s="44"/>
      <c r="U340" s="28"/>
      <c r="V340" s="44"/>
      <c r="W340" s="44"/>
      <c r="X340" s="44"/>
      <c r="Y340" s="44"/>
      <c r="Z340" s="44"/>
      <c r="AA340" s="44"/>
      <c r="AB340" s="44"/>
      <c r="AC340" s="44"/>
      <c r="AD340" s="44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6"/>
      <c r="AQ340"/>
      <c r="AR340"/>
      <c r="AS340"/>
      <c r="AT340"/>
      <c r="AU340"/>
      <c r="AV340"/>
      <c r="AW340"/>
    </row>
    <row r="341" spans="2:49" s="10" customFormat="1" x14ac:dyDescent="0.2"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24"/>
      <c r="S341" s="44"/>
      <c r="T341" s="44"/>
      <c r="U341" s="28"/>
      <c r="V341" s="44"/>
      <c r="W341" s="44"/>
      <c r="X341" s="44"/>
      <c r="Y341" s="44"/>
      <c r="Z341" s="44"/>
      <c r="AA341" s="44"/>
      <c r="AB341" s="44"/>
      <c r="AC341" s="44"/>
      <c r="AD341" s="44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6"/>
      <c r="AQ341"/>
      <c r="AR341"/>
      <c r="AS341"/>
      <c r="AT341"/>
      <c r="AU341"/>
      <c r="AV341"/>
      <c r="AW341"/>
    </row>
    <row r="342" spans="2:49" s="10" customFormat="1" x14ac:dyDescent="0.2"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24"/>
      <c r="S342" s="44"/>
      <c r="T342" s="44"/>
      <c r="U342" s="28"/>
      <c r="V342" s="44"/>
      <c r="W342" s="44"/>
      <c r="X342" s="44"/>
      <c r="Y342" s="44"/>
      <c r="Z342" s="44"/>
      <c r="AA342" s="44"/>
      <c r="AB342" s="44"/>
      <c r="AC342" s="44"/>
      <c r="AD342" s="44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6"/>
      <c r="AQ342"/>
      <c r="AR342"/>
      <c r="AS342"/>
      <c r="AT342"/>
      <c r="AU342"/>
      <c r="AV342"/>
      <c r="AW342"/>
    </row>
    <row r="343" spans="2:49" s="10" customFormat="1" x14ac:dyDescent="0.2"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24"/>
      <c r="S343" s="44"/>
      <c r="T343" s="44"/>
      <c r="U343" s="28"/>
      <c r="V343" s="44"/>
      <c r="W343" s="44"/>
      <c r="X343" s="44"/>
      <c r="Y343" s="44"/>
      <c r="Z343" s="44"/>
      <c r="AA343" s="44"/>
      <c r="AB343" s="44"/>
      <c r="AC343" s="44"/>
      <c r="AD343" s="44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6"/>
      <c r="AQ343"/>
      <c r="AR343"/>
      <c r="AS343"/>
      <c r="AT343"/>
      <c r="AU343"/>
      <c r="AV343"/>
      <c r="AW343"/>
    </row>
    <row r="344" spans="2:49" s="10" customFormat="1" x14ac:dyDescent="0.2"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24"/>
      <c r="S344" s="44"/>
      <c r="T344" s="44"/>
      <c r="U344" s="28"/>
      <c r="V344" s="44"/>
      <c r="W344" s="44"/>
      <c r="X344" s="44"/>
      <c r="Y344" s="44"/>
      <c r="Z344" s="44"/>
      <c r="AA344" s="44"/>
      <c r="AB344" s="44"/>
      <c r="AC344" s="44"/>
      <c r="AD344" s="44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6"/>
      <c r="AQ344"/>
      <c r="AR344"/>
      <c r="AS344"/>
      <c r="AT344"/>
      <c r="AU344"/>
      <c r="AV344"/>
      <c r="AW344"/>
    </row>
    <row r="345" spans="2:49" s="10" customFormat="1" x14ac:dyDescent="0.2"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24"/>
      <c r="S345" s="44"/>
      <c r="T345" s="44"/>
      <c r="U345" s="28"/>
      <c r="V345" s="44"/>
      <c r="W345" s="44"/>
      <c r="X345" s="44"/>
      <c r="Y345" s="44"/>
      <c r="Z345" s="44"/>
      <c r="AA345" s="44"/>
      <c r="AB345" s="44"/>
      <c r="AC345" s="44"/>
      <c r="AD345" s="44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6"/>
      <c r="AQ345"/>
      <c r="AR345"/>
      <c r="AS345"/>
      <c r="AT345"/>
      <c r="AU345"/>
      <c r="AV345"/>
      <c r="AW345"/>
    </row>
    <row r="346" spans="2:49" s="10" customFormat="1" x14ac:dyDescent="0.2"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24"/>
      <c r="S346" s="44"/>
      <c r="T346" s="44"/>
      <c r="U346" s="28"/>
      <c r="V346" s="44"/>
      <c r="W346" s="44"/>
      <c r="X346" s="44"/>
      <c r="Y346" s="44"/>
      <c r="Z346" s="44"/>
      <c r="AA346" s="44"/>
      <c r="AB346" s="44"/>
      <c r="AC346" s="44"/>
      <c r="AD346" s="44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6"/>
      <c r="AQ346"/>
      <c r="AR346"/>
      <c r="AS346"/>
      <c r="AT346"/>
      <c r="AU346"/>
      <c r="AV346"/>
      <c r="AW346"/>
    </row>
    <row r="347" spans="2:49" s="10" customFormat="1" x14ac:dyDescent="0.2"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24"/>
      <c r="S347" s="44"/>
      <c r="T347" s="44"/>
      <c r="U347" s="28"/>
      <c r="V347" s="44"/>
      <c r="W347" s="44"/>
      <c r="X347" s="44"/>
      <c r="Y347" s="44"/>
      <c r="Z347" s="44"/>
      <c r="AA347" s="44"/>
      <c r="AB347" s="44"/>
      <c r="AC347" s="44"/>
      <c r="AD347" s="44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6"/>
      <c r="AQ347"/>
      <c r="AR347"/>
      <c r="AS347"/>
      <c r="AT347"/>
      <c r="AU347"/>
      <c r="AV347"/>
      <c r="AW347"/>
    </row>
    <row r="348" spans="2:49" s="10" customFormat="1" x14ac:dyDescent="0.2"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24"/>
      <c r="S348" s="44"/>
      <c r="T348" s="44"/>
      <c r="U348" s="28"/>
      <c r="V348" s="44"/>
      <c r="W348" s="44"/>
      <c r="X348" s="44"/>
      <c r="Y348" s="44"/>
      <c r="Z348" s="44"/>
      <c r="AA348" s="44"/>
      <c r="AB348" s="44"/>
      <c r="AC348" s="44"/>
      <c r="AD348" s="44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6"/>
      <c r="AQ348"/>
      <c r="AR348"/>
      <c r="AS348"/>
      <c r="AT348"/>
      <c r="AU348"/>
      <c r="AV348"/>
      <c r="AW348"/>
    </row>
    <row r="349" spans="2:49" s="10" customFormat="1" x14ac:dyDescent="0.2"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24"/>
      <c r="S349" s="44"/>
      <c r="T349" s="44"/>
      <c r="U349" s="28"/>
      <c r="V349" s="44"/>
      <c r="W349" s="44"/>
      <c r="X349" s="44"/>
      <c r="Y349" s="44"/>
      <c r="Z349" s="44"/>
      <c r="AA349" s="44"/>
      <c r="AB349" s="44"/>
      <c r="AC349" s="44"/>
      <c r="AD349" s="44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6"/>
      <c r="AQ349"/>
      <c r="AR349"/>
      <c r="AS349"/>
      <c r="AT349"/>
      <c r="AU349"/>
      <c r="AV349"/>
      <c r="AW349"/>
    </row>
    <row r="350" spans="2:49" s="10" customFormat="1" x14ac:dyDescent="0.2"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24"/>
      <c r="S350" s="44"/>
      <c r="T350" s="44"/>
      <c r="U350" s="28"/>
      <c r="V350" s="44"/>
      <c r="W350" s="44"/>
      <c r="X350" s="44"/>
      <c r="Y350" s="44"/>
      <c r="Z350" s="44"/>
      <c r="AA350" s="44"/>
      <c r="AB350" s="44"/>
      <c r="AC350" s="44"/>
      <c r="AD350" s="44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6"/>
      <c r="AQ350"/>
      <c r="AR350"/>
      <c r="AS350"/>
      <c r="AT350"/>
      <c r="AU350"/>
      <c r="AV350"/>
      <c r="AW350"/>
    </row>
    <row r="351" spans="2:49" s="10" customFormat="1" x14ac:dyDescent="0.2"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24"/>
      <c r="S351" s="44"/>
      <c r="T351" s="44"/>
      <c r="U351" s="28"/>
      <c r="V351" s="44"/>
      <c r="W351" s="44"/>
      <c r="X351" s="44"/>
      <c r="Y351" s="44"/>
      <c r="Z351" s="44"/>
      <c r="AA351" s="44"/>
      <c r="AB351" s="44"/>
      <c r="AC351" s="44"/>
      <c r="AD351" s="44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6"/>
      <c r="AQ351"/>
      <c r="AR351"/>
      <c r="AS351"/>
      <c r="AT351"/>
      <c r="AU351"/>
      <c r="AV351"/>
      <c r="AW351"/>
    </row>
    <row r="352" spans="2:49" s="10" customFormat="1" x14ac:dyDescent="0.2"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24"/>
      <c r="S352" s="44"/>
      <c r="T352" s="44"/>
      <c r="U352" s="28"/>
      <c r="V352" s="44"/>
      <c r="W352" s="44"/>
      <c r="X352" s="44"/>
      <c r="Y352" s="44"/>
      <c r="Z352" s="44"/>
      <c r="AA352" s="44"/>
      <c r="AB352" s="44"/>
      <c r="AC352" s="44"/>
      <c r="AD352" s="44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6"/>
      <c r="AQ352"/>
      <c r="AR352"/>
      <c r="AS352"/>
      <c r="AT352"/>
      <c r="AU352"/>
      <c r="AV352"/>
      <c r="AW352"/>
    </row>
    <row r="353" spans="2:49" s="10" customFormat="1" x14ac:dyDescent="0.2"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24"/>
      <c r="S353" s="44"/>
      <c r="T353" s="44"/>
      <c r="U353" s="28"/>
      <c r="V353" s="44"/>
      <c r="W353" s="44"/>
      <c r="X353" s="44"/>
      <c r="Y353" s="44"/>
      <c r="Z353" s="44"/>
      <c r="AA353" s="44"/>
      <c r="AB353" s="44"/>
      <c r="AC353" s="44"/>
      <c r="AD353" s="44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Q353"/>
      <c r="AR353"/>
      <c r="AS353"/>
      <c r="AT353"/>
      <c r="AU353"/>
      <c r="AV353"/>
      <c r="AW353"/>
    </row>
    <row r="354" spans="2:49" s="10" customFormat="1" x14ac:dyDescent="0.2"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24"/>
      <c r="S354" s="44"/>
      <c r="T354" s="44"/>
      <c r="U354" s="28"/>
      <c r="V354" s="44"/>
      <c r="W354" s="44"/>
      <c r="X354" s="44"/>
      <c r="Y354" s="44"/>
      <c r="Z354" s="44"/>
      <c r="AA354" s="44"/>
      <c r="AB354" s="44"/>
      <c r="AC354" s="44"/>
      <c r="AD354" s="44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6"/>
      <c r="AQ354"/>
      <c r="AR354"/>
      <c r="AS354"/>
      <c r="AT354"/>
      <c r="AU354"/>
      <c r="AV354"/>
      <c r="AW354"/>
    </row>
    <row r="355" spans="2:49" s="10" customFormat="1" x14ac:dyDescent="0.2"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24"/>
      <c r="S355" s="44"/>
      <c r="T355" s="44"/>
      <c r="U355" s="28"/>
      <c r="V355" s="44"/>
      <c r="W355" s="44"/>
      <c r="X355" s="44"/>
      <c r="Y355" s="44"/>
      <c r="Z355" s="44"/>
      <c r="AA355" s="44"/>
      <c r="AB355" s="44"/>
      <c r="AC355" s="44"/>
      <c r="AD355" s="44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6"/>
      <c r="AQ355"/>
      <c r="AR355"/>
      <c r="AS355"/>
      <c r="AT355"/>
      <c r="AU355"/>
      <c r="AV355"/>
      <c r="AW355"/>
    </row>
    <row r="356" spans="2:49" s="10" customFormat="1" x14ac:dyDescent="0.2"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24"/>
      <c r="S356" s="44"/>
      <c r="T356" s="44"/>
      <c r="U356" s="28"/>
      <c r="V356" s="44"/>
      <c r="W356" s="44"/>
      <c r="X356" s="44"/>
      <c r="Y356" s="44"/>
      <c r="Z356" s="44"/>
      <c r="AA356" s="44"/>
      <c r="AB356" s="44"/>
      <c r="AC356" s="44"/>
      <c r="AD356" s="44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6"/>
      <c r="AQ356"/>
      <c r="AR356"/>
      <c r="AS356"/>
      <c r="AT356"/>
      <c r="AU356"/>
      <c r="AV356"/>
      <c r="AW356"/>
    </row>
    <row r="357" spans="2:49" s="10" customFormat="1" x14ac:dyDescent="0.2"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24"/>
      <c r="S357" s="44"/>
      <c r="T357" s="44"/>
      <c r="U357" s="28"/>
      <c r="V357" s="44"/>
      <c r="W357" s="44"/>
      <c r="X357" s="44"/>
      <c r="Y357" s="44"/>
      <c r="Z357" s="44"/>
      <c r="AA357" s="44"/>
      <c r="AB357" s="44"/>
      <c r="AC357" s="44"/>
      <c r="AD357" s="44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6"/>
      <c r="AQ357"/>
      <c r="AR357"/>
      <c r="AS357"/>
      <c r="AT357"/>
      <c r="AU357"/>
      <c r="AV357"/>
      <c r="AW357"/>
    </row>
    <row r="358" spans="2:49" s="10" customFormat="1" x14ac:dyDescent="0.2"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24"/>
      <c r="S358" s="44"/>
      <c r="T358" s="44"/>
      <c r="U358" s="28"/>
      <c r="V358" s="44"/>
      <c r="W358" s="44"/>
      <c r="X358" s="44"/>
      <c r="Y358" s="44"/>
      <c r="Z358" s="44"/>
      <c r="AA358" s="44"/>
      <c r="AB358" s="44"/>
      <c r="AC358" s="44"/>
      <c r="AD358" s="44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6"/>
      <c r="AQ358"/>
      <c r="AR358"/>
      <c r="AS358"/>
      <c r="AT358"/>
      <c r="AU358"/>
      <c r="AV358"/>
      <c r="AW358"/>
    </row>
    <row r="359" spans="2:49" s="10" customFormat="1" x14ac:dyDescent="0.2"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24"/>
      <c r="S359" s="44"/>
      <c r="T359" s="44"/>
      <c r="U359" s="28"/>
      <c r="V359" s="44"/>
      <c r="W359" s="44"/>
      <c r="X359" s="44"/>
      <c r="Y359" s="44"/>
      <c r="Z359" s="44"/>
      <c r="AA359" s="44"/>
      <c r="AB359" s="44"/>
      <c r="AC359" s="44"/>
      <c r="AD359" s="44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6"/>
      <c r="AQ359"/>
      <c r="AR359"/>
      <c r="AS359"/>
      <c r="AT359"/>
      <c r="AU359"/>
      <c r="AV359"/>
      <c r="AW359"/>
    </row>
    <row r="360" spans="2:49" s="10" customFormat="1" x14ac:dyDescent="0.2"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24"/>
      <c r="S360" s="44"/>
      <c r="T360" s="44"/>
      <c r="U360" s="28"/>
      <c r="V360" s="44"/>
      <c r="W360" s="44"/>
      <c r="X360" s="44"/>
      <c r="Y360" s="44"/>
      <c r="Z360" s="44"/>
      <c r="AA360" s="44"/>
      <c r="AB360" s="44"/>
      <c r="AC360" s="44"/>
      <c r="AD360" s="44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6"/>
      <c r="AQ360"/>
      <c r="AR360"/>
      <c r="AS360"/>
      <c r="AT360"/>
      <c r="AU360"/>
      <c r="AV360"/>
      <c r="AW360"/>
    </row>
    <row r="361" spans="2:49" s="10" customFormat="1" x14ac:dyDescent="0.2"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24"/>
      <c r="S361" s="44"/>
      <c r="T361" s="44"/>
      <c r="U361" s="28"/>
      <c r="V361" s="44"/>
      <c r="W361" s="44"/>
      <c r="X361" s="44"/>
      <c r="Y361" s="44"/>
      <c r="Z361" s="44"/>
      <c r="AA361" s="44"/>
      <c r="AB361" s="44"/>
      <c r="AC361" s="44"/>
      <c r="AD361" s="44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6"/>
      <c r="AQ361"/>
      <c r="AR361"/>
      <c r="AS361"/>
      <c r="AT361"/>
      <c r="AU361"/>
      <c r="AV361"/>
      <c r="AW361"/>
    </row>
    <row r="362" spans="2:49" s="10" customFormat="1" x14ac:dyDescent="0.2"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24"/>
      <c r="S362" s="44"/>
      <c r="T362" s="44"/>
      <c r="U362" s="28"/>
      <c r="V362" s="44"/>
      <c r="W362" s="44"/>
      <c r="X362" s="44"/>
      <c r="Y362" s="44"/>
      <c r="Z362" s="44"/>
      <c r="AA362" s="44"/>
      <c r="AB362" s="44"/>
      <c r="AC362" s="44"/>
      <c r="AD362" s="44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6"/>
      <c r="AQ362"/>
      <c r="AR362"/>
      <c r="AS362"/>
      <c r="AT362"/>
      <c r="AU362"/>
      <c r="AV362"/>
      <c r="AW362"/>
    </row>
    <row r="363" spans="2:49" s="10" customFormat="1" x14ac:dyDescent="0.2"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24"/>
      <c r="S363" s="44"/>
      <c r="T363" s="44"/>
      <c r="U363" s="28"/>
      <c r="V363" s="44"/>
      <c r="W363" s="44"/>
      <c r="X363" s="44"/>
      <c r="Y363" s="44"/>
      <c r="Z363" s="44"/>
      <c r="AA363" s="44"/>
      <c r="AB363" s="44"/>
      <c r="AC363" s="44"/>
      <c r="AD363" s="44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6"/>
      <c r="AQ363"/>
      <c r="AR363"/>
      <c r="AS363"/>
      <c r="AT363"/>
      <c r="AU363"/>
      <c r="AV363"/>
      <c r="AW363"/>
    </row>
    <row r="364" spans="2:49" s="10" customFormat="1" x14ac:dyDescent="0.2"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24"/>
      <c r="S364" s="44"/>
      <c r="T364" s="44"/>
      <c r="U364" s="28"/>
      <c r="V364" s="44"/>
      <c r="W364" s="44"/>
      <c r="X364" s="44"/>
      <c r="Y364" s="44"/>
      <c r="Z364" s="44"/>
      <c r="AA364" s="44"/>
      <c r="AB364" s="44"/>
      <c r="AC364" s="44"/>
      <c r="AD364" s="44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6"/>
      <c r="AQ364"/>
      <c r="AR364"/>
      <c r="AS364"/>
      <c r="AT364"/>
      <c r="AU364"/>
      <c r="AV364"/>
      <c r="AW364"/>
    </row>
    <row r="365" spans="2:49" s="10" customFormat="1" x14ac:dyDescent="0.2"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24"/>
      <c r="S365" s="44"/>
      <c r="T365" s="44"/>
      <c r="U365" s="28"/>
      <c r="V365" s="44"/>
      <c r="W365" s="44"/>
      <c r="X365" s="44"/>
      <c r="Y365" s="44"/>
      <c r="Z365" s="44"/>
      <c r="AA365" s="44"/>
      <c r="AB365" s="44"/>
      <c r="AC365" s="44"/>
      <c r="AD365" s="44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6"/>
      <c r="AQ365"/>
      <c r="AR365"/>
      <c r="AS365"/>
      <c r="AT365"/>
      <c r="AU365"/>
      <c r="AV365"/>
      <c r="AW365"/>
    </row>
    <row r="366" spans="2:49" s="10" customFormat="1" x14ac:dyDescent="0.2"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24"/>
      <c r="S366" s="44"/>
      <c r="T366" s="44"/>
      <c r="U366" s="28"/>
      <c r="V366" s="44"/>
      <c r="W366" s="44"/>
      <c r="X366" s="44"/>
      <c r="Y366" s="44"/>
      <c r="Z366" s="44"/>
      <c r="AA366" s="44"/>
      <c r="AB366" s="44"/>
      <c r="AC366" s="44"/>
      <c r="AD366" s="44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6"/>
      <c r="AQ366"/>
      <c r="AR366"/>
      <c r="AS366"/>
      <c r="AT366"/>
      <c r="AU366"/>
      <c r="AV366"/>
      <c r="AW366"/>
    </row>
    <row r="367" spans="2:49" s="10" customFormat="1" x14ac:dyDescent="0.2"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24"/>
      <c r="S367" s="44"/>
      <c r="T367" s="44"/>
      <c r="U367" s="28"/>
      <c r="V367" s="44"/>
      <c r="W367" s="44"/>
      <c r="X367" s="44"/>
      <c r="Y367" s="44"/>
      <c r="Z367" s="44"/>
      <c r="AA367" s="44"/>
      <c r="AB367" s="44"/>
      <c r="AC367" s="44"/>
      <c r="AD367" s="44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6"/>
      <c r="AQ367"/>
      <c r="AR367"/>
      <c r="AS367"/>
      <c r="AT367"/>
      <c r="AU367"/>
      <c r="AV367"/>
      <c r="AW367"/>
    </row>
    <row r="368" spans="2:49" s="10" customFormat="1" x14ac:dyDescent="0.2"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24"/>
      <c r="S368" s="44"/>
      <c r="T368" s="44"/>
      <c r="U368" s="28"/>
      <c r="V368" s="44"/>
      <c r="W368" s="44"/>
      <c r="X368" s="44"/>
      <c r="Y368" s="44"/>
      <c r="Z368" s="44"/>
      <c r="AA368" s="44"/>
      <c r="AB368" s="44"/>
      <c r="AC368" s="44"/>
      <c r="AD368" s="44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6"/>
      <c r="AQ368"/>
      <c r="AR368"/>
      <c r="AS368"/>
      <c r="AT368"/>
      <c r="AU368"/>
      <c r="AV368"/>
      <c r="AW368"/>
    </row>
    <row r="369" spans="2:49" s="10" customFormat="1" x14ac:dyDescent="0.2"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24"/>
      <c r="S369" s="44"/>
      <c r="T369" s="44"/>
      <c r="U369" s="28"/>
      <c r="V369" s="44"/>
      <c r="W369" s="44"/>
      <c r="X369" s="44"/>
      <c r="Y369" s="44"/>
      <c r="Z369" s="44"/>
      <c r="AA369" s="44"/>
      <c r="AB369" s="44"/>
      <c r="AC369" s="44"/>
      <c r="AD369" s="44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6"/>
      <c r="AQ369"/>
      <c r="AR369"/>
      <c r="AS369"/>
      <c r="AT369"/>
      <c r="AU369"/>
      <c r="AV369"/>
      <c r="AW369"/>
    </row>
    <row r="370" spans="2:49" s="10" customFormat="1" x14ac:dyDescent="0.2"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24"/>
      <c r="S370" s="44"/>
      <c r="T370" s="44"/>
      <c r="U370" s="28"/>
      <c r="V370" s="44"/>
      <c r="W370" s="44"/>
      <c r="X370" s="44"/>
      <c r="Y370" s="44"/>
      <c r="Z370" s="44"/>
      <c r="AA370" s="44"/>
      <c r="AB370" s="44"/>
      <c r="AC370" s="44"/>
      <c r="AD370" s="44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6"/>
      <c r="AQ370"/>
      <c r="AR370"/>
      <c r="AS370"/>
      <c r="AT370"/>
      <c r="AU370"/>
      <c r="AV370"/>
      <c r="AW370"/>
    </row>
    <row r="371" spans="2:49" s="10" customFormat="1" x14ac:dyDescent="0.2"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24"/>
      <c r="S371" s="44"/>
      <c r="T371" s="44"/>
      <c r="U371" s="28"/>
      <c r="V371" s="44"/>
      <c r="W371" s="44"/>
      <c r="X371" s="44"/>
      <c r="Y371" s="44"/>
      <c r="Z371" s="44"/>
      <c r="AA371" s="44"/>
      <c r="AB371" s="44"/>
      <c r="AC371" s="44"/>
      <c r="AD371" s="44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6"/>
      <c r="AQ371"/>
      <c r="AR371"/>
      <c r="AS371"/>
      <c r="AT371"/>
      <c r="AU371"/>
      <c r="AV371"/>
      <c r="AW371"/>
    </row>
    <row r="372" spans="2:49" s="10" customFormat="1" x14ac:dyDescent="0.2"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24"/>
      <c r="S372" s="44"/>
      <c r="T372" s="44"/>
      <c r="U372" s="28"/>
      <c r="V372" s="44"/>
      <c r="W372" s="44"/>
      <c r="X372" s="44"/>
      <c r="Y372" s="44"/>
      <c r="Z372" s="44"/>
      <c r="AA372" s="44"/>
      <c r="AB372" s="44"/>
      <c r="AC372" s="44"/>
      <c r="AD372" s="44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6"/>
      <c r="AQ372"/>
      <c r="AR372"/>
      <c r="AS372"/>
      <c r="AT372"/>
      <c r="AU372"/>
      <c r="AV372"/>
      <c r="AW372"/>
    </row>
    <row r="373" spans="2:49" s="10" customFormat="1" x14ac:dyDescent="0.2"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24"/>
      <c r="S373" s="44"/>
      <c r="T373" s="44"/>
      <c r="U373" s="28"/>
      <c r="V373" s="44"/>
      <c r="W373" s="44"/>
      <c r="X373" s="44"/>
      <c r="Y373" s="44"/>
      <c r="Z373" s="44"/>
      <c r="AA373" s="44"/>
      <c r="AB373" s="44"/>
      <c r="AC373" s="44"/>
      <c r="AD373" s="44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6"/>
      <c r="AQ373"/>
      <c r="AR373"/>
      <c r="AS373"/>
      <c r="AT373"/>
      <c r="AU373"/>
      <c r="AV373"/>
      <c r="AW373"/>
    </row>
    <row r="374" spans="2:49" s="10" customFormat="1" x14ac:dyDescent="0.2"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24"/>
      <c r="S374" s="44"/>
      <c r="T374" s="44"/>
      <c r="U374" s="28"/>
      <c r="V374" s="44"/>
      <c r="W374" s="44"/>
      <c r="X374" s="44"/>
      <c r="Y374" s="44"/>
      <c r="Z374" s="44"/>
      <c r="AA374" s="44"/>
      <c r="AB374" s="44"/>
      <c r="AC374" s="44"/>
      <c r="AD374" s="44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6"/>
      <c r="AQ374"/>
      <c r="AR374"/>
      <c r="AS374"/>
      <c r="AT374"/>
      <c r="AU374"/>
      <c r="AV374"/>
      <c r="AW374"/>
    </row>
    <row r="375" spans="2:49" s="10" customFormat="1" x14ac:dyDescent="0.2"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24"/>
      <c r="S375" s="44"/>
      <c r="T375" s="44"/>
      <c r="U375" s="28"/>
      <c r="V375" s="44"/>
      <c r="W375" s="44"/>
      <c r="X375" s="44"/>
      <c r="Y375" s="44"/>
      <c r="Z375" s="44"/>
      <c r="AA375" s="44"/>
      <c r="AB375" s="44"/>
      <c r="AC375" s="44"/>
      <c r="AD375" s="44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6"/>
      <c r="AQ375"/>
      <c r="AR375"/>
      <c r="AS375"/>
      <c r="AT375"/>
      <c r="AU375"/>
      <c r="AV375"/>
      <c r="AW375"/>
    </row>
    <row r="376" spans="2:49" s="10" customFormat="1" x14ac:dyDescent="0.2"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24"/>
      <c r="S376" s="44"/>
      <c r="T376" s="44"/>
      <c r="U376" s="28"/>
      <c r="V376" s="44"/>
      <c r="W376" s="44"/>
      <c r="X376" s="44"/>
      <c r="Y376" s="44"/>
      <c r="Z376" s="44"/>
      <c r="AA376" s="44"/>
      <c r="AB376" s="44"/>
      <c r="AC376" s="44"/>
      <c r="AD376" s="44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Q376"/>
      <c r="AR376"/>
      <c r="AS376"/>
      <c r="AT376"/>
      <c r="AU376"/>
      <c r="AV376"/>
      <c r="AW376"/>
    </row>
    <row r="377" spans="2:49" s="10" customFormat="1" x14ac:dyDescent="0.2"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24"/>
      <c r="S377" s="44"/>
      <c r="T377" s="44"/>
      <c r="U377" s="28"/>
      <c r="V377" s="44"/>
      <c r="W377" s="44"/>
      <c r="X377" s="44"/>
      <c r="Y377" s="44"/>
      <c r="Z377" s="44"/>
      <c r="AA377" s="44"/>
      <c r="AB377" s="44"/>
      <c r="AC377" s="44"/>
      <c r="AD377" s="44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6"/>
      <c r="AQ377"/>
      <c r="AR377"/>
      <c r="AS377"/>
      <c r="AT377"/>
      <c r="AU377"/>
      <c r="AV377"/>
      <c r="AW377"/>
    </row>
    <row r="378" spans="2:49" s="10" customFormat="1" x14ac:dyDescent="0.2"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24"/>
      <c r="S378" s="44"/>
      <c r="T378" s="44"/>
      <c r="U378" s="28"/>
      <c r="V378" s="44"/>
      <c r="W378" s="44"/>
      <c r="X378" s="44"/>
      <c r="Y378" s="44"/>
      <c r="Z378" s="44"/>
      <c r="AA378" s="44"/>
      <c r="AB378" s="44"/>
      <c r="AC378" s="44"/>
      <c r="AD378" s="44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6"/>
      <c r="AQ378"/>
      <c r="AR378"/>
      <c r="AS378"/>
      <c r="AT378"/>
      <c r="AU378"/>
      <c r="AV378"/>
      <c r="AW378"/>
    </row>
    <row r="379" spans="2:49" s="10" customFormat="1" x14ac:dyDescent="0.2"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24"/>
      <c r="S379" s="44"/>
      <c r="T379" s="44"/>
      <c r="U379" s="28"/>
      <c r="V379" s="44"/>
      <c r="W379" s="44"/>
      <c r="X379" s="44"/>
      <c r="Y379" s="44"/>
      <c r="Z379" s="44"/>
      <c r="AA379" s="44"/>
      <c r="AB379" s="44"/>
      <c r="AC379" s="44"/>
      <c r="AD379" s="44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6"/>
      <c r="AQ379"/>
      <c r="AR379"/>
      <c r="AS379"/>
      <c r="AT379"/>
      <c r="AU379"/>
      <c r="AV379"/>
      <c r="AW379"/>
    </row>
    <row r="380" spans="2:49" s="10" customFormat="1" x14ac:dyDescent="0.2"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24"/>
      <c r="S380" s="44"/>
      <c r="T380" s="44"/>
      <c r="U380" s="28"/>
      <c r="V380" s="44"/>
      <c r="W380" s="44"/>
      <c r="X380" s="44"/>
      <c r="Y380" s="44"/>
      <c r="Z380" s="44"/>
      <c r="AA380" s="44"/>
      <c r="AB380" s="44"/>
      <c r="AC380" s="44"/>
      <c r="AD380" s="44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6"/>
      <c r="AQ380"/>
      <c r="AR380"/>
      <c r="AS380"/>
      <c r="AT380"/>
      <c r="AU380"/>
      <c r="AV380"/>
      <c r="AW380"/>
    </row>
    <row r="381" spans="2:49" s="10" customFormat="1" x14ac:dyDescent="0.2"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24"/>
      <c r="S381" s="44"/>
      <c r="T381" s="44"/>
      <c r="U381" s="28"/>
      <c r="V381" s="44"/>
      <c r="W381" s="44"/>
      <c r="X381" s="44"/>
      <c r="Y381" s="44"/>
      <c r="Z381" s="44"/>
      <c r="AA381" s="44"/>
      <c r="AB381" s="44"/>
      <c r="AC381" s="44"/>
      <c r="AD381" s="44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6"/>
      <c r="AQ381"/>
      <c r="AR381"/>
      <c r="AS381"/>
      <c r="AT381"/>
      <c r="AU381"/>
      <c r="AV381"/>
      <c r="AW381"/>
    </row>
    <row r="382" spans="2:49" s="10" customFormat="1" x14ac:dyDescent="0.2"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24"/>
      <c r="S382" s="44"/>
      <c r="T382" s="44"/>
      <c r="U382" s="28"/>
      <c r="V382" s="44"/>
      <c r="W382" s="44"/>
      <c r="X382" s="44"/>
      <c r="Y382" s="44"/>
      <c r="Z382" s="44"/>
      <c r="AA382" s="44"/>
      <c r="AB382" s="44"/>
      <c r="AC382" s="44"/>
      <c r="AD382" s="44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6"/>
      <c r="AQ382"/>
      <c r="AR382"/>
      <c r="AS382"/>
      <c r="AT382"/>
      <c r="AU382"/>
      <c r="AV382"/>
      <c r="AW382"/>
    </row>
    <row r="383" spans="2:49" s="10" customFormat="1" x14ac:dyDescent="0.2"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24"/>
      <c r="S383" s="44"/>
      <c r="T383" s="44"/>
      <c r="U383" s="28"/>
      <c r="V383" s="44"/>
      <c r="W383" s="44"/>
      <c r="X383" s="44"/>
      <c r="Y383" s="44"/>
      <c r="Z383" s="44"/>
      <c r="AA383" s="44"/>
      <c r="AB383" s="44"/>
      <c r="AC383" s="44"/>
      <c r="AD383" s="44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6"/>
      <c r="AQ383"/>
      <c r="AR383"/>
      <c r="AS383"/>
      <c r="AT383"/>
      <c r="AU383"/>
      <c r="AV383"/>
      <c r="AW383"/>
    </row>
    <row r="384" spans="2:49" s="10" customFormat="1" x14ac:dyDescent="0.2"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24"/>
      <c r="S384" s="44"/>
      <c r="T384" s="44"/>
      <c r="U384" s="28"/>
      <c r="V384" s="44"/>
      <c r="W384" s="44"/>
      <c r="X384" s="44"/>
      <c r="Y384" s="44"/>
      <c r="Z384" s="44"/>
      <c r="AA384" s="44"/>
      <c r="AB384" s="44"/>
      <c r="AC384" s="44"/>
      <c r="AD384" s="44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6"/>
      <c r="AQ384"/>
      <c r="AR384"/>
      <c r="AS384"/>
      <c r="AT384"/>
      <c r="AU384"/>
      <c r="AV384"/>
      <c r="AW384"/>
    </row>
    <row r="385" spans="2:49" s="10" customFormat="1" x14ac:dyDescent="0.2"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24"/>
      <c r="S385" s="44"/>
      <c r="T385" s="44"/>
      <c r="U385" s="28"/>
      <c r="V385" s="44"/>
      <c r="W385" s="44"/>
      <c r="X385" s="44"/>
      <c r="Y385" s="44"/>
      <c r="Z385" s="44"/>
      <c r="AA385" s="44"/>
      <c r="AB385" s="44"/>
      <c r="AC385" s="44"/>
      <c r="AD385" s="44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6"/>
      <c r="AQ385"/>
      <c r="AR385"/>
      <c r="AS385"/>
      <c r="AT385"/>
      <c r="AU385"/>
      <c r="AV385"/>
      <c r="AW385"/>
    </row>
    <row r="386" spans="2:49" s="10" customFormat="1" x14ac:dyDescent="0.2"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24"/>
      <c r="S386" s="44"/>
      <c r="T386" s="44"/>
      <c r="U386" s="28"/>
      <c r="V386" s="44"/>
      <c r="W386" s="44"/>
      <c r="X386" s="44"/>
      <c r="Y386" s="44"/>
      <c r="Z386" s="44"/>
      <c r="AA386" s="44"/>
      <c r="AB386" s="44"/>
      <c r="AC386" s="44"/>
      <c r="AD386" s="44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6"/>
      <c r="AQ386"/>
      <c r="AR386"/>
      <c r="AS386"/>
      <c r="AT386"/>
      <c r="AU386"/>
      <c r="AV386"/>
      <c r="AW386"/>
    </row>
    <row r="387" spans="2:49" s="10" customFormat="1" x14ac:dyDescent="0.2"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24"/>
      <c r="S387" s="44"/>
      <c r="T387" s="44"/>
      <c r="U387" s="28"/>
      <c r="V387" s="44"/>
      <c r="W387" s="44"/>
      <c r="X387" s="44"/>
      <c r="Y387" s="44"/>
      <c r="Z387" s="44"/>
      <c r="AA387" s="44"/>
      <c r="AB387" s="44"/>
      <c r="AC387" s="44"/>
      <c r="AD387" s="44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6"/>
      <c r="AQ387"/>
      <c r="AR387"/>
      <c r="AS387"/>
      <c r="AT387"/>
      <c r="AU387"/>
      <c r="AV387"/>
      <c r="AW387"/>
    </row>
    <row r="388" spans="2:49" s="10" customFormat="1" x14ac:dyDescent="0.2"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24"/>
      <c r="S388" s="44"/>
      <c r="T388" s="44"/>
      <c r="U388" s="28"/>
      <c r="V388" s="44"/>
      <c r="W388" s="44"/>
      <c r="X388" s="44"/>
      <c r="Y388" s="44"/>
      <c r="Z388" s="44"/>
      <c r="AA388" s="44"/>
      <c r="AB388" s="44"/>
      <c r="AC388" s="44"/>
      <c r="AD388" s="44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6"/>
      <c r="AQ388"/>
      <c r="AR388"/>
      <c r="AS388"/>
      <c r="AT388"/>
      <c r="AU388"/>
      <c r="AV388"/>
      <c r="AW388"/>
    </row>
    <row r="389" spans="2:49" s="10" customFormat="1" x14ac:dyDescent="0.2"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24"/>
      <c r="S389" s="44"/>
      <c r="T389" s="44"/>
      <c r="U389" s="28"/>
      <c r="V389" s="44"/>
      <c r="W389" s="44"/>
      <c r="X389" s="44"/>
      <c r="Y389" s="44"/>
      <c r="Z389" s="44"/>
      <c r="AA389" s="44"/>
      <c r="AB389" s="44"/>
      <c r="AC389" s="44"/>
      <c r="AD389" s="44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6"/>
      <c r="AQ389"/>
      <c r="AR389"/>
      <c r="AS389"/>
      <c r="AT389"/>
      <c r="AU389"/>
      <c r="AV389"/>
      <c r="AW389"/>
    </row>
    <row r="390" spans="2:49" s="10" customFormat="1" x14ac:dyDescent="0.2"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24"/>
      <c r="S390" s="44"/>
      <c r="T390" s="44"/>
      <c r="U390" s="28"/>
      <c r="V390" s="44"/>
      <c r="W390" s="44"/>
      <c r="X390" s="44"/>
      <c r="Y390" s="44"/>
      <c r="Z390" s="44"/>
      <c r="AA390" s="44"/>
      <c r="AB390" s="44"/>
      <c r="AC390" s="44"/>
      <c r="AD390" s="44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6"/>
      <c r="AQ390"/>
      <c r="AR390"/>
      <c r="AS390"/>
      <c r="AT390"/>
      <c r="AU390"/>
      <c r="AV390"/>
      <c r="AW390"/>
    </row>
    <row r="391" spans="2:49" s="10" customFormat="1" x14ac:dyDescent="0.2"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24"/>
      <c r="S391" s="44"/>
      <c r="T391" s="44"/>
      <c r="U391" s="28"/>
      <c r="V391" s="44"/>
      <c r="W391" s="44"/>
      <c r="X391" s="44"/>
      <c r="Y391" s="44"/>
      <c r="Z391" s="44"/>
      <c r="AA391" s="44"/>
      <c r="AB391" s="44"/>
      <c r="AC391" s="44"/>
      <c r="AD391" s="44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6"/>
      <c r="AQ391"/>
      <c r="AR391"/>
      <c r="AS391"/>
      <c r="AT391"/>
      <c r="AU391"/>
      <c r="AV391"/>
      <c r="AW391"/>
    </row>
    <row r="392" spans="2:49" s="10" customFormat="1" x14ac:dyDescent="0.2"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24"/>
      <c r="S392" s="44"/>
      <c r="T392" s="44"/>
      <c r="U392" s="28"/>
      <c r="V392" s="44"/>
      <c r="W392" s="44"/>
      <c r="X392" s="44"/>
      <c r="Y392" s="44"/>
      <c r="Z392" s="44"/>
      <c r="AA392" s="44"/>
      <c r="AB392" s="44"/>
      <c r="AC392" s="44"/>
      <c r="AD392" s="44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6"/>
      <c r="AQ392"/>
      <c r="AR392"/>
      <c r="AS392"/>
      <c r="AT392"/>
      <c r="AU392"/>
      <c r="AV392"/>
      <c r="AW392"/>
    </row>
    <row r="393" spans="2:49" s="10" customFormat="1" x14ac:dyDescent="0.2"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24"/>
      <c r="S393" s="44"/>
      <c r="T393" s="44"/>
      <c r="U393" s="28"/>
      <c r="V393" s="44"/>
      <c r="W393" s="44"/>
      <c r="X393" s="44"/>
      <c r="Y393" s="44"/>
      <c r="Z393" s="44"/>
      <c r="AA393" s="44"/>
      <c r="AB393" s="44"/>
      <c r="AC393" s="44"/>
      <c r="AD393" s="44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Q393"/>
      <c r="AR393"/>
      <c r="AS393"/>
      <c r="AT393"/>
      <c r="AU393"/>
      <c r="AV393"/>
      <c r="AW393"/>
    </row>
    <row r="394" spans="2:49" s="10" customFormat="1" x14ac:dyDescent="0.2"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24"/>
      <c r="S394" s="44"/>
      <c r="T394" s="44"/>
      <c r="U394" s="28"/>
      <c r="V394" s="44"/>
      <c r="W394" s="44"/>
      <c r="X394" s="44"/>
      <c r="Y394" s="44"/>
      <c r="Z394" s="44"/>
      <c r="AA394" s="44"/>
      <c r="AB394" s="44"/>
      <c r="AC394" s="44"/>
      <c r="AD394" s="44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6"/>
      <c r="AQ394"/>
      <c r="AR394"/>
      <c r="AS394"/>
      <c r="AT394"/>
      <c r="AU394"/>
      <c r="AV394"/>
      <c r="AW394"/>
    </row>
    <row r="395" spans="2:49" s="10" customFormat="1" x14ac:dyDescent="0.2"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24"/>
      <c r="S395" s="44"/>
      <c r="T395" s="44"/>
      <c r="U395" s="28"/>
      <c r="V395" s="44"/>
      <c r="W395" s="44"/>
      <c r="X395" s="44"/>
      <c r="Y395" s="44"/>
      <c r="Z395" s="44"/>
      <c r="AA395" s="44"/>
      <c r="AB395" s="44"/>
      <c r="AC395" s="44"/>
      <c r="AD395" s="44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6"/>
      <c r="AQ395"/>
      <c r="AR395"/>
      <c r="AS395"/>
      <c r="AT395"/>
      <c r="AU395"/>
      <c r="AV395"/>
      <c r="AW395"/>
    </row>
    <row r="396" spans="2:49" s="10" customFormat="1" x14ac:dyDescent="0.2"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24"/>
      <c r="S396" s="44"/>
      <c r="T396" s="44"/>
      <c r="U396" s="28"/>
      <c r="V396" s="44"/>
      <c r="W396" s="44"/>
      <c r="X396" s="44"/>
      <c r="Y396" s="44"/>
      <c r="Z396" s="44"/>
      <c r="AA396" s="44"/>
      <c r="AB396" s="44"/>
      <c r="AC396" s="44"/>
      <c r="AD396" s="44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6"/>
      <c r="AQ396"/>
      <c r="AR396"/>
      <c r="AS396"/>
      <c r="AT396"/>
      <c r="AU396"/>
      <c r="AV396"/>
      <c r="AW396"/>
    </row>
    <row r="397" spans="2:49" s="10" customFormat="1" x14ac:dyDescent="0.2"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24"/>
      <c r="S397" s="44"/>
      <c r="T397" s="44"/>
      <c r="U397" s="28"/>
      <c r="V397" s="44"/>
      <c r="W397" s="44"/>
      <c r="X397" s="44"/>
      <c r="Y397" s="44"/>
      <c r="Z397" s="44"/>
      <c r="AA397" s="44"/>
      <c r="AB397" s="44"/>
      <c r="AC397" s="44"/>
      <c r="AD397" s="44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6"/>
      <c r="AQ397"/>
      <c r="AR397"/>
      <c r="AS397"/>
      <c r="AT397"/>
      <c r="AU397"/>
      <c r="AV397"/>
      <c r="AW397"/>
    </row>
    <row r="398" spans="2:49" s="10" customFormat="1" x14ac:dyDescent="0.2"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24"/>
      <c r="S398" s="44"/>
      <c r="T398" s="44"/>
      <c r="U398" s="28"/>
      <c r="V398" s="44"/>
      <c r="W398" s="44"/>
      <c r="X398" s="44"/>
      <c r="Y398" s="44"/>
      <c r="Z398" s="44"/>
      <c r="AA398" s="44"/>
      <c r="AB398" s="44"/>
      <c r="AC398" s="44"/>
      <c r="AD398" s="44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6"/>
      <c r="AQ398"/>
      <c r="AR398"/>
      <c r="AS398"/>
      <c r="AT398"/>
      <c r="AU398"/>
      <c r="AV398"/>
      <c r="AW398"/>
    </row>
    <row r="399" spans="2:49" s="10" customFormat="1" x14ac:dyDescent="0.2"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24"/>
      <c r="S399" s="44"/>
      <c r="T399" s="44"/>
      <c r="U399" s="28"/>
      <c r="V399" s="44"/>
      <c r="W399" s="44"/>
      <c r="X399" s="44"/>
      <c r="Y399" s="44"/>
      <c r="Z399" s="44"/>
      <c r="AA399" s="44"/>
      <c r="AB399" s="44"/>
      <c r="AC399" s="44"/>
      <c r="AD399" s="44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6"/>
      <c r="AQ399"/>
      <c r="AR399"/>
      <c r="AS399"/>
      <c r="AT399"/>
      <c r="AU399"/>
      <c r="AV399"/>
      <c r="AW399"/>
    </row>
    <row r="400" spans="2:49" s="10" customFormat="1" x14ac:dyDescent="0.2"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24"/>
      <c r="S400" s="44"/>
      <c r="T400" s="44"/>
      <c r="U400" s="28"/>
      <c r="V400" s="44"/>
      <c r="W400" s="44"/>
      <c r="X400" s="44"/>
      <c r="Y400" s="44"/>
      <c r="Z400" s="44"/>
      <c r="AA400" s="44"/>
      <c r="AB400" s="44"/>
      <c r="AC400" s="44"/>
      <c r="AD400" s="44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6"/>
      <c r="AQ400"/>
      <c r="AR400"/>
      <c r="AS400"/>
      <c r="AT400"/>
      <c r="AU400"/>
      <c r="AV400"/>
      <c r="AW400"/>
    </row>
    <row r="401" spans="2:49" s="10" customFormat="1" x14ac:dyDescent="0.2"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24"/>
      <c r="S401" s="44"/>
      <c r="T401" s="44"/>
      <c r="U401" s="28"/>
      <c r="V401" s="44"/>
      <c r="W401" s="44"/>
      <c r="X401" s="44"/>
      <c r="Y401" s="44"/>
      <c r="Z401" s="44"/>
      <c r="AA401" s="44"/>
      <c r="AB401" s="44"/>
      <c r="AC401" s="44"/>
      <c r="AD401" s="44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6"/>
      <c r="AQ401"/>
      <c r="AR401"/>
      <c r="AS401"/>
      <c r="AT401"/>
      <c r="AU401"/>
      <c r="AV401"/>
      <c r="AW401"/>
    </row>
    <row r="402" spans="2:49" s="10" customFormat="1" x14ac:dyDescent="0.2"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24"/>
      <c r="S402" s="44"/>
      <c r="T402" s="44"/>
      <c r="U402" s="28"/>
      <c r="V402" s="44"/>
      <c r="W402" s="44"/>
      <c r="X402" s="44"/>
      <c r="Y402" s="44"/>
      <c r="Z402" s="44"/>
      <c r="AA402" s="44"/>
      <c r="AB402" s="44"/>
      <c r="AC402" s="44"/>
      <c r="AD402" s="44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6"/>
      <c r="AQ402"/>
      <c r="AR402"/>
      <c r="AS402"/>
      <c r="AT402"/>
      <c r="AU402"/>
      <c r="AV402"/>
      <c r="AW402"/>
    </row>
    <row r="403" spans="2:49" s="10" customFormat="1" x14ac:dyDescent="0.2"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24"/>
      <c r="S403" s="44"/>
      <c r="T403" s="44"/>
      <c r="U403" s="28"/>
      <c r="V403" s="44"/>
      <c r="W403" s="44"/>
      <c r="X403" s="44"/>
      <c r="Y403" s="44"/>
      <c r="Z403" s="44"/>
      <c r="AA403" s="44"/>
      <c r="AB403" s="44"/>
      <c r="AC403" s="44"/>
      <c r="AD403" s="44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6"/>
      <c r="AQ403"/>
      <c r="AR403"/>
      <c r="AS403"/>
      <c r="AT403"/>
      <c r="AU403"/>
      <c r="AV403"/>
      <c r="AW403"/>
    </row>
    <row r="404" spans="2:49" s="10" customFormat="1" x14ac:dyDescent="0.2"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24"/>
      <c r="S404" s="44"/>
      <c r="T404" s="44"/>
      <c r="U404" s="28"/>
      <c r="V404" s="44"/>
      <c r="W404" s="44"/>
      <c r="X404" s="44"/>
      <c r="Y404" s="44"/>
      <c r="Z404" s="44"/>
      <c r="AA404" s="44"/>
      <c r="AB404" s="44"/>
      <c r="AC404" s="44"/>
      <c r="AD404" s="44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6"/>
      <c r="AQ404"/>
      <c r="AR404"/>
      <c r="AS404"/>
      <c r="AT404"/>
      <c r="AU404"/>
      <c r="AV404"/>
      <c r="AW404"/>
    </row>
    <row r="405" spans="2:49" s="10" customFormat="1" x14ac:dyDescent="0.2"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24"/>
      <c r="S405" s="44"/>
      <c r="T405" s="44"/>
      <c r="U405" s="28"/>
      <c r="V405" s="44"/>
      <c r="W405" s="44"/>
      <c r="X405" s="44"/>
      <c r="Y405" s="44"/>
      <c r="Z405" s="44"/>
      <c r="AA405" s="44"/>
      <c r="AB405" s="44"/>
      <c r="AC405" s="44"/>
      <c r="AD405" s="44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6"/>
      <c r="AQ405"/>
      <c r="AR405"/>
      <c r="AS405"/>
      <c r="AT405"/>
      <c r="AU405"/>
      <c r="AV405"/>
      <c r="AW405"/>
    </row>
    <row r="406" spans="2:49" s="10" customFormat="1" x14ac:dyDescent="0.2"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24"/>
      <c r="S406" s="44"/>
      <c r="T406" s="44"/>
      <c r="U406" s="28"/>
      <c r="V406" s="44"/>
      <c r="W406" s="44"/>
      <c r="X406" s="44"/>
      <c r="Y406" s="44"/>
      <c r="Z406" s="44"/>
      <c r="AA406" s="44"/>
      <c r="AB406" s="44"/>
      <c r="AC406" s="44"/>
      <c r="AD406" s="44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6"/>
      <c r="AQ406"/>
      <c r="AR406"/>
      <c r="AS406"/>
      <c r="AT406"/>
      <c r="AU406"/>
      <c r="AV406"/>
      <c r="AW406"/>
    </row>
    <row r="407" spans="2:49" s="10" customFormat="1" x14ac:dyDescent="0.2"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24"/>
      <c r="S407" s="44"/>
      <c r="T407" s="44"/>
      <c r="U407" s="28"/>
      <c r="V407" s="44"/>
      <c r="W407" s="44"/>
      <c r="X407" s="44"/>
      <c r="Y407" s="44"/>
      <c r="Z407" s="44"/>
      <c r="AA407" s="44"/>
      <c r="AB407" s="44"/>
      <c r="AC407" s="44"/>
      <c r="AD407" s="44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6"/>
      <c r="AQ407"/>
      <c r="AR407"/>
      <c r="AS407"/>
      <c r="AT407"/>
      <c r="AU407"/>
      <c r="AV407"/>
      <c r="AW407"/>
    </row>
    <row r="408" spans="2:49" s="10" customFormat="1" x14ac:dyDescent="0.2"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24"/>
      <c r="S408" s="44"/>
      <c r="T408" s="44"/>
      <c r="U408" s="28"/>
      <c r="V408" s="44"/>
      <c r="W408" s="44"/>
      <c r="X408" s="44"/>
      <c r="Y408" s="44"/>
      <c r="Z408" s="44"/>
      <c r="AA408" s="44"/>
      <c r="AB408" s="44"/>
      <c r="AC408" s="44"/>
      <c r="AD408" s="44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6"/>
      <c r="AQ408"/>
      <c r="AR408"/>
      <c r="AS408"/>
      <c r="AT408"/>
      <c r="AU408"/>
      <c r="AV408"/>
      <c r="AW408"/>
    </row>
    <row r="409" spans="2:49" s="10" customFormat="1" x14ac:dyDescent="0.2"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24"/>
      <c r="S409" s="44"/>
      <c r="T409" s="44"/>
      <c r="U409" s="28"/>
      <c r="V409" s="44"/>
      <c r="W409" s="44"/>
      <c r="X409" s="44"/>
      <c r="Y409" s="44"/>
      <c r="Z409" s="44"/>
      <c r="AA409" s="44"/>
      <c r="AB409" s="44"/>
      <c r="AC409" s="44"/>
      <c r="AD409" s="44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6"/>
      <c r="AQ409"/>
      <c r="AR409"/>
      <c r="AS409"/>
      <c r="AT409"/>
      <c r="AU409"/>
      <c r="AV409"/>
      <c r="AW409"/>
    </row>
    <row r="410" spans="2:49" s="10" customFormat="1" x14ac:dyDescent="0.2"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24"/>
      <c r="S410" s="44"/>
      <c r="T410" s="44"/>
      <c r="U410" s="28"/>
      <c r="V410" s="44"/>
      <c r="W410" s="44"/>
      <c r="X410" s="44"/>
      <c r="Y410" s="44"/>
      <c r="Z410" s="44"/>
      <c r="AA410" s="44"/>
      <c r="AB410" s="44"/>
      <c r="AC410" s="44"/>
      <c r="AD410" s="44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6"/>
      <c r="AQ410"/>
      <c r="AR410"/>
      <c r="AS410"/>
      <c r="AT410"/>
      <c r="AU410"/>
      <c r="AV410"/>
      <c r="AW410"/>
    </row>
    <row r="411" spans="2:49" s="10" customFormat="1" x14ac:dyDescent="0.2"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24"/>
      <c r="S411" s="44"/>
      <c r="T411" s="44"/>
      <c r="U411" s="28"/>
      <c r="V411" s="44"/>
      <c r="W411" s="44"/>
      <c r="X411" s="44"/>
      <c r="Y411" s="44"/>
      <c r="Z411" s="44"/>
      <c r="AA411" s="44"/>
      <c r="AB411" s="44"/>
      <c r="AC411" s="44"/>
      <c r="AD411" s="44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6"/>
      <c r="AQ411"/>
      <c r="AR411"/>
      <c r="AS411"/>
      <c r="AT411"/>
      <c r="AU411"/>
      <c r="AV411"/>
      <c r="AW411"/>
    </row>
    <row r="412" spans="2:49" s="10" customFormat="1" x14ac:dyDescent="0.2"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24"/>
      <c r="S412" s="44"/>
      <c r="T412" s="44"/>
      <c r="U412" s="28"/>
      <c r="V412" s="44"/>
      <c r="W412" s="44"/>
      <c r="X412" s="44"/>
      <c r="Y412" s="44"/>
      <c r="Z412" s="44"/>
      <c r="AA412" s="44"/>
      <c r="AB412" s="44"/>
      <c r="AC412" s="44"/>
      <c r="AD412" s="44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6"/>
      <c r="AQ412"/>
      <c r="AR412"/>
      <c r="AS412"/>
      <c r="AT412"/>
      <c r="AU412"/>
      <c r="AV412"/>
      <c r="AW412"/>
    </row>
    <row r="413" spans="2:49" s="10" customFormat="1" x14ac:dyDescent="0.2"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24"/>
      <c r="S413" s="44"/>
      <c r="T413" s="44"/>
      <c r="U413" s="28"/>
      <c r="V413" s="44"/>
      <c r="W413" s="44"/>
      <c r="X413" s="44"/>
      <c r="Y413" s="44"/>
      <c r="Z413" s="44"/>
      <c r="AA413" s="44"/>
      <c r="AB413" s="44"/>
      <c r="AC413" s="44"/>
      <c r="AD413" s="44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6"/>
      <c r="AQ413"/>
      <c r="AR413"/>
      <c r="AS413"/>
      <c r="AT413"/>
      <c r="AU413"/>
      <c r="AV413"/>
      <c r="AW413"/>
    </row>
    <row r="414" spans="2:49" s="10" customFormat="1" x14ac:dyDescent="0.2"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24"/>
      <c r="S414" s="44"/>
      <c r="T414" s="44"/>
      <c r="U414" s="28"/>
      <c r="V414" s="44"/>
      <c r="W414" s="44"/>
      <c r="X414" s="44"/>
      <c r="Y414" s="44"/>
      <c r="Z414" s="44"/>
      <c r="AA414" s="44"/>
      <c r="AB414" s="44"/>
      <c r="AC414" s="44"/>
      <c r="AD414" s="44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6"/>
      <c r="AQ414"/>
      <c r="AR414"/>
      <c r="AS414"/>
      <c r="AT414"/>
      <c r="AU414"/>
      <c r="AV414"/>
      <c r="AW414"/>
    </row>
    <row r="415" spans="2:49" s="10" customFormat="1" x14ac:dyDescent="0.2"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24"/>
      <c r="S415" s="44"/>
      <c r="T415" s="44"/>
      <c r="U415" s="28"/>
      <c r="V415" s="44"/>
      <c r="W415" s="44"/>
      <c r="X415" s="44"/>
      <c r="Y415" s="44"/>
      <c r="Z415" s="44"/>
      <c r="AA415" s="44"/>
      <c r="AB415" s="44"/>
      <c r="AC415" s="44"/>
      <c r="AD415" s="44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6"/>
      <c r="AQ415"/>
      <c r="AR415"/>
      <c r="AS415"/>
      <c r="AT415"/>
      <c r="AU415"/>
      <c r="AV415"/>
      <c r="AW415"/>
    </row>
    <row r="416" spans="2:49" s="10" customFormat="1" x14ac:dyDescent="0.2"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24"/>
      <c r="S416" s="44"/>
      <c r="T416" s="44"/>
      <c r="U416" s="28"/>
      <c r="V416" s="44"/>
      <c r="W416" s="44"/>
      <c r="X416" s="44"/>
      <c r="Y416" s="44"/>
      <c r="Z416" s="44"/>
      <c r="AA416" s="44"/>
      <c r="AB416" s="44"/>
      <c r="AC416" s="44"/>
      <c r="AD416" s="44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6"/>
      <c r="AQ416"/>
      <c r="AR416"/>
      <c r="AS416"/>
      <c r="AT416"/>
      <c r="AU416"/>
      <c r="AV416"/>
      <c r="AW416"/>
    </row>
    <row r="417" spans="2:49" s="10" customFormat="1" x14ac:dyDescent="0.2"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24"/>
      <c r="S417" s="44"/>
      <c r="T417" s="44"/>
      <c r="U417" s="28"/>
      <c r="V417" s="44"/>
      <c r="W417" s="44"/>
      <c r="X417" s="44"/>
      <c r="Y417" s="44"/>
      <c r="Z417" s="44"/>
      <c r="AA417" s="44"/>
      <c r="AB417" s="44"/>
      <c r="AC417" s="44"/>
      <c r="AD417" s="44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6"/>
      <c r="AQ417"/>
      <c r="AR417"/>
      <c r="AS417"/>
      <c r="AT417"/>
      <c r="AU417"/>
      <c r="AV417"/>
      <c r="AW417"/>
    </row>
    <row r="418" spans="2:49" s="10" customFormat="1" x14ac:dyDescent="0.2"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24"/>
      <c r="S418" s="44"/>
      <c r="T418" s="44"/>
      <c r="U418" s="28"/>
      <c r="V418" s="44"/>
      <c r="W418" s="44"/>
      <c r="X418" s="44"/>
      <c r="Y418" s="44"/>
      <c r="Z418" s="44"/>
      <c r="AA418" s="44"/>
      <c r="AB418" s="44"/>
      <c r="AC418" s="44"/>
      <c r="AD418" s="44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6"/>
      <c r="AQ418"/>
      <c r="AR418"/>
      <c r="AS418"/>
      <c r="AT418"/>
      <c r="AU418"/>
      <c r="AV418"/>
      <c r="AW418"/>
    </row>
    <row r="419" spans="2:49" s="10" customFormat="1" x14ac:dyDescent="0.2"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24"/>
      <c r="S419" s="44"/>
      <c r="T419" s="44"/>
      <c r="U419" s="28"/>
      <c r="V419" s="44"/>
      <c r="W419" s="44"/>
      <c r="X419" s="44"/>
      <c r="Y419" s="44"/>
      <c r="Z419" s="44"/>
      <c r="AA419" s="44"/>
      <c r="AB419" s="44"/>
      <c r="AC419" s="44"/>
      <c r="AD419" s="44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6"/>
      <c r="AQ419"/>
      <c r="AR419"/>
      <c r="AS419"/>
      <c r="AT419"/>
      <c r="AU419"/>
      <c r="AV419"/>
      <c r="AW419"/>
    </row>
    <row r="420" spans="2:49" s="10" customFormat="1" x14ac:dyDescent="0.2"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24"/>
      <c r="S420" s="44"/>
      <c r="T420" s="44"/>
      <c r="U420" s="28"/>
      <c r="V420" s="44"/>
      <c r="W420" s="44"/>
      <c r="X420" s="44"/>
      <c r="Y420" s="44"/>
      <c r="Z420" s="44"/>
      <c r="AA420" s="44"/>
      <c r="AB420" s="44"/>
      <c r="AC420" s="44"/>
      <c r="AD420" s="44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6"/>
      <c r="AQ420"/>
      <c r="AR420"/>
      <c r="AS420"/>
      <c r="AT420"/>
      <c r="AU420"/>
      <c r="AV420"/>
      <c r="AW420"/>
    </row>
    <row r="421" spans="2:49" s="10" customFormat="1" x14ac:dyDescent="0.2"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24"/>
      <c r="S421" s="44"/>
      <c r="T421" s="44"/>
      <c r="U421" s="28"/>
      <c r="V421" s="44"/>
      <c r="W421" s="44"/>
      <c r="X421" s="44"/>
      <c r="Y421" s="44"/>
      <c r="Z421" s="44"/>
      <c r="AA421" s="44"/>
      <c r="AB421" s="44"/>
      <c r="AC421" s="44"/>
      <c r="AD421" s="44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6"/>
      <c r="AQ421"/>
      <c r="AR421"/>
      <c r="AS421"/>
      <c r="AT421"/>
      <c r="AU421"/>
      <c r="AV421"/>
      <c r="AW421"/>
    </row>
    <row r="422" spans="2:49" s="10" customFormat="1" x14ac:dyDescent="0.2"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24"/>
      <c r="S422" s="44"/>
      <c r="T422" s="44"/>
      <c r="U422" s="28"/>
      <c r="V422" s="44"/>
      <c r="W422" s="44"/>
      <c r="X422" s="44"/>
      <c r="Y422" s="44"/>
      <c r="Z422" s="44"/>
      <c r="AA422" s="44"/>
      <c r="AB422" s="44"/>
      <c r="AC422" s="44"/>
      <c r="AD422" s="44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6"/>
      <c r="AQ422"/>
      <c r="AR422"/>
      <c r="AS422"/>
      <c r="AT422"/>
      <c r="AU422"/>
      <c r="AV422"/>
      <c r="AW422"/>
    </row>
    <row r="423" spans="2:49" s="10" customFormat="1" x14ac:dyDescent="0.2"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24"/>
      <c r="S423" s="44"/>
      <c r="T423" s="44"/>
      <c r="U423" s="28"/>
      <c r="V423" s="44"/>
      <c r="W423" s="44"/>
      <c r="X423" s="44"/>
      <c r="Y423" s="44"/>
      <c r="Z423" s="44"/>
      <c r="AA423" s="44"/>
      <c r="AB423" s="44"/>
      <c r="AC423" s="44"/>
      <c r="AD423" s="44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6"/>
      <c r="AQ423"/>
      <c r="AR423"/>
      <c r="AS423"/>
      <c r="AT423"/>
      <c r="AU423"/>
      <c r="AV423"/>
      <c r="AW423"/>
    </row>
    <row r="424" spans="2:49" s="10" customFormat="1" x14ac:dyDescent="0.2"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24"/>
      <c r="S424" s="44"/>
      <c r="T424" s="44"/>
      <c r="U424" s="28"/>
      <c r="V424" s="44"/>
      <c r="W424" s="44"/>
      <c r="X424" s="44"/>
      <c r="Y424" s="44"/>
      <c r="Z424" s="44"/>
      <c r="AA424" s="44"/>
      <c r="AB424" s="44"/>
      <c r="AC424" s="44"/>
      <c r="AD424" s="44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6"/>
      <c r="AQ424"/>
      <c r="AR424"/>
      <c r="AS424"/>
      <c r="AT424"/>
      <c r="AU424"/>
      <c r="AV424"/>
      <c r="AW424"/>
    </row>
    <row r="425" spans="2:49" s="10" customFormat="1" x14ac:dyDescent="0.2"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24"/>
      <c r="S425" s="44"/>
      <c r="T425" s="44"/>
      <c r="U425" s="28"/>
      <c r="V425" s="44"/>
      <c r="W425" s="44"/>
      <c r="X425" s="44"/>
      <c r="Y425" s="44"/>
      <c r="Z425" s="44"/>
      <c r="AA425" s="44"/>
      <c r="AB425" s="44"/>
      <c r="AC425" s="44"/>
      <c r="AD425" s="44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6"/>
      <c r="AQ425"/>
      <c r="AR425"/>
      <c r="AS425"/>
      <c r="AT425"/>
      <c r="AU425"/>
      <c r="AV425"/>
      <c r="AW425"/>
    </row>
    <row r="426" spans="2:49" s="10" customFormat="1" x14ac:dyDescent="0.2"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24"/>
      <c r="S426" s="44"/>
      <c r="T426" s="44"/>
      <c r="U426" s="28"/>
      <c r="V426" s="44"/>
      <c r="W426" s="44"/>
      <c r="X426" s="44"/>
      <c r="Y426" s="44"/>
      <c r="Z426" s="44"/>
      <c r="AA426" s="44"/>
      <c r="AB426" s="44"/>
      <c r="AC426" s="44"/>
      <c r="AD426" s="44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6"/>
      <c r="AQ426"/>
      <c r="AR426"/>
      <c r="AS426"/>
      <c r="AT426"/>
      <c r="AU426"/>
      <c r="AV426"/>
      <c r="AW426"/>
    </row>
    <row r="427" spans="2:49" s="10" customFormat="1" x14ac:dyDescent="0.2"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24"/>
      <c r="S427" s="44"/>
      <c r="T427" s="44"/>
      <c r="U427" s="28"/>
      <c r="V427" s="44"/>
      <c r="W427" s="44"/>
      <c r="X427" s="44"/>
      <c r="Y427" s="44"/>
      <c r="Z427" s="44"/>
      <c r="AA427" s="44"/>
      <c r="AB427" s="44"/>
      <c r="AC427" s="44"/>
      <c r="AD427" s="44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6"/>
      <c r="AQ427"/>
      <c r="AR427"/>
      <c r="AS427"/>
      <c r="AT427"/>
      <c r="AU427"/>
      <c r="AV427"/>
      <c r="AW427"/>
    </row>
    <row r="428" spans="2:49" s="10" customFormat="1" x14ac:dyDescent="0.2"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24"/>
      <c r="S428" s="44"/>
      <c r="T428" s="44"/>
      <c r="U428" s="28"/>
      <c r="V428" s="44"/>
      <c r="W428" s="44"/>
      <c r="X428" s="44"/>
      <c r="Y428" s="44"/>
      <c r="Z428" s="44"/>
      <c r="AA428" s="44"/>
      <c r="AB428" s="44"/>
      <c r="AC428" s="44"/>
      <c r="AD428" s="44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6"/>
      <c r="AQ428"/>
      <c r="AR428"/>
      <c r="AS428"/>
      <c r="AT428"/>
      <c r="AU428"/>
      <c r="AV428"/>
      <c r="AW428"/>
    </row>
    <row r="429" spans="2:49" s="10" customFormat="1" x14ac:dyDescent="0.2"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24"/>
      <c r="S429" s="44"/>
      <c r="T429" s="44"/>
      <c r="U429" s="28"/>
      <c r="V429" s="44"/>
      <c r="W429" s="44"/>
      <c r="X429" s="44"/>
      <c r="Y429" s="44"/>
      <c r="Z429" s="44"/>
      <c r="AA429" s="44"/>
      <c r="AB429" s="44"/>
      <c r="AC429" s="44"/>
      <c r="AD429" s="44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6"/>
      <c r="AQ429"/>
      <c r="AR429"/>
      <c r="AS429"/>
      <c r="AT429"/>
      <c r="AU429"/>
      <c r="AV429"/>
      <c r="AW429"/>
    </row>
    <row r="430" spans="2:49" s="10" customFormat="1" x14ac:dyDescent="0.2"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24"/>
      <c r="S430" s="44"/>
      <c r="T430" s="44"/>
      <c r="U430" s="28"/>
      <c r="V430" s="44"/>
      <c r="W430" s="44"/>
      <c r="X430" s="44"/>
      <c r="Y430" s="44"/>
      <c r="Z430" s="44"/>
      <c r="AA430" s="44"/>
      <c r="AB430" s="44"/>
      <c r="AC430" s="44"/>
      <c r="AD430" s="44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6"/>
      <c r="AQ430"/>
      <c r="AR430"/>
      <c r="AS430"/>
      <c r="AT430"/>
      <c r="AU430"/>
      <c r="AV430"/>
      <c r="AW430"/>
    </row>
    <row r="431" spans="2:49" s="10" customFormat="1" x14ac:dyDescent="0.2"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24"/>
      <c r="S431" s="44"/>
      <c r="T431" s="44"/>
      <c r="U431" s="28"/>
      <c r="V431" s="44"/>
      <c r="W431" s="44"/>
      <c r="X431" s="44"/>
      <c r="Y431" s="44"/>
      <c r="Z431" s="44"/>
      <c r="AA431" s="44"/>
      <c r="AB431" s="44"/>
      <c r="AC431" s="44"/>
      <c r="AD431" s="44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6"/>
      <c r="AQ431"/>
      <c r="AR431"/>
      <c r="AS431"/>
      <c r="AT431"/>
      <c r="AU431"/>
      <c r="AV431"/>
      <c r="AW431"/>
    </row>
    <row r="432" spans="2:49" s="10" customFormat="1" x14ac:dyDescent="0.2"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24"/>
      <c r="S432" s="44"/>
      <c r="T432" s="44"/>
      <c r="U432" s="28"/>
      <c r="V432" s="44"/>
      <c r="W432" s="44"/>
      <c r="X432" s="44"/>
      <c r="Y432" s="44"/>
      <c r="Z432" s="44"/>
      <c r="AA432" s="44"/>
      <c r="AB432" s="44"/>
      <c r="AC432" s="44"/>
      <c r="AD432" s="44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6"/>
      <c r="AQ432"/>
      <c r="AR432"/>
      <c r="AS432"/>
      <c r="AT432"/>
      <c r="AU432"/>
      <c r="AV432"/>
      <c r="AW432"/>
    </row>
    <row r="433" spans="2:49" s="10" customFormat="1" x14ac:dyDescent="0.2"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24"/>
      <c r="S433" s="44"/>
      <c r="T433" s="44"/>
      <c r="U433" s="28"/>
      <c r="V433" s="44"/>
      <c r="W433" s="44"/>
      <c r="X433" s="44"/>
      <c r="Y433" s="44"/>
      <c r="Z433" s="44"/>
      <c r="AA433" s="44"/>
      <c r="AB433" s="44"/>
      <c r="AC433" s="44"/>
      <c r="AD433" s="44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6"/>
      <c r="AQ433"/>
      <c r="AR433"/>
      <c r="AS433"/>
      <c r="AT433"/>
      <c r="AU433"/>
      <c r="AV433"/>
      <c r="AW433"/>
    </row>
    <row r="434" spans="2:49" s="10" customFormat="1" x14ac:dyDescent="0.2"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24"/>
      <c r="S434" s="44"/>
      <c r="T434" s="44"/>
      <c r="U434" s="28"/>
      <c r="V434" s="44"/>
      <c r="W434" s="44"/>
      <c r="X434" s="44"/>
      <c r="Y434" s="44"/>
      <c r="Z434" s="44"/>
      <c r="AA434" s="44"/>
      <c r="AB434" s="44"/>
      <c r="AC434" s="44"/>
      <c r="AD434" s="44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6"/>
      <c r="AQ434"/>
      <c r="AR434"/>
      <c r="AS434"/>
      <c r="AT434"/>
      <c r="AU434"/>
      <c r="AV434"/>
      <c r="AW434"/>
    </row>
    <row r="435" spans="2:49" s="10" customFormat="1" x14ac:dyDescent="0.2"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24"/>
      <c r="S435" s="44"/>
      <c r="T435" s="44"/>
      <c r="U435" s="28"/>
      <c r="V435" s="44"/>
      <c r="W435" s="44"/>
      <c r="X435" s="44"/>
      <c r="Y435" s="44"/>
      <c r="Z435" s="44"/>
      <c r="AA435" s="44"/>
      <c r="AB435" s="44"/>
      <c r="AC435" s="44"/>
      <c r="AD435" s="44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6"/>
      <c r="AQ435"/>
      <c r="AR435"/>
      <c r="AS435"/>
      <c r="AT435"/>
      <c r="AU435"/>
      <c r="AV435"/>
      <c r="AW435"/>
    </row>
    <row r="436" spans="2:49" s="10" customFormat="1" x14ac:dyDescent="0.2"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24"/>
      <c r="S436" s="44"/>
      <c r="T436" s="44"/>
      <c r="U436" s="28"/>
      <c r="V436" s="44"/>
      <c r="W436" s="44"/>
      <c r="X436" s="44"/>
      <c r="Y436" s="44"/>
      <c r="Z436" s="44"/>
      <c r="AA436" s="44"/>
      <c r="AB436" s="44"/>
      <c r="AC436" s="44"/>
      <c r="AD436" s="44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6"/>
      <c r="AQ436"/>
      <c r="AR436"/>
      <c r="AS436"/>
      <c r="AT436"/>
      <c r="AU436"/>
      <c r="AV436"/>
      <c r="AW436"/>
    </row>
    <row r="437" spans="2:49" s="10" customFormat="1" x14ac:dyDescent="0.2"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24"/>
      <c r="S437" s="44"/>
      <c r="T437" s="44"/>
      <c r="U437" s="28"/>
      <c r="V437" s="44"/>
      <c r="W437" s="44"/>
      <c r="X437" s="44"/>
      <c r="Y437" s="44"/>
      <c r="Z437" s="44"/>
      <c r="AA437" s="44"/>
      <c r="AB437" s="44"/>
      <c r="AC437" s="44"/>
      <c r="AD437" s="44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6"/>
      <c r="AQ437"/>
      <c r="AR437"/>
      <c r="AS437"/>
      <c r="AT437"/>
      <c r="AU437"/>
      <c r="AV437"/>
      <c r="AW437"/>
    </row>
    <row r="438" spans="2:49" s="10" customFormat="1" x14ac:dyDescent="0.2"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24"/>
      <c r="S438" s="44"/>
      <c r="T438" s="44"/>
      <c r="U438" s="28"/>
      <c r="V438" s="44"/>
      <c r="W438" s="44"/>
      <c r="X438" s="44"/>
      <c r="Y438" s="44"/>
      <c r="Z438" s="44"/>
      <c r="AA438" s="44"/>
      <c r="AB438" s="44"/>
      <c r="AC438" s="44"/>
      <c r="AD438" s="44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6"/>
      <c r="AQ438"/>
      <c r="AR438"/>
      <c r="AS438"/>
      <c r="AT438"/>
      <c r="AU438"/>
      <c r="AV438"/>
      <c r="AW438"/>
    </row>
    <row r="439" spans="2:49" s="10" customFormat="1" x14ac:dyDescent="0.2"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24"/>
      <c r="S439" s="44"/>
      <c r="T439" s="44"/>
      <c r="U439" s="28"/>
      <c r="V439" s="44"/>
      <c r="W439" s="44"/>
      <c r="X439" s="44"/>
      <c r="Y439" s="44"/>
      <c r="Z439" s="44"/>
      <c r="AA439" s="44"/>
      <c r="AB439" s="44"/>
      <c r="AC439" s="44"/>
      <c r="AD439" s="44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6"/>
      <c r="AQ439"/>
      <c r="AR439"/>
      <c r="AS439"/>
      <c r="AT439"/>
      <c r="AU439"/>
      <c r="AV439"/>
      <c r="AW439"/>
    </row>
    <row r="440" spans="2:49" s="10" customFormat="1" x14ac:dyDescent="0.2"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24"/>
      <c r="S440" s="44"/>
      <c r="T440" s="44"/>
      <c r="U440" s="28"/>
      <c r="V440" s="44"/>
      <c r="W440" s="44"/>
      <c r="X440" s="44"/>
      <c r="Y440" s="44"/>
      <c r="Z440" s="44"/>
      <c r="AA440" s="44"/>
      <c r="AB440" s="44"/>
      <c r="AC440" s="44"/>
      <c r="AD440" s="44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6"/>
      <c r="AQ440"/>
      <c r="AR440"/>
      <c r="AS440"/>
      <c r="AT440"/>
      <c r="AU440"/>
      <c r="AV440"/>
      <c r="AW440"/>
    </row>
    <row r="441" spans="2:49" s="10" customFormat="1" x14ac:dyDescent="0.2"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24"/>
      <c r="S441" s="44"/>
      <c r="T441" s="44"/>
      <c r="U441" s="28"/>
      <c r="V441" s="44"/>
      <c r="W441" s="44"/>
      <c r="X441" s="44"/>
      <c r="Y441" s="44"/>
      <c r="Z441" s="44"/>
      <c r="AA441" s="44"/>
      <c r="AB441" s="44"/>
      <c r="AC441" s="44"/>
      <c r="AD441" s="44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6"/>
      <c r="AQ441"/>
      <c r="AR441"/>
      <c r="AS441"/>
      <c r="AT441"/>
      <c r="AU441"/>
      <c r="AV441"/>
      <c r="AW441"/>
    </row>
    <row r="442" spans="2:49" s="10" customFormat="1" x14ac:dyDescent="0.2"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24"/>
      <c r="S442" s="44"/>
      <c r="T442" s="44"/>
      <c r="U442" s="28"/>
      <c r="V442" s="44"/>
      <c r="W442" s="44"/>
      <c r="X442" s="44"/>
      <c r="Y442" s="44"/>
      <c r="Z442" s="44"/>
      <c r="AA442" s="44"/>
      <c r="AB442" s="44"/>
      <c r="AC442" s="44"/>
      <c r="AD442" s="44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6"/>
      <c r="AQ442"/>
      <c r="AR442"/>
      <c r="AS442"/>
      <c r="AT442"/>
      <c r="AU442"/>
      <c r="AV442"/>
      <c r="AW442"/>
    </row>
    <row r="443" spans="2:49" s="10" customFormat="1" x14ac:dyDescent="0.2"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24"/>
      <c r="S443" s="44"/>
      <c r="T443" s="44"/>
      <c r="U443" s="28"/>
      <c r="V443" s="44"/>
      <c r="W443" s="44"/>
      <c r="X443" s="44"/>
      <c r="Y443" s="44"/>
      <c r="Z443" s="44"/>
      <c r="AA443" s="44"/>
      <c r="AB443" s="44"/>
      <c r="AC443" s="44"/>
      <c r="AD443" s="44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6"/>
      <c r="AQ443"/>
      <c r="AR443"/>
      <c r="AS443"/>
      <c r="AT443"/>
      <c r="AU443"/>
      <c r="AV443"/>
      <c r="AW443"/>
    </row>
    <row r="444" spans="2:49" s="10" customFormat="1" x14ac:dyDescent="0.2"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24"/>
      <c r="S444" s="44"/>
      <c r="T444" s="44"/>
      <c r="U444" s="28"/>
      <c r="V444" s="44"/>
      <c r="W444" s="44"/>
      <c r="X444" s="44"/>
      <c r="Y444" s="44"/>
      <c r="Z444" s="44"/>
      <c r="AA444" s="44"/>
      <c r="AB444" s="44"/>
      <c r="AC444" s="44"/>
      <c r="AD444" s="44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6"/>
      <c r="AQ444"/>
      <c r="AR444"/>
      <c r="AS444"/>
      <c r="AT444"/>
      <c r="AU444"/>
      <c r="AV444"/>
      <c r="AW444"/>
    </row>
    <row r="445" spans="2:49" s="10" customFormat="1" x14ac:dyDescent="0.2"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24"/>
      <c r="S445" s="44"/>
      <c r="T445" s="44"/>
      <c r="U445" s="28"/>
      <c r="V445" s="44"/>
      <c r="W445" s="44"/>
      <c r="X445" s="44"/>
      <c r="Y445" s="44"/>
      <c r="Z445" s="44"/>
      <c r="AA445" s="44"/>
      <c r="AB445" s="44"/>
      <c r="AC445" s="44"/>
      <c r="AD445" s="44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6"/>
      <c r="AQ445"/>
      <c r="AR445"/>
      <c r="AS445"/>
      <c r="AT445"/>
      <c r="AU445"/>
      <c r="AV445"/>
      <c r="AW445"/>
    </row>
    <row r="446" spans="2:49" s="10" customFormat="1" x14ac:dyDescent="0.2"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24"/>
      <c r="S446" s="44"/>
      <c r="T446" s="44"/>
      <c r="U446" s="28"/>
      <c r="V446" s="44"/>
      <c r="W446" s="44"/>
      <c r="X446" s="44"/>
      <c r="Y446" s="44"/>
      <c r="Z446" s="44"/>
      <c r="AA446" s="44"/>
      <c r="AB446" s="44"/>
      <c r="AC446" s="44"/>
      <c r="AD446" s="44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6"/>
      <c r="AQ446"/>
      <c r="AR446"/>
      <c r="AS446"/>
      <c r="AT446"/>
      <c r="AU446"/>
      <c r="AV446"/>
      <c r="AW446"/>
    </row>
    <row r="447" spans="2:49" s="10" customFormat="1" x14ac:dyDescent="0.2"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24"/>
      <c r="S447" s="44"/>
      <c r="T447" s="44"/>
      <c r="U447" s="28"/>
      <c r="V447" s="44"/>
      <c r="W447" s="44"/>
      <c r="X447" s="44"/>
      <c r="Y447" s="44"/>
      <c r="Z447" s="44"/>
      <c r="AA447" s="44"/>
      <c r="AB447" s="44"/>
      <c r="AC447" s="44"/>
      <c r="AD447" s="44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6"/>
      <c r="AQ447"/>
      <c r="AR447"/>
      <c r="AS447"/>
      <c r="AT447"/>
      <c r="AU447"/>
      <c r="AV447"/>
      <c r="AW447"/>
    </row>
    <row r="448" spans="2:49" s="10" customFormat="1" x14ac:dyDescent="0.2"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24"/>
      <c r="S448" s="44"/>
      <c r="T448" s="44"/>
      <c r="U448" s="28"/>
      <c r="V448" s="44"/>
      <c r="W448" s="44"/>
      <c r="X448" s="44"/>
      <c r="Y448" s="44"/>
      <c r="Z448" s="44"/>
      <c r="AA448" s="44"/>
      <c r="AB448" s="44"/>
      <c r="AC448" s="44"/>
      <c r="AD448" s="44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6"/>
      <c r="AQ448"/>
      <c r="AR448"/>
      <c r="AS448"/>
      <c r="AT448"/>
      <c r="AU448"/>
      <c r="AV448"/>
      <c r="AW448"/>
    </row>
    <row r="449" spans="2:49" s="10" customFormat="1" x14ac:dyDescent="0.2"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24"/>
      <c r="S449" s="44"/>
      <c r="T449" s="44"/>
      <c r="U449" s="28"/>
      <c r="V449" s="44"/>
      <c r="W449" s="44"/>
      <c r="X449" s="44"/>
      <c r="Y449" s="44"/>
      <c r="Z449" s="44"/>
      <c r="AA449" s="44"/>
      <c r="AB449" s="44"/>
      <c r="AC449" s="44"/>
      <c r="AD449" s="44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6"/>
      <c r="AQ449"/>
      <c r="AR449"/>
      <c r="AS449"/>
      <c r="AT449"/>
      <c r="AU449"/>
      <c r="AV449"/>
      <c r="AW449"/>
    </row>
    <row r="450" spans="2:49" s="10" customFormat="1" x14ac:dyDescent="0.2"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24"/>
      <c r="S450" s="44"/>
      <c r="T450" s="44"/>
      <c r="U450" s="28"/>
      <c r="V450" s="44"/>
      <c r="W450" s="44"/>
      <c r="X450" s="44"/>
      <c r="Y450" s="44"/>
      <c r="Z450" s="44"/>
      <c r="AA450" s="44"/>
      <c r="AB450" s="44"/>
      <c r="AC450" s="44"/>
      <c r="AD450" s="44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6"/>
      <c r="AQ450"/>
      <c r="AR450"/>
      <c r="AS450"/>
      <c r="AT450"/>
      <c r="AU450"/>
      <c r="AV450"/>
      <c r="AW450"/>
    </row>
    <row r="451" spans="2:49" s="10" customFormat="1" x14ac:dyDescent="0.2"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24"/>
      <c r="S451" s="44"/>
      <c r="T451" s="44"/>
      <c r="U451" s="28"/>
      <c r="V451" s="44"/>
      <c r="W451" s="44"/>
      <c r="X451" s="44"/>
      <c r="Y451" s="44"/>
      <c r="Z451" s="44"/>
      <c r="AA451" s="44"/>
      <c r="AB451" s="44"/>
      <c r="AC451" s="44"/>
      <c r="AD451" s="44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6"/>
      <c r="AQ451"/>
      <c r="AR451"/>
      <c r="AS451"/>
      <c r="AT451"/>
      <c r="AU451"/>
      <c r="AV451"/>
      <c r="AW451"/>
    </row>
    <row r="452" spans="2:49" s="10" customFormat="1" x14ac:dyDescent="0.2"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24"/>
      <c r="S452" s="44"/>
      <c r="T452" s="44"/>
      <c r="U452" s="28"/>
      <c r="V452" s="44"/>
      <c r="W452" s="44"/>
      <c r="X452" s="44"/>
      <c r="Y452" s="44"/>
      <c r="Z452" s="44"/>
      <c r="AA452" s="44"/>
      <c r="AB452" s="44"/>
      <c r="AC452" s="44"/>
      <c r="AD452" s="44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6"/>
      <c r="AQ452"/>
      <c r="AR452"/>
      <c r="AS452"/>
      <c r="AT452"/>
      <c r="AU452"/>
      <c r="AV452"/>
      <c r="AW452"/>
    </row>
    <row r="453" spans="2:49" s="10" customFormat="1" x14ac:dyDescent="0.2"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24"/>
      <c r="S453" s="44"/>
      <c r="T453" s="44"/>
      <c r="U453" s="28"/>
      <c r="V453" s="44"/>
      <c r="W453" s="44"/>
      <c r="X453" s="44"/>
      <c r="Y453" s="44"/>
      <c r="Z453" s="44"/>
      <c r="AA453" s="44"/>
      <c r="AB453" s="44"/>
      <c r="AC453" s="44"/>
      <c r="AD453" s="44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6"/>
      <c r="AQ453"/>
      <c r="AR453"/>
      <c r="AS453"/>
      <c r="AT453"/>
      <c r="AU453"/>
      <c r="AV453"/>
      <c r="AW453"/>
    </row>
    <row r="454" spans="2:49" s="10" customFormat="1" x14ac:dyDescent="0.2"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24"/>
      <c r="S454" s="44"/>
      <c r="T454" s="44"/>
      <c r="U454" s="28"/>
      <c r="V454" s="44"/>
      <c r="W454" s="44"/>
      <c r="X454" s="44"/>
      <c r="Y454" s="44"/>
      <c r="Z454" s="44"/>
      <c r="AA454" s="44"/>
      <c r="AB454" s="44"/>
      <c r="AC454" s="44"/>
      <c r="AD454" s="44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6"/>
      <c r="AQ454"/>
      <c r="AR454"/>
      <c r="AS454"/>
      <c r="AT454"/>
      <c r="AU454"/>
      <c r="AV454"/>
      <c r="AW454"/>
    </row>
    <row r="455" spans="2:49" s="10" customFormat="1" x14ac:dyDescent="0.2"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24"/>
      <c r="S455" s="44"/>
      <c r="T455" s="44"/>
      <c r="U455" s="28"/>
      <c r="V455" s="44"/>
      <c r="W455" s="44"/>
      <c r="X455" s="44"/>
      <c r="Y455" s="44"/>
      <c r="Z455" s="44"/>
      <c r="AA455" s="44"/>
      <c r="AB455" s="44"/>
      <c r="AC455" s="44"/>
      <c r="AD455" s="44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6"/>
      <c r="AQ455"/>
      <c r="AR455"/>
      <c r="AS455"/>
      <c r="AT455"/>
      <c r="AU455"/>
      <c r="AV455"/>
      <c r="AW455"/>
    </row>
    <row r="456" spans="2:49" s="10" customFormat="1" x14ac:dyDescent="0.2"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24"/>
      <c r="S456" s="44"/>
      <c r="T456" s="44"/>
      <c r="U456" s="28"/>
      <c r="V456" s="44"/>
      <c r="W456" s="44"/>
      <c r="X456" s="44"/>
      <c r="Y456" s="44"/>
      <c r="Z456" s="44"/>
      <c r="AA456" s="44"/>
      <c r="AB456" s="44"/>
      <c r="AC456" s="44"/>
      <c r="AD456" s="44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6"/>
      <c r="AQ456"/>
      <c r="AR456"/>
      <c r="AS456"/>
      <c r="AT456"/>
      <c r="AU456"/>
      <c r="AV456"/>
      <c r="AW456"/>
    </row>
    <row r="457" spans="2:49" s="10" customFormat="1" x14ac:dyDescent="0.2"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24"/>
      <c r="S457" s="44"/>
      <c r="T457" s="44"/>
      <c r="U457" s="28"/>
      <c r="V457" s="44"/>
      <c r="W457" s="44"/>
      <c r="X457" s="44"/>
      <c r="Y457" s="44"/>
      <c r="Z457" s="44"/>
      <c r="AA457" s="44"/>
      <c r="AB457" s="44"/>
      <c r="AC457" s="44"/>
      <c r="AD457" s="44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6"/>
      <c r="AQ457"/>
      <c r="AR457"/>
      <c r="AS457"/>
      <c r="AT457"/>
      <c r="AU457"/>
      <c r="AV457"/>
      <c r="AW457"/>
    </row>
    <row r="458" spans="2:49" s="10" customFormat="1" x14ac:dyDescent="0.2"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24"/>
      <c r="S458" s="44"/>
      <c r="T458" s="44"/>
      <c r="U458" s="28"/>
      <c r="V458" s="44"/>
      <c r="W458" s="44"/>
      <c r="X458" s="44"/>
      <c r="Y458" s="44"/>
      <c r="Z458" s="44"/>
      <c r="AA458" s="44"/>
      <c r="AB458" s="44"/>
      <c r="AC458" s="44"/>
      <c r="AD458" s="44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6"/>
      <c r="AQ458"/>
      <c r="AR458"/>
      <c r="AS458"/>
      <c r="AT458"/>
      <c r="AU458"/>
      <c r="AV458"/>
      <c r="AW458"/>
    </row>
    <row r="459" spans="2:49" s="10" customFormat="1" x14ac:dyDescent="0.2"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24"/>
      <c r="S459" s="44"/>
      <c r="T459" s="44"/>
      <c r="U459" s="28"/>
      <c r="V459" s="44"/>
      <c r="W459" s="44"/>
      <c r="X459" s="44"/>
      <c r="Y459" s="44"/>
      <c r="Z459" s="44"/>
      <c r="AA459" s="44"/>
      <c r="AB459" s="44"/>
      <c r="AC459" s="44"/>
      <c r="AD459" s="44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6"/>
      <c r="AQ459"/>
      <c r="AR459"/>
      <c r="AS459"/>
      <c r="AT459"/>
      <c r="AU459"/>
      <c r="AV459"/>
      <c r="AW459"/>
    </row>
    <row r="460" spans="2:49" s="10" customFormat="1" x14ac:dyDescent="0.2"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24"/>
      <c r="S460" s="44"/>
      <c r="T460" s="44"/>
      <c r="U460" s="28"/>
      <c r="V460" s="44"/>
      <c r="W460" s="44"/>
      <c r="X460" s="44"/>
      <c r="Y460" s="44"/>
      <c r="Z460" s="44"/>
      <c r="AA460" s="44"/>
      <c r="AB460" s="44"/>
      <c r="AC460" s="44"/>
      <c r="AD460" s="44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6"/>
      <c r="AQ460"/>
      <c r="AR460"/>
      <c r="AS460"/>
      <c r="AT460"/>
      <c r="AU460"/>
      <c r="AV460"/>
      <c r="AW460"/>
    </row>
    <row r="461" spans="2:49" s="10" customFormat="1" x14ac:dyDescent="0.2"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24"/>
      <c r="S461" s="44"/>
      <c r="T461" s="44"/>
      <c r="U461" s="28"/>
      <c r="V461" s="44"/>
      <c r="W461" s="44"/>
      <c r="X461" s="44"/>
      <c r="Y461" s="44"/>
      <c r="Z461" s="44"/>
      <c r="AA461" s="44"/>
      <c r="AB461" s="44"/>
      <c r="AC461" s="44"/>
      <c r="AD461" s="44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6"/>
      <c r="AQ461"/>
      <c r="AR461"/>
      <c r="AS461"/>
      <c r="AT461"/>
      <c r="AU461"/>
      <c r="AV461"/>
      <c r="AW461"/>
    </row>
    <row r="462" spans="2:49" s="10" customFormat="1" x14ac:dyDescent="0.2"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24"/>
      <c r="S462" s="44"/>
      <c r="T462" s="44"/>
      <c r="U462" s="28"/>
      <c r="V462" s="44"/>
      <c r="W462" s="44"/>
      <c r="X462" s="44"/>
      <c r="Y462" s="44"/>
      <c r="Z462" s="44"/>
      <c r="AA462" s="44"/>
      <c r="AB462" s="44"/>
      <c r="AC462" s="44"/>
      <c r="AD462" s="44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6"/>
      <c r="AQ462"/>
      <c r="AR462"/>
      <c r="AS462"/>
      <c r="AT462"/>
      <c r="AU462"/>
      <c r="AV462"/>
      <c r="AW462"/>
    </row>
    <row r="463" spans="2:49" s="10" customFormat="1" x14ac:dyDescent="0.2"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24"/>
      <c r="S463" s="44"/>
      <c r="T463" s="44"/>
      <c r="U463" s="28"/>
      <c r="V463" s="44"/>
      <c r="W463" s="44"/>
      <c r="X463" s="44"/>
      <c r="Y463" s="44"/>
      <c r="Z463" s="44"/>
      <c r="AA463" s="44"/>
      <c r="AB463" s="44"/>
      <c r="AC463" s="44"/>
      <c r="AD463" s="44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6"/>
      <c r="AQ463"/>
      <c r="AR463"/>
      <c r="AS463"/>
      <c r="AT463"/>
      <c r="AU463"/>
      <c r="AV463"/>
      <c r="AW463"/>
    </row>
    <row r="464" spans="2:49" s="10" customFormat="1" x14ac:dyDescent="0.2"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24"/>
      <c r="S464" s="44"/>
      <c r="T464" s="44"/>
      <c r="U464" s="28"/>
      <c r="V464" s="44"/>
      <c r="W464" s="44"/>
      <c r="X464" s="44"/>
      <c r="Y464" s="44"/>
      <c r="Z464" s="44"/>
      <c r="AA464" s="44"/>
      <c r="AB464" s="44"/>
      <c r="AC464" s="44"/>
      <c r="AD464" s="44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6"/>
      <c r="AQ464"/>
      <c r="AR464"/>
      <c r="AS464"/>
      <c r="AT464"/>
      <c r="AU464"/>
      <c r="AV464"/>
      <c r="AW464"/>
    </row>
    <row r="465" spans="2:49" s="10" customFormat="1" x14ac:dyDescent="0.2"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24"/>
      <c r="S465" s="44"/>
      <c r="T465" s="44"/>
      <c r="U465" s="28"/>
      <c r="V465" s="44"/>
      <c r="W465" s="44"/>
      <c r="X465" s="44"/>
      <c r="Y465" s="44"/>
      <c r="Z465" s="44"/>
      <c r="AA465" s="44"/>
      <c r="AB465" s="44"/>
      <c r="AC465" s="44"/>
      <c r="AD465" s="44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6"/>
      <c r="AQ465"/>
      <c r="AR465"/>
      <c r="AS465"/>
      <c r="AT465"/>
      <c r="AU465"/>
      <c r="AV465"/>
      <c r="AW465"/>
    </row>
    <row r="466" spans="2:49" s="10" customFormat="1" x14ac:dyDescent="0.2"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24"/>
      <c r="S466" s="44"/>
      <c r="T466" s="44"/>
      <c r="U466" s="28"/>
      <c r="V466" s="44"/>
      <c r="W466" s="44"/>
      <c r="X466" s="44"/>
      <c r="Y466" s="44"/>
      <c r="Z466" s="44"/>
      <c r="AA466" s="44"/>
      <c r="AB466" s="44"/>
      <c r="AC466" s="44"/>
      <c r="AD466" s="44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6"/>
      <c r="AQ466"/>
      <c r="AR466"/>
      <c r="AS466"/>
      <c r="AT466"/>
      <c r="AU466"/>
      <c r="AV466"/>
      <c r="AW466"/>
    </row>
    <row r="467" spans="2:49" s="10" customFormat="1" x14ac:dyDescent="0.2"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24"/>
      <c r="S467" s="44"/>
      <c r="T467" s="44"/>
      <c r="U467" s="28"/>
      <c r="V467" s="44"/>
      <c r="W467" s="44"/>
      <c r="X467" s="44"/>
      <c r="Y467" s="44"/>
      <c r="Z467" s="44"/>
      <c r="AA467" s="44"/>
      <c r="AB467" s="44"/>
      <c r="AC467" s="44"/>
      <c r="AD467" s="44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6"/>
      <c r="AQ467"/>
      <c r="AR467"/>
      <c r="AS467"/>
      <c r="AT467"/>
      <c r="AU467"/>
      <c r="AV467"/>
      <c r="AW467"/>
    </row>
    <row r="468" spans="2:49" s="10" customFormat="1" x14ac:dyDescent="0.2"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24"/>
      <c r="S468" s="44"/>
      <c r="T468" s="44"/>
      <c r="U468" s="28"/>
      <c r="V468" s="44"/>
      <c r="W468" s="44"/>
      <c r="X468" s="44"/>
      <c r="Y468" s="44"/>
      <c r="Z468" s="44"/>
      <c r="AA468" s="44"/>
      <c r="AB468" s="44"/>
      <c r="AC468" s="44"/>
      <c r="AD468" s="44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6"/>
      <c r="AQ468"/>
      <c r="AR468"/>
      <c r="AS468"/>
      <c r="AT468"/>
      <c r="AU468"/>
      <c r="AV468"/>
      <c r="AW468"/>
    </row>
    <row r="469" spans="2:49" s="10" customFormat="1" x14ac:dyDescent="0.2"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24"/>
      <c r="S469" s="44"/>
      <c r="T469" s="44"/>
      <c r="U469" s="28"/>
      <c r="V469" s="44"/>
      <c r="W469" s="44"/>
      <c r="X469" s="44"/>
      <c r="Y469" s="44"/>
      <c r="Z469" s="44"/>
      <c r="AA469" s="44"/>
      <c r="AB469" s="44"/>
      <c r="AC469" s="44"/>
      <c r="AD469" s="44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6"/>
      <c r="AQ469"/>
      <c r="AR469"/>
      <c r="AS469"/>
      <c r="AT469"/>
      <c r="AU469"/>
      <c r="AV469"/>
      <c r="AW469"/>
    </row>
    <row r="470" spans="2:49" s="10" customFormat="1" x14ac:dyDescent="0.2"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24"/>
      <c r="S470" s="44"/>
      <c r="T470" s="44"/>
      <c r="U470" s="28"/>
      <c r="V470" s="44"/>
      <c r="W470" s="44"/>
      <c r="X470" s="44"/>
      <c r="Y470" s="44"/>
      <c r="Z470" s="44"/>
      <c r="AA470" s="44"/>
      <c r="AB470" s="44"/>
      <c r="AC470" s="44"/>
      <c r="AD470" s="44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6"/>
      <c r="AQ470"/>
      <c r="AR470"/>
      <c r="AS470"/>
      <c r="AT470"/>
      <c r="AU470"/>
      <c r="AV470"/>
      <c r="AW470"/>
    </row>
    <row r="471" spans="2:49" s="10" customFormat="1" x14ac:dyDescent="0.2"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24"/>
      <c r="S471" s="44"/>
      <c r="T471" s="44"/>
      <c r="U471" s="28"/>
      <c r="V471" s="44"/>
      <c r="W471" s="44"/>
      <c r="X471" s="44"/>
      <c r="Y471" s="44"/>
      <c r="Z471" s="44"/>
      <c r="AA471" s="44"/>
      <c r="AB471" s="44"/>
      <c r="AC471" s="44"/>
      <c r="AD471" s="44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6"/>
      <c r="AQ471"/>
      <c r="AR471"/>
      <c r="AS471"/>
      <c r="AT471"/>
      <c r="AU471"/>
      <c r="AV471"/>
      <c r="AW471"/>
    </row>
    <row r="472" spans="2:49" s="10" customFormat="1" x14ac:dyDescent="0.2"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24"/>
      <c r="S472" s="44"/>
      <c r="T472" s="44"/>
      <c r="U472" s="28"/>
      <c r="V472" s="44"/>
      <c r="W472" s="44"/>
      <c r="X472" s="44"/>
      <c r="Y472" s="44"/>
      <c r="Z472" s="44"/>
      <c r="AA472" s="44"/>
      <c r="AB472" s="44"/>
      <c r="AC472" s="44"/>
      <c r="AD472" s="44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6"/>
      <c r="AQ472"/>
      <c r="AR472"/>
      <c r="AS472"/>
      <c r="AT472"/>
      <c r="AU472"/>
      <c r="AV472"/>
      <c r="AW472"/>
    </row>
    <row r="473" spans="2:49" s="10" customFormat="1" x14ac:dyDescent="0.2"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24"/>
      <c r="S473" s="44"/>
      <c r="T473" s="44"/>
      <c r="U473" s="28"/>
      <c r="V473" s="44"/>
      <c r="W473" s="44"/>
      <c r="X473" s="44"/>
      <c r="Y473" s="44"/>
      <c r="Z473" s="44"/>
      <c r="AA473" s="44"/>
      <c r="AB473" s="44"/>
      <c r="AC473" s="44"/>
      <c r="AD473" s="44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6"/>
      <c r="AQ473"/>
      <c r="AR473"/>
      <c r="AS473"/>
      <c r="AT473"/>
      <c r="AU473"/>
      <c r="AV473"/>
      <c r="AW473"/>
    </row>
    <row r="474" spans="2:49" s="10" customFormat="1" x14ac:dyDescent="0.2"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24"/>
      <c r="S474" s="44"/>
      <c r="T474" s="44"/>
      <c r="U474" s="28"/>
      <c r="V474" s="44"/>
      <c r="W474" s="44"/>
      <c r="X474" s="44"/>
      <c r="Y474" s="44"/>
      <c r="Z474" s="44"/>
      <c r="AA474" s="44"/>
      <c r="AB474" s="44"/>
      <c r="AC474" s="44"/>
      <c r="AD474" s="44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6"/>
      <c r="AQ474"/>
      <c r="AR474"/>
      <c r="AS474"/>
      <c r="AT474"/>
      <c r="AU474"/>
      <c r="AV474"/>
      <c r="AW474"/>
    </row>
    <row r="475" spans="2:49" s="10" customFormat="1" x14ac:dyDescent="0.2"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24"/>
      <c r="S475" s="44"/>
      <c r="T475" s="44"/>
      <c r="U475" s="28"/>
      <c r="V475" s="44"/>
      <c r="W475" s="44"/>
      <c r="X475" s="44"/>
      <c r="Y475" s="44"/>
      <c r="Z475" s="44"/>
      <c r="AA475" s="44"/>
      <c r="AB475" s="44"/>
      <c r="AC475" s="44"/>
      <c r="AD475" s="44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6"/>
      <c r="AQ475"/>
      <c r="AR475"/>
      <c r="AS475"/>
      <c r="AT475"/>
      <c r="AU475"/>
      <c r="AV475"/>
      <c r="AW475"/>
    </row>
    <row r="476" spans="2:49" s="10" customFormat="1" x14ac:dyDescent="0.2"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24"/>
      <c r="S476" s="44"/>
      <c r="T476" s="44"/>
      <c r="U476" s="28"/>
      <c r="V476" s="44"/>
      <c r="W476" s="44"/>
      <c r="X476" s="44"/>
      <c r="Y476" s="44"/>
      <c r="Z476" s="44"/>
      <c r="AA476" s="44"/>
      <c r="AB476" s="44"/>
      <c r="AC476" s="44"/>
      <c r="AD476" s="44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6"/>
      <c r="AQ476"/>
      <c r="AR476"/>
      <c r="AS476"/>
      <c r="AT476"/>
      <c r="AU476"/>
      <c r="AV476"/>
      <c r="AW476"/>
    </row>
    <row r="477" spans="2:49" s="10" customFormat="1" x14ac:dyDescent="0.2"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24"/>
      <c r="S477" s="44"/>
      <c r="T477" s="44"/>
      <c r="U477" s="28"/>
      <c r="V477" s="44"/>
      <c r="W477" s="44"/>
      <c r="X477" s="44"/>
      <c r="Y477" s="44"/>
      <c r="Z477" s="44"/>
      <c r="AA477" s="44"/>
      <c r="AB477" s="44"/>
      <c r="AC477" s="44"/>
      <c r="AD477" s="44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6"/>
      <c r="AQ477"/>
      <c r="AR477"/>
      <c r="AS477"/>
      <c r="AT477"/>
      <c r="AU477"/>
      <c r="AV477"/>
      <c r="AW477"/>
    </row>
    <row r="478" spans="2:49" s="10" customFormat="1" x14ac:dyDescent="0.2"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24"/>
      <c r="S478" s="44"/>
      <c r="T478" s="44"/>
      <c r="U478" s="28"/>
      <c r="V478" s="44"/>
      <c r="W478" s="44"/>
      <c r="X478" s="44"/>
      <c r="Y478" s="44"/>
      <c r="Z478" s="44"/>
      <c r="AA478" s="44"/>
      <c r="AB478" s="44"/>
      <c r="AC478" s="44"/>
      <c r="AD478" s="44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6"/>
      <c r="AQ478"/>
      <c r="AR478"/>
      <c r="AS478"/>
      <c r="AT478"/>
      <c r="AU478"/>
      <c r="AV478"/>
      <c r="AW478"/>
    </row>
    <row r="479" spans="2:49" s="10" customFormat="1" x14ac:dyDescent="0.2"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24"/>
      <c r="S479" s="44"/>
      <c r="T479" s="44"/>
      <c r="U479" s="28"/>
      <c r="V479" s="44"/>
      <c r="W479" s="44"/>
      <c r="X479" s="44"/>
      <c r="Y479" s="44"/>
      <c r="Z479" s="44"/>
      <c r="AA479" s="44"/>
      <c r="AB479" s="44"/>
      <c r="AC479" s="44"/>
      <c r="AD479" s="44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6"/>
      <c r="AQ479"/>
      <c r="AR479"/>
      <c r="AS479"/>
      <c r="AT479"/>
      <c r="AU479"/>
      <c r="AV479"/>
      <c r="AW479"/>
    </row>
    <row r="480" spans="2:49" s="10" customFormat="1" x14ac:dyDescent="0.2"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24"/>
      <c r="S480" s="44"/>
      <c r="T480" s="44"/>
      <c r="U480" s="28"/>
      <c r="V480" s="44"/>
      <c r="W480" s="44"/>
      <c r="X480" s="44"/>
      <c r="Y480" s="44"/>
      <c r="Z480" s="44"/>
      <c r="AA480" s="44"/>
      <c r="AB480" s="44"/>
      <c r="AC480" s="44"/>
      <c r="AD480" s="44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6"/>
      <c r="AQ480"/>
      <c r="AR480"/>
      <c r="AS480"/>
      <c r="AT480"/>
      <c r="AU480"/>
      <c r="AV480"/>
      <c r="AW480"/>
    </row>
    <row r="481" spans="2:49" s="10" customFormat="1" x14ac:dyDescent="0.2"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24"/>
      <c r="S481" s="44"/>
      <c r="T481" s="44"/>
      <c r="U481" s="28"/>
      <c r="V481" s="44"/>
      <c r="W481" s="44"/>
      <c r="X481" s="44"/>
      <c r="Y481" s="44"/>
      <c r="Z481" s="44"/>
      <c r="AA481" s="44"/>
      <c r="AB481" s="44"/>
      <c r="AC481" s="44"/>
      <c r="AD481" s="44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6"/>
      <c r="AQ481"/>
      <c r="AR481"/>
      <c r="AS481"/>
      <c r="AT481"/>
      <c r="AU481"/>
      <c r="AV481"/>
      <c r="AW481"/>
    </row>
    <row r="482" spans="2:49" s="10" customFormat="1" x14ac:dyDescent="0.2"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24"/>
      <c r="S482" s="44"/>
      <c r="T482" s="44"/>
      <c r="U482" s="28"/>
      <c r="V482" s="44"/>
      <c r="W482" s="44"/>
      <c r="X482" s="44"/>
      <c r="Y482" s="44"/>
      <c r="Z482" s="44"/>
      <c r="AA482" s="44"/>
      <c r="AB482" s="44"/>
      <c r="AC482" s="44"/>
      <c r="AD482" s="44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6"/>
      <c r="AQ482"/>
      <c r="AR482"/>
      <c r="AS482"/>
      <c r="AT482"/>
      <c r="AU482"/>
      <c r="AV482"/>
      <c r="AW482"/>
    </row>
    <row r="483" spans="2:49" s="10" customFormat="1" x14ac:dyDescent="0.2"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24"/>
      <c r="S483" s="44"/>
      <c r="T483" s="44"/>
      <c r="U483" s="28"/>
      <c r="V483" s="44"/>
      <c r="W483" s="44"/>
      <c r="X483" s="44"/>
      <c r="Y483" s="44"/>
      <c r="Z483" s="44"/>
      <c r="AA483" s="44"/>
      <c r="AB483" s="44"/>
      <c r="AC483" s="44"/>
      <c r="AD483" s="44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6"/>
      <c r="AQ483"/>
      <c r="AR483"/>
      <c r="AS483"/>
      <c r="AT483"/>
      <c r="AU483"/>
      <c r="AV483"/>
      <c r="AW483"/>
    </row>
    <row r="484" spans="2:49" s="10" customFormat="1" x14ac:dyDescent="0.2"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24"/>
      <c r="S484" s="44"/>
      <c r="T484" s="44"/>
      <c r="U484" s="28"/>
      <c r="V484" s="44"/>
      <c r="W484" s="44"/>
      <c r="X484" s="44"/>
      <c r="Y484" s="44"/>
      <c r="Z484" s="44"/>
      <c r="AA484" s="44"/>
      <c r="AB484" s="44"/>
      <c r="AC484" s="44"/>
      <c r="AD484" s="44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6"/>
      <c r="AQ484"/>
      <c r="AR484"/>
      <c r="AS484"/>
      <c r="AT484"/>
      <c r="AU484"/>
      <c r="AV484"/>
      <c r="AW484"/>
    </row>
    <row r="485" spans="2:49" s="10" customFormat="1" x14ac:dyDescent="0.2"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24"/>
      <c r="S485" s="44"/>
      <c r="T485" s="44"/>
      <c r="U485" s="28"/>
      <c r="V485" s="44"/>
      <c r="W485" s="44"/>
      <c r="X485" s="44"/>
      <c r="Y485" s="44"/>
      <c r="Z485" s="44"/>
      <c r="AA485" s="44"/>
      <c r="AB485" s="44"/>
      <c r="AC485" s="44"/>
      <c r="AD485" s="44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6"/>
      <c r="AQ485"/>
      <c r="AR485"/>
      <c r="AS485"/>
      <c r="AT485"/>
      <c r="AU485"/>
      <c r="AV485"/>
      <c r="AW485"/>
    </row>
    <row r="486" spans="2:49" s="10" customFormat="1" x14ac:dyDescent="0.2"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24"/>
      <c r="S486" s="44"/>
      <c r="T486" s="44"/>
      <c r="U486" s="28"/>
      <c r="V486" s="44"/>
      <c r="W486" s="44"/>
      <c r="X486" s="44"/>
      <c r="Y486" s="44"/>
      <c r="Z486" s="44"/>
      <c r="AA486" s="44"/>
      <c r="AB486" s="44"/>
      <c r="AC486" s="44"/>
      <c r="AD486" s="44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6"/>
      <c r="AQ486"/>
      <c r="AR486"/>
      <c r="AS486"/>
      <c r="AT486"/>
      <c r="AU486"/>
      <c r="AV486"/>
      <c r="AW486"/>
    </row>
    <row r="487" spans="2:49" s="10" customFormat="1" x14ac:dyDescent="0.2"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24"/>
      <c r="S487" s="44"/>
      <c r="T487" s="44"/>
      <c r="U487" s="28"/>
      <c r="V487" s="44"/>
      <c r="W487" s="44"/>
      <c r="X487" s="44"/>
      <c r="Y487" s="44"/>
      <c r="Z487" s="44"/>
      <c r="AA487" s="44"/>
      <c r="AB487" s="44"/>
      <c r="AC487" s="44"/>
      <c r="AD487" s="44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6"/>
      <c r="AQ487"/>
      <c r="AR487"/>
      <c r="AS487"/>
      <c r="AT487"/>
      <c r="AU487"/>
      <c r="AV487"/>
      <c r="AW487"/>
    </row>
    <row r="488" spans="2:49" s="10" customFormat="1" x14ac:dyDescent="0.2"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24"/>
      <c r="S488" s="44"/>
      <c r="T488" s="44"/>
      <c r="U488" s="28"/>
      <c r="V488" s="44"/>
      <c r="W488" s="44"/>
      <c r="X488" s="44"/>
      <c r="Y488" s="44"/>
      <c r="Z488" s="44"/>
      <c r="AA488" s="44"/>
      <c r="AB488" s="44"/>
      <c r="AC488" s="44"/>
      <c r="AD488" s="44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6"/>
      <c r="AQ488"/>
      <c r="AR488"/>
      <c r="AS488"/>
      <c r="AT488"/>
      <c r="AU488"/>
      <c r="AV488"/>
      <c r="AW488"/>
    </row>
    <row r="489" spans="2:49" s="10" customFormat="1" x14ac:dyDescent="0.2"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24"/>
      <c r="S489" s="44"/>
      <c r="T489" s="44"/>
      <c r="U489" s="28"/>
      <c r="V489" s="44"/>
      <c r="W489" s="44"/>
      <c r="X489" s="44"/>
      <c r="Y489" s="44"/>
      <c r="Z489" s="44"/>
      <c r="AA489" s="44"/>
      <c r="AB489" s="44"/>
      <c r="AC489" s="44"/>
      <c r="AD489" s="44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6"/>
      <c r="AQ489"/>
      <c r="AR489"/>
      <c r="AS489"/>
      <c r="AT489"/>
      <c r="AU489"/>
      <c r="AV489"/>
      <c r="AW489"/>
    </row>
    <row r="490" spans="2:49" s="10" customFormat="1" x14ac:dyDescent="0.2"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24"/>
      <c r="S490" s="44"/>
      <c r="T490" s="44"/>
      <c r="U490" s="28"/>
      <c r="V490" s="44"/>
      <c r="W490" s="44"/>
      <c r="X490" s="44"/>
      <c r="Y490" s="44"/>
      <c r="Z490" s="44"/>
      <c r="AA490" s="44"/>
      <c r="AB490" s="44"/>
      <c r="AC490" s="44"/>
      <c r="AD490" s="44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6"/>
      <c r="AQ490"/>
      <c r="AR490"/>
      <c r="AS490"/>
      <c r="AT490"/>
      <c r="AU490"/>
      <c r="AV490"/>
      <c r="AW490"/>
    </row>
    <row r="491" spans="2:49" s="10" customFormat="1" x14ac:dyDescent="0.2"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24"/>
      <c r="S491" s="44"/>
      <c r="T491" s="44"/>
      <c r="U491" s="28"/>
      <c r="V491" s="44"/>
      <c r="W491" s="44"/>
      <c r="X491" s="44"/>
      <c r="Y491" s="44"/>
      <c r="Z491" s="44"/>
      <c r="AA491" s="44"/>
      <c r="AB491" s="44"/>
      <c r="AC491" s="44"/>
      <c r="AD491" s="44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6"/>
      <c r="AQ491"/>
      <c r="AR491"/>
      <c r="AS491"/>
      <c r="AT491"/>
      <c r="AU491"/>
      <c r="AV491"/>
      <c r="AW491"/>
    </row>
    <row r="492" spans="2:49" s="10" customFormat="1" x14ac:dyDescent="0.2"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24"/>
      <c r="S492" s="44"/>
      <c r="T492" s="44"/>
      <c r="U492" s="28"/>
      <c r="V492" s="44"/>
      <c r="W492" s="44"/>
      <c r="X492" s="44"/>
      <c r="Y492" s="44"/>
      <c r="Z492" s="44"/>
      <c r="AA492" s="44"/>
      <c r="AB492" s="44"/>
      <c r="AC492" s="44"/>
      <c r="AD492" s="44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6"/>
      <c r="AQ492"/>
      <c r="AR492"/>
      <c r="AS492"/>
      <c r="AT492"/>
      <c r="AU492"/>
      <c r="AV492"/>
      <c r="AW492"/>
    </row>
    <row r="493" spans="2:49" s="10" customFormat="1" x14ac:dyDescent="0.2"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24"/>
      <c r="S493" s="44"/>
      <c r="T493" s="44"/>
      <c r="U493" s="28"/>
      <c r="V493" s="44"/>
      <c r="W493" s="44"/>
      <c r="X493" s="44"/>
      <c r="Y493" s="44"/>
      <c r="Z493" s="44"/>
      <c r="AA493" s="44"/>
      <c r="AB493" s="44"/>
      <c r="AC493" s="44"/>
      <c r="AD493" s="44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6"/>
      <c r="AQ493"/>
      <c r="AR493"/>
      <c r="AS493"/>
      <c r="AT493"/>
      <c r="AU493"/>
      <c r="AV493"/>
      <c r="AW493"/>
    </row>
    <row r="494" spans="2:49" s="10" customFormat="1" x14ac:dyDescent="0.2"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24"/>
      <c r="S494" s="44"/>
      <c r="T494" s="44"/>
      <c r="U494" s="28"/>
      <c r="V494" s="44"/>
      <c r="W494" s="44"/>
      <c r="X494" s="44"/>
      <c r="Y494" s="44"/>
      <c r="Z494" s="44"/>
      <c r="AA494" s="44"/>
      <c r="AB494" s="44"/>
      <c r="AC494" s="44"/>
      <c r="AD494" s="44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6"/>
      <c r="AQ494"/>
      <c r="AR494"/>
      <c r="AS494"/>
      <c r="AT494"/>
      <c r="AU494"/>
      <c r="AV494"/>
      <c r="AW494"/>
    </row>
    <row r="495" spans="2:49" s="10" customFormat="1" x14ac:dyDescent="0.2"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24"/>
      <c r="S495" s="44"/>
      <c r="T495" s="44"/>
      <c r="U495" s="28"/>
      <c r="V495" s="44"/>
      <c r="W495" s="44"/>
      <c r="X495" s="44"/>
      <c r="Y495" s="44"/>
      <c r="Z495" s="44"/>
      <c r="AA495" s="44"/>
      <c r="AB495" s="44"/>
      <c r="AC495" s="44"/>
      <c r="AD495" s="44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6"/>
      <c r="AQ495"/>
      <c r="AR495"/>
      <c r="AS495"/>
      <c r="AT495"/>
      <c r="AU495"/>
      <c r="AV495"/>
      <c r="AW495"/>
    </row>
    <row r="496" spans="2:49" s="10" customFormat="1" x14ac:dyDescent="0.2"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24"/>
      <c r="S496" s="44"/>
      <c r="T496" s="44"/>
      <c r="U496" s="28"/>
      <c r="V496" s="44"/>
      <c r="W496" s="44"/>
      <c r="X496" s="44"/>
      <c r="Y496" s="44"/>
      <c r="Z496" s="44"/>
      <c r="AA496" s="44"/>
      <c r="AB496" s="44"/>
      <c r="AC496" s="44"/>
      <c r="AD496" s="44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6"/>
      <c r="AQ496"/>
      <c r="AR496"/>
      <c r="AS496"/>
      <c r="AT496"/>
      <c r="AU496"/>
      <c r="AV496"/>
      <c r="AW496"/>
    </row>
    <row r="497" spans="2:49" s="10" customFormat="1" x14ac:dyDescent="0.2"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24"/>
      <c r="S497" s="44"/>
      <c r="T497" s="44"/>
      <c r="U497" s="28"/>
      <c r="V497" s="44"/>
      <c r="W497" s="44"/>
      <c r="X497" s="44"/>
      <c r="Y497" s="44"/>
      <c r="Z497" s="44"/>
      <c r="AA497" s="44"/>
      <c r="AB497" s="44"/>
      <c r="AC497" s="44"/>
      <c r="AD497" s="44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6"/>
      <c r="AQ497"/>
      <c r="AR497"/>
      <c r="AS497"/>
      <c r="AT497"/>
      <c r="AU497"/>
      <c r="AV497"/>
      <c r="AW497"/>
    </row>
    <row r="498" spans="2:49" s="10" customFormat="1" x14ac:dyDescent="0.2"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24"/>
      <c r="S498" s="44"/>
      <c r="T498" s="44"/>
      <c r="U498" s="28"/>
      <c r="V498" s="44"/>
      <c r="W498" s="44"/>
      <c r="X498" s="44"/>
      <c r="Y498" s="44"/>
      <c r="Z498" s="44"/>
      <c r="AA498" s="44"/>
      <c r="AB498" s="44"/>
      <c r="AC498" s="44"/>
      <c r="AD498" s="44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6"/>
      <c r="AQ498"/>
      <c r="AR498"/>
      <c r="AS498"/>
      <c r="AT498"/>
      <c r="AU498"/>
      <c r="AV498"/>
      <c r="AW498"/>
    </row>
    <row r="499" spans="2:49" s="10" customFormat="1" x14ac:dyDescent="0.2"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24"/>
      <c r="S499" s="44"/>
      <c r="T499" s="44"/>
      <c r="U499" s="28"/>
      <c r="V499" s="44"/>
      <c r="W499" s="44"/>
      <c r="X499" s="44"/>
      <c r="Y499" s="44"/>
      <c r="Z499" s="44"/>
      <c r="AA499" s="44"/>
      <c r="AB499" s="44"/>
      <c r="AC499" s="44"/>
      <c r="AD499" s="44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6"/>
      <c r="AQ499"/>
      <c r="AR499"/>
      <c r="AS499"/>
      <c r="AT499"/>
      <c r="AU499"/>
      <c r="AV499"/>
      <c r="AW499"/>
    </row>
    <row r="500" spans="2:49" s="10" customFormat="1" x14ac:dyDescent="0.2"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24"/>
      <c r="S500" s="44"/>
      <c r="T500" s="44"/>
      <c r="U500" s="28"/>
      <c r="V500" s="44"/>
      <c r="W500" s="44"/>
      <c r="X500" s="44"/>
      <c r="Y500" s="44"/>
      <c r="Z500" s="44"/>
      <c r="AA500" s="44"/>
      <c r="AB500" s="44"/>
      <c r="AC500" s="44"/>
      <c r="AD500" s="44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6"/>
      <c r="AQ500"/>
      <c r="AR500"/>
      <c r="AS500"/>
      <c r="AT500"/>
      <c r="AU500"/>
      <c r="AV500"/>
      <c r="AW500"/>
    </row>
    <row r="501" spans="2:49" s="10" customFormat="1" x14ac:dyDescent="0.2"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24"/>
      <c r="S501" s="44"/>
      <c r="T501" s="44"/>
      <c r="U501" s="28"/>
      <c r="V501" s="44"/>
      <c r="W501" s="44"/>
      <c r="X501" s="44"/>
      <c r="Y501" s="44"/>
      <c r="Z501" s="44"/>
      <c r="AA501" s="44"/>
      <c r="AB501" s="44"/>
      <c r="AC501" s="44"/>
      <c r="AD501" s="44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6"/>
      <c r="AQ501"/>
      <c r="AR501"/>
      <c r="AS501"/>
      <c r="AT501"/>
      <c r="AU501"/>
      <c r="AV501"/>
      <c r="AW501"/>
    </row>
    <row r="502" spans="2:49" s="10" customFormat="1" x14ac:dyDescent="0.2"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24"/>
      <c r="S502" s="44"/>
      <c r="T502" s="44"/>
      <c r="U502" s="28"/>
      <c r="V502" s="44"/>
      <c r="W502" s="44"/>
      <c r="X502" s="44"/>
      <c r="Y502" s="44"/>
      <c r="Z502" s="44"/>
      <c r="AA502" s="44"/>
      <c r="AB502" s="44"/>
      <c r="AC502" s="44"/>
      <c r="AD502" s="44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6"/>
      <c r="AQ502"/>
      <c r="AR502"/>
      <c r="AS502"/>
      <c r="AT502"/>
      <c r="AU502"/>
      <c r="AV502"/>
      <c r="AW502"/>
    </row>
    <row r="503" spans="2:49" s="10" customFormat="1" x14ac:dyDescent="0.2"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24"/>
      <c r="S503" s="44"/>
      <c r="T503" s="44"/>
      <c r="U503" s="28"/>
      <c r="V503" s="44"/>
      <c r="W503" s="44"/>
      <c r="X503" s="44"/>
      <c r="Y503" s="44"/>
      <c r="Z503" s="44"/>
      <c r="AA503" s="44"/>
      <c r="AB503" s="44"/>
      <c r="AC503" s="44"/>
      <c r="AD503" s="44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6"/>
      <c r="AQ503"/>
      <c r="AR503"/>
      <c r="AS503"/>
      <c r="AT503"/>
      <c r="AU503"/>
      <c r="AV503"/>
      <c r="AW503"/>
    </row>
    <row r="504" spans="2:49" s="10" customFormat="1" x14ac:dyDescent="0.2"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24"/>
      <c r="S504" s="44"/>
      <c r="T504" s="44"/>
      <c r="U504" s="28"/>
      <c r="V504" s="44"/>
      <c r="W504" s="44"/>
      <c r="X504" s="44"/>
      <c r="Y504" s="44"/>
      <c r="Z504" s="44"/>
      <c r="AA504" s="44"/>
      <c r="AB504" s="44"/>
      <c r="AC504" s="44"/>
      <c r="AD504" s="44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6"/>
      <c r="AQ504"/>
      <c r="AR504"/>
      <c r="AS504"/>
      <c r="AT504"/>
      <c r="AU504"/>
      <c r="AV504"/>
      <c r="AW504"/>
    </row>
    <row r="505" spans="2:49" s="10" customFormat="1" x14ac:dyDescent="0.2"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24"/>
      <c r="S505" s="44"/>
      <c r="T505" s="44"/>
      <c r="U505" s="28"/>
      <c r="V505" s="44"/>
      <c r="W505" s="44"/>
      <c r="X505" s="44"/>
      <c r="Y505" s="44"/>
      <c r="Z505" s="44"/>
      <c r="AA505" s="44"/>
      <c r="AB505" s="44"/>
      <c r="AC505" s="44"/>
      <c r="AD505" s="44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6"/>
      <c r="AQ505"/>
      <c r="AR505"/>
      <c r="AS505"/>
      <c r="AT505"/>
      <c r="AU505"/>
      <c r="AV505"/>
      <c r="AW505"/>
    </row>
    <row r="506" spans="2:49" s="10" customFormat="1" x14ac:dyDescent="0.2"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24"/>
      <c r="S506" s="44"/>
      <c r="T506" s="44"/>
      <c r="U506" s="28"/>
      <c r="V506" s="44"/>
      <c r="W506" s="44"/>
      <c r="X506" s="44"/>
      <c r="Y506" s="44"/>
      <c r="Z506" s="44"/>
      <c r="AA506" s="44"/>
      <c r="AB506" s="44"/>
      <c r="AC506" s="44"/>
      <c r="AD506" s="44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6"/>
      <c r="AQ506"/>
      <c r="AR506"/>
      <c r="AS506"/>
      <c r="AT506"/>
      <c r="AU506"/>
      <c r="AV506"/>
      <c r="AW506"/>
    </row>
    <row r="507" spans="2:49" s="10" customFormat="1" x14ac:dyDescent="0.2"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24"/>
      <c r="S507" s="44"/>
      <c r="T507" s="44"/>
      <c r="U507" s="28"/>
      <c r="V507" s="44"/>
      <c r="W507" s="44"/>
      <c r="X507" s="44"/>
      <c r="Y507" s="44"/>
      <c r="Z507" s="44"/>
      <c r="AA507" s="44"/>
      <c r="AB507" s="44"/>
      <c r="AC507" s="44"/>
      <c r="AD507" s="44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6"/>
      <c r="AQ507"/>
      <c r="AR507"/>
      <c r="AS507"/>
      <c r="AT507"/>
      <c r="AU507"/>
      <c r="AV507"/>
      <c r="AW507"/>
    </row>
    <row r="508" spans="2:49" s="10" customFormat="1" x14ac:dyDescent="0.2"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24"/>
      <c r="S508" s="44"/>
      <c r="T508" s="44"/>
      <c r="U508" s="28"/>
      <c r="V508" s="44"/>
      <c r="W508" s="44"/>
      <c r="X508" s="44"/>
      <c r="Y508" s="44"/>
      <c r="Z508" s="44"/>
      <c r="AA508" s="44"/>
      <c r="AB508" s="44"/>
      <c r="AC508" s="44"/>
      <c r="AD508" s="44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6"/>
      <c r="AQ508"/>
      <c r="AR508"/>
      <c r="AS508"/>
      <c r="AT508"/>
      <c r="AU508"/>
      <c r="AV508"/>
      <c r="AW508"/>
    </row>
    <row r="509" spans="2:49" s="10" customFormat="1" x14ac:dyDescent="0.2"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24"/>
      <c r="S509" s="44"/>
      <c r="T509" s="44"/>
      <c r="U509" s="28"/>
      <c r="V509" s="44"/>
      <c r="W509" s="44"/>
      <c r="X509" s="44"/>
      <c r="Y509" s="44"/>
      <c r="Z509" s="44"/>
      <c r="AA509" s="44"/>
      <c r="AB509" s="44"/>
      <c r="AC509" s="44"/>
      <c r="AD509" s="44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6"/>
      <c r="AQ509"/>
      <c r="AR509"/>
      <c r="AS509"/>
      <c r="AT509"/>
      <c r="AU509"/>
      <c r="AV509"/>
      <c r="AW509"/>
    </row>
    <row r="510" spans="2:49" s="10" customFormat="1" x14ac:dyDescent="0.2"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24"/>
      <c r="S510" s="44"/>
      <c r="T510" s="44"/>
      <c r="U510" s="28"/>
      <c r="V510" s="44"/>
      <c r="W510" s="44"/>
      <c r="X510" s="44"/>
      <c r="Y510" s="44"/>
      <c r="Z510" s="44"/>
      <c r="AA510" s="44"/>
      <c r="AB510" s="44"/>
      <c r="AC510" s="44"/>
      <c r="AD510" s="44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6"/>
      <c r="AQ510"/>
      <c r="AR510"/>
      <c r="AS510"/>
      <c r="AT510"/>
      <c r="AU510"/>
      <c r="AV510"/>
      <c r="AW510"/>
    </row>
    <row r="511" spans="2:49" s="10" customFormat="1" x14ac:dyDescent="0.2"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24"/>
      <c r="S511" s="44"/>
      <c r="T511" s="44"/>
      <c r="U511" s="28"/>
      <c r="V511" s="44"/>
      <c r="W511" s="44"/>
      <c r="X511" s="44"/>
      <c r="Y511" s="44"/>
      <c r="Z511" s="44"/>
      <c r="AA511" s="44"/>
      <c r="AB511" s="44"/>
      <c r="AC511" s="44"/>
      <c r="AD511" s="44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6"/>
      <c r="AQ511"/>
      <c r="AR511"/>
      <c r="AS511"/>
      <c r="AT511"/>
      <c r="AU511"/>
      <c r="AV511"/>
      <c r="AW511"/>
    </row>
    <row r="512" spans="2:49" s="10" customFormat="1" x14ac:dyDescent="0.2"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24"/>
      <c r="S512" s="44"/>
      <c r="T512" s="44"/>
      <c r="U512" s="28"/>
      <c r="V512" s="44"/>
      <c r="W512" s="44"/>
      <c r="X512" s="44"/>
      <c r="Y512" s="44"/>
      <c r="Z512" s="44"/>
      <c r="AA512" s="44"/>
      <c r="AB512" s="44"/>
      <c r="AC512" s="44"/>
      <c r="AD512" s="44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6"/>
      <c r="AQ512"/>
      <c r="AR512"/>
      <c r="AS512"/>
      <c r="AT512"/>
      <c r="AU512"/>
      <c r="AV512"/>
      <c r="AW512"/>
    </row>
    <row r="513" spans="2:49" s="10" customFormat="1" x14ac:dyDescent="0.2"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24"/>
      <c r="S513" s="44"/>
      <c r="T513" s="44"/>
      <c r="U513" s="28"/>
      <c r="V513" s="44"/>
      <c r="W513" s="44"/>
      <c r="X513" s="44"/>
      <c r="Y513" s="44"/>
      <c r="Z513" s="44"/>
      <c r="AA513" s="44"/>
      <c r="AB513" s="44"/>
      <c r="AC513" s="44"/>
      <c r="AD513" s="44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6"/>
      <c r="AQ513"/>
      <c r="AR513"/>
      <c r="AS513"/>
      <c r="AT513"/>
      <c r="AU513"/>
      <c r="AV513"/>
      <c r="AW513"/>
    </row>
    <row r="514" spans="2:49" s="10" customFormat="1" x14ac:dyDescent="0.2"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24"/>
      <c r="S514" s="44"/>
      <c r="T514" s="44"/>
      <c r="U514" s="28"/>
      <c r="V514" s="44"/>
      <c r="W514" s="44"/>
      <c r="X514" s="44"/>
      <c r="Y514" s="44"/>
      <c r="Z514" s="44"/>
      <c r="AA514" s="44"/>
      <c r="AB514" s="44"/>
      <c r="AC514" s="44"/>
      <c r="AD514" s="44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6"/>
      <c r="AQ514"/>
      <c r="AR514"/>
      <c r="AS514"/>
      <c r="AT514"/>
      <c r="AU514"/>
      <c r="AV514"/>
      <c r="AW514"/>
    </row>
    <row r="515" spans="2:49" s="10" customFormat="1" x14ac:dyDescent="0.2"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24"/>
      <c r="S515" s="44"/>
      <c r="T515" s="44"/>
      <c r="U515" s="28"/>
      <c r="V515" s="44"/>
      <c r="W515" s="44"/>
      <c r="X515" s="44"/>
      <c r="Y515" s="44"/>
      <c r="Z515" s="44"/>
      <c r="AA515" s="44"/>
      <c r="AB515" s="44"/>
      <c r="AC515" s="44"/>
      <c r="AD515" s="44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6"/>
      <c r="AQ515"/>
      <c r="AR515"/>
      <c r="AS515"/>
      <c r="AT515"/>
      <c r="AU515"/>
      <c r="AV515"/>
      <c r="AW515"/>
    </row>
    <row r="516" spans="2:49" s="10" customFormat="1" x14ac:dyDescent="0.2"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24"/>
      <c r="S516" s="44"/>
      <c r="T516" s="44"/>
      <c r="U516" s="28"/>
      <c r="V516" s="44"/>
      <c r="W516" s="44"/>
      <c r="X516" s="44"/>
      <c r="Y516" s="44"/>
      <c r="Z516" s="44"/>
      <c r="AA516" s="44"/>
      <c r="AB516" s="44"/>
      <c r="AC516" s="44"/>
      <c r="AD516" s="44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6"/>
      <c r="AQ516"/>
      <c r="AR516"/>
      <c r="AS516"/>
      <c r="AT516"/>
      <c r="AU516"/>
      <c r="AV516"/>
      <c r="AW516"/>
    </row>
    <row r="517" spans="2:49" s="10" customFormat="1" x14ac:dyDescent="0.2"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24"/>
      <c r="S517" s="44"/>
      <c r="T517" s="44"/>
      <c r="U517" s="28"/>
      <c r="V517" s="44"/>
      <c r="W517" s="44"/>
      <c r="X517" s="44"/>
      <c r="Y517" s="44"/>
      <c r="Z517" s="44"/>
      <c r="AA517" s="44"/>
      <c r="AB517" s="44"/>
      <c r="AC517" s="44"/>
      <c r="AD517" s="44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6"/>
      <c r="AQ517"/>
      <c r="AR517"/>
      <c r="AS517"/>
      <c r="AT517"/>
      <c r="AU517"/>
      <c r="AV517"/>
      <c r="AW517"/>
    </row>
    <row r="518" spans="2:49" s="10" customFormat="1" x14ac:dyDescent="0.2"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24"/>
      <c r="S518" s="44"/>
      <c r="T518" s="44"/>
      <c r="U518" s="28"/>
      <c r="V518" s="44"/>
      <c r="W518" s="44"/>
      <c r="X518" s="44"/>
      <c r="Y518" s="44"/>
      <c r="Z518" s="44"/>
      <c r="AA518" s="44"/>
      <c r="AB518" s="44"/>
      <c r="AC518" s="44"/>
      <c r="AD518" s="44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6"/>
      <c r="AQ518"/>
      <c r="AR518"/>
      <c r="AS518"/>
      <c r="AT518"/>
      <c r="AU518"/>
      <c r="AV518"/>
      <c r="AW518"/>
    </row>
    <row r="519" spans="2:49" s="10" customFormat="1" x14ac:dyDescent="0.2"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24"/>
      <c r="S519" s="44"/>
      <c r="T519" s="44"/>
      <c r="U519" s="28"/>
      <c r="V519" s="44"/>
      <c r="W519" s="44"/>
      <c r="X519" s="44"/>
      <c r="Y519" s="44"/>
      <c r="Z519" s="44"/>
      <c r="AA519" s="44"/>
      <c r="AB519" s="44"/>
      <c r="AC519" s="44"/>
      <c r="AD519" s="44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6"/>
      <c r="AQ519"/>
      <c r="AR519"/>
      <c r="AS519"/>
      <c r="AT519"/>
      <c r="AU519"/>
      <c r="AV519"/>
      <c r="AW519"/>
    </row>
    <row r="520" spans="2:49" s="10" customFormat="1" x14ac:dyDescent="0.2"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24"/>
      <c r="S520" s="44"/>
      <c r="T520" s="44"/>
      <c r="U520" s="28"/>
      <c r="V520" s="44"/>
      <c r="W520" s="44"/>
      <c r="X520" s="44"/>
      <c r="Y520" s="44"/>
      <c r="Z520" s="44"/>
      <c r="AA520" s="44"/>
      <c r="AB520" s="44"/>
      <c r="AC520" s="44"/>
      <c r="AD520" s="44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6"/>
      <c r="AQ520"/>
      <c r="AR520"/>
      <c r="AS520"/>
      <c r="AT520"/>
      <c r="AU520"/>
      <c r="AV520"/>
      <c r="AW520"/>
    </row>
    <row r="521" spans="2:49" s="10" customFormat="1" x14ac:dyDescent="0.2"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24"/>
      <c r="S521" s="44"/>
      <c r="T521" s="44"/>
      <c r="U521" s="28"/>
      <c r="V521" s="44"/>
      <c r="W521" s="44"/>
      <c r="X521" s="44"/>
      <c r="Y521" s="44"/>
      <c r="Z521" s="44"/>
      <c r="AA521" s="44"/>
      <c r="AB521" s="44"/>
      <c r="AC521" s="44"/>
      <c r="AD521" s="44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6"/>
      <c r="AQ521"/>
      <c r="AR521"/>
      <c r="AS521"/>
      <c r="AT521"/>
      <c r="AU521"/>
      <c r="AV521"/>
      <c r="AW521"/>
    </row>
    <row r="522" spans="2:49" s="10" customFormat="1" x14ac:dyDescent="0.2"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24"/>
      <c r="S522" s="44"/>
      <c r="T522" s="44"/>
      <c r="U522" s="28"/>
      <c r="V522" s="44"/>
      <c r="W522" s="44"/>
      <c r="X522" s="44"/>
      <c r="Y522" s="44"/>
      <c r="Z522" s="44"/>
      <c r="AA522" s="44"/>
      <c r="AB522" s="44"/>
      <c r="AC522" s="44"/>
      <c r="AD522" s="44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6"/>
      <c r="AQ522"/>
      <c r="AR522"/>
      <c r="AS522"/>
      <c r="AT522"/>
      <c r="AU522"/>
      <c r="AV522"/>
      <c r="AW522"/>
    </row>
    <row r="523" spans="2:49" s="10" customFormat="1" x14ac:dyDescent="0.2"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24"/>
      <c r="S523" s="44"/>
      <c r="T523" s="44"/>
      <c r="U523" s="28"/>
      <c r="V523" s="44"/>
      <c r="W523" s="44"/>
      <c r="X523" s="44"/>
      <c r="Y523" s="44"/>
      <c r="Z523" s="44"/>
      <c r="AA523" s="44"/>
      <c r="AB523" s="44"/>
      <c r="AC523" s="44"/>
      <c r="AD523" s="44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6"/>
      <c r="AQ523"/>
      <c r="AR523"/>
      <c r="AS523"/>
      <c r="AT523"/>
      <c r="AU523"/>
      <c r="AV523"/>
      <c r="AW523"/>
    </row>
    <row r="524" spans="2:49" s="10" customFormat="1" x14ac:dyDescent="0.2"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24"/>
      <c r="S524" s="44"/>
      <c r="T524" s="44"/>
      <c r="U524" s="28"/>
      <c r="V524" s="44"/>
      <c r="W524" s="44"/>
      <c r="X524" s="44"/>
      <c r="Y524" s="44"/>
      <c r="Z524" s="44"/>
      <c r="AA524" s="44"/>
      <c r="AB524" s="44"/>
      <c r="AC524" s="44"/>
      <c r="AD524" s="44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6"/>
      <c r="AQ524"/>
      <c r="AR524"/>
      <c r="AS524"/>
      <c r="AT524"/>
      <c r="AU524"/>
      <c r="AV524"/>
      <c r="AW524"/>
    </row>
    <row r="525" spans="2:49" s="10" customFormat="1" x14ac:dyDescent="0.2"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24"/>
      <c r="S525" s="44"/>
      <c r="T525" s="44"/>
      <c r="U525" s="28"/>
      <c r="V525" s="44"/>
      <c r="W525" s="44"/>
      <c r="X525" s="44"/>
      <c r="Y525" s="44"/>
      <c r="Z525" s="44"/>
      <c r="AA525" s="44"/>
      <c r="AB525" s="44"/>
      <c r="AC525" s="44"/>
      <c r="AD525" s="44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6"/>
      <c r="AQ525"/>
      <c r="AR525"/>
      <c r="AS525"/>
      <c r="AT525"/>
      <c r="AU525"/>
      <c r="AV525"/>
      <c r="AW525"/>
    </row>
    <row r="526" spans="2:49" s="10" customFormat="1" x14ac:dyDescent="0.2"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24"/>
      <c r="S526" s="44"/>
      <c r="T526" s="44"/>
      <c r="U526" s="28"/>
      <c r="V526" s="44"/>
      <c r="W526" s="44"/>
      <c r="X526" s="44"/>
      <c r="Y526" s="44"/>
      <c r="Z526" s="44"/>
      <c r="AA526" s="44"/>
      <c r="AB526" s="44"/>
      <c r="AC526" s="44"/>
      <c r="AD526" s="44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6"/>
      <c r="AQ526"/>
      <c r="AR526"/>
      <c r="AS526"/>
      <c r="AT526"/>
      <c r="AU526"/>
      <c r="AV526"/>
      <c r="AW526"/>
    </row>
    <row r="527" spans="2:49" s="10" customFormat="1" x14ac:dyDescent="0.2"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24"/>
      <c r="S527" s="44"/>
      <c r="T527" s="44"/>
      <c r="U527" s="28"/>
      <c r="V527" s="44"/>
      <c r="W527" s="44"/>
      <c r="X527" s="44"/>
      <c r="Y527" s="44"/>
      <c r="Z527" s="44"/>
      <c r="AA527" s="44"/>
      <c r="AB527" s="44"/>
      <c r="AC527" s="44"/>
      <c r="AD527" s="44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6"/>
      <c r="AQ527"/>
      <c r="AR527"/>
      <c r="AS527"/>
      <c r="AT527"/>
      <c r="AU527"/>
      <c r="AV527"/>
      <c r="AW527"/>
    </row>
    <row r="528" spans="2:49" s="10" customFormat="1" x14ac:dyDescent="0.2"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24"/>
      <c r="S528" s="44"/>
      <c r="T528" s="44"/>
      <c r="U528" s="28"/>
      <c r="V528" s="44"/>
      <c r="W528" s="44"/>
      <c r="X528" s="44"/>
      <c r="Y528" s="44"/>
      <c r="Z528" s="44"/>
      <c r="AA528" s="44"/>
      <c r="AB528" s="44"/>
      <c r="AC528" s="44"/>
      <c r="AD528" s="44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6"/>
      <c r="AQ528"/>
      <c r="AR528"/>
      <c r="AS528"/>
      <c r="AT528"/>
      <c r="AU528"/>
      <c r="AV528"/>
      <c r="AW528"/>
    </row>
    <row r="529" spans="2:49" s="10" customFormat="1" x14ac:dyDescent="0.2"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24"/>
      <c r="S529" s="44"/>
      <c r="T529" s="44"/>
      <c r="U529" s="28"/>
      <c r="V529" s="44"/>
      <c r="W529" s="44"/>
      <c r="X529" s="44"/>
      <c r="Y529" s="44"/>
      <c r="Z529" s="44"/>
      <c r="AA529" s="44"/>
      <c r="AB529" s="44"/>
      <c r="AC529" s="44"/>
      <c r="AD529" s="44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6"/>
      <c r="AQ529"/>
      <c r="AR529"/>
      <c r="AS529"/>
      <c r="AT529"/>
      <c r="AU529"/>
      <c r="AV529"/>
      <c r="AW529"/>
    </row>
    <row r="530" spans="2:49" s="10" customFormat="1" x14ac:dyDescent="0.2"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24"/>
      <c r="S530" s="44"/>
      <c r="T530" s="44"/>
      <c r="U530" s="28"/>
      <c r="V530" s="44"/>
      <c r="W530" s="44"/>
      <c r="X530" s="44"/>
      <c r="Y530" s="44"/>
      <c r="Z530" s="44"/>
      <c r="AA530" s="44"/>
      <c r="AB530" s="44"/>
      <c r="AC530" s="44"/>
      <c r="AD530" s="44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6"/>
      <c r="AQ530"/>
      <c r="AR530"/>
      <c r="AS530"/>
      <c r="AT530"/>
      <c r="AU530"/>
      <c r="AV530"/>
      <c r="AW530"/>
    </row>
    <row r="531" spans="2:49" s="10" customFormat="1" x14ac:dyDescent="0.2"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24"/>
      <c r="S531" s="44"/>
      <c r="T531" s="44"/>
      <c r="U531" s="28"/>
      <c r="V531" s="44"/>
      <c r="W531" s="44"/>
      <c r="X531" s="44"/>
      <c r="Y531" s="44"/>
      <c r="Z531" s="44"/>
      <c r="AA531" s="44"/>
      <c r="AB531" s="44"/>
      <c r="AC531" s="44"/>
      <c r="AD531" s="44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6"/>
      <c r="AQ531"/>
      <c r="AR531"/>
      <c r="AS531"/>
      <c r="AT531"/>
      <c r="AU531"/>
      <c r="AV531"/>
      <c r="AW531"/>
    </row>
    <row r="532" spans="2:49" s="10" customFormat="1" x14ac:dyDescent="0.2"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24"/>
      <c r="S532" s="44"/>
      <c r="T532" s="44"/>
      <c r="U532" s="28"/>
      <c r="V532" s="44"/>
      <c r="W532" s="44"/>
      <c r="X532" s="44"/>
      <c r="Y532" s="44"/>
      <c r="Z532" s="44"/>
      <c r="AA532" s="44"/>
      <c r="AB532" s="44"/>
      <c r="AC532" s="44"/>
      <c r="AD532" s="44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6"/>
      <c r="AQ532"/>
      <c r="AR532"/>
      <c r="AS532"/>
      <c r="AT532"/>
      <c r="AU532"/>
      <c r="AV532"/>
      <c r="AW532"/>
    </row>
    <row r="533" spans="2:49" s="10" customFormat="1" x14ac:dyDescent="0.2"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24"/>
      <c r="S533" s="44"/>
      <c r="T533" s="44"/>
      <c r="U533" s="28"/>
      <c r="V533" s="44"/>
      <c r="W533" s="44"/>
      <c r="X533" s="44"/>
      <c r="Y533" s="44"/>
      <c r="Z533" s="44"/>
      <c r="AA533" s="44"/>
      <c r="AB533" s="44"/>
      <c r="AC533" s="44"/>
      <c r="AD533" s="44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6"/>
      <c r="AQ533"/>
      <c r="AR533"/>
      <c r="AS533"/>
      <c r="AT533"/>
      <c r="AU533"/>
      <c r="AV533"/>
      <c r="AW533"/>
    </row>
    <row r="534" spans="2:49" s="10" customFormat="1" x14ac:dyDescent="0.2"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24"/>
      <c r="S534" s="44"/>
      <c r="T534" s="44"/>
      <c r="U534" s="28"/>
      <c r="V534" s="44"/>
      <c r="W534" s="44"/>
      <c r="X534" s="44"/>
      <c r="Y534" s="44"/>
      <c r="Z534" s="44"/>
      <c r="AA534" s="44"/>
      <c r="AB534" s="44"/>
      <c r="AC534" s="44"/>
      <c r="AD534" s="44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6"/>
      <c r="AQ534"/>
      <c r="AR534"/>
      <c r="AS534"/>
      <c r="AT534"/>
      <c r="AU534"/>
      <c r="AV534"/>
      <c r="AW534"/>
    </row>
    <row r="535" spans="2:49" s="10" customFormat="1" x14ac:dyDescent="0.2"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24"/>
      <c r="S535" s="44"/>
      <c r="T535" s="44"/>
      <c r="U535" s="28"/>
      <c r="V535" s="44"/>
      <c r="W535" s="44"/>
      <c r="X535" s="44"/>
      <c r="Y535" s="44"/>
      <c r="Z535" s="44"/>
      <c r="AA535" s="44"/>
      <c r="AB535" s="44"/>
      <c r="AC535" s="44"/>
      <c r="AD535" s="44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6"/>
      <c r="AQ535"/>
      <c r="AR535"/>
      <c r="AS535"/>
      <c r="AT535"/>
      <c r="AU535"/>
      <c r="AV535"/>
      <c r="AW535"/>
    </row>
    <row r="536" spans="2:49" s="10" customFormat="1" x14ac:dyDescent="0.2"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24"/>
      <c r="S536" s="44"/>
      <c r="T536" s="44"/>
      <c r="U536" s="28"/>
      <c r="V536" s="44"/>
      <c r="W536" s="44"/>
      <c r="X536" s="44"/>
      <c r="Y536" s="44"/>
      <c r="Z536" s="44"/>
      <c r="AA536" s="44"/>
      <c r="AB536" s="44"/>
      <c r="AC536" s="44"/>
      <c r="AD536" s="44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6"/>
      <c r="AQ536"/>
      <c r="AR536"/>
      <c r="AS536"/>
      <c r="AT536"/>
      <c r="AU536"/>
      <c r="AV536"/>
      <c r="AW536"/>
    </row>
    <row r="537" spans="2:49" s="10" customFormat="1" x14ac:dyDescent="0.2"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24"/>
      <c r="S537" s="44"/>
      <c r="T537" s="44"/>
      <c r="U537" s="28"/>
      <c r="V537" s="44"/>
      <c r="W537" s="44"/>
      <c r="X537" s="44"/>
      <c r="Y537" s="44"/>
      <c r="Z537" s="44"/>
      <c r="AA537" s="44"/>
      <c r="AB537" s="44"/>
      <c r="AC537" s="44"/>
      <c r="AD537" s="44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6"/>
      <c r="AQ537"/>
      <c r="AR537"/>
      <c r="AS537"/>
      <c r="AT537"/>
      <c r="AU537"/>
      <c r="AV537"/>
      <c r="AW537"/>
    </row>
    <row r="538" spans="2:49" s="10" customFormat="1" x14ac:dyDescent="0.2"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24"/>
      <c r="S538" s="44"/>
      <c r="T538" s="44"/>
      <c r="U538" s="28"/>
      <c r="V538" s="44"/>
      <c r="W538" s="44"/>
      <c r="X538" s="44"/>
      <c r="Y538" s="44"/>
      <c r="Z538" s="44"/>
      <c r="AA538" s="44"/>
      <c r="AB538" s="44"/>
      <c r="AC538" s="44"/>
      <c r="AD538" s="44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6"/>
      <c r="AQ538"/>
      <c r="AR538"/>
      <c r="AS538"/>
      <c r="AT538"/>
      <c r="AU538"/>
      <c r="AV538"/>
      <c r="AW538"/>
    </row>
    <row r="539" spans="2:49" s="10" customFormat="1" x14ac:dyDescent="0.2"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24"/>
      <c r="S539" s="44"/>
      <c r="T539" s="44"/>
      <c r="U539" s="28"/>
      <c r="V539" s="44"/>
      <c r="W539" s="44"/>
      <c r="X539" s="44"/>
      <c r="Y539" s="44"/>
      <c r="Z539" s="44"/>
      <c r="AA539" s="44"/>
      <c r="AB539" s="44"/>
      <c r="AC539" s="44"/>
      <c r="AD539" s="44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6"/>
      <c r="AQ539"/>
      <c r="AR539"/>
      <c r="AS539"/>
      <c r="AT539"/>
      <c r="AU539"/>
      <c r="AV539"/>
      <c r="AW539"/>
    </row>
    <row r="540" spans="2:49" s="10" customFormat="1" x14ac:dyDescent="0.2"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24"/>
      <c r="S540" s="44"/>
      <c r="T540" s="44"/>
      <c r="U540" s="28"/>
      <c r="V540" s="44"/>
      <c r="W540" s="44"/>
      <c r="X540" s="44"/>
      <c r="Y540" s="44"/>
      <c r="Z540" s="44"/>
      <c r="AA540" s="44"/>
      <c r="AB540" s="44"/>
      <c r="AC540" s="44"/>
      <c r="AD540" s="44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6"/>
      <c r="AQ540"/>
      <c r="AR540"/>
      <c r="AS540"/>
      <c r="AT540"/>
      <c r="AU540"/>
      <c r="AV540"/>
      <c r="AW540"/>
    </row>
    <row r="541" spans="2:49" s="10" customFormat="1" x14ac:dyDescent="0.2"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24"/>
      <c r="S541" s="44"/>
      <c r="T541" s="44"/>
      <c r="U541" s="28"/>
      <c r="V541" s="44"/>
      <c r="W541" s="44"/>
      <c r="X541" s="44"/>
      <c r="Y541" s="44"/>
      <c r="Z541" s="44"/>
      <c r="AA541" s="44"/>
      <c r="AB541" s="44"/>
      <c r="AC541" s="44"/>
      <c r="AD541" s="44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6"/>
      <c r="AQ541"/>
      <c r="AR541"/>
      <c r="AS541"/>
      <c r="AT541"/>
      <c r="AU541"/>
      <c r="AV541"/>
      <c r="AW541"/>
    </row>
    <row r="542" spans="2:49" s="10" customFormat="1" x14ac:dyDescent="0.2"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24"/>
      <c r="S542" s="44"/>
      <c r="T542" s="44"/>
      <c r="U542" s="28"/>
      <c r="V542" s="44"/>
      <c r="W542" s="44"/>
      <c r="X542" s="44"/>
      <c r="Y542" s="44"/>
      <c r="Z542" s="44"/>
      <c r="AA542" s="44"/>
      <c r="AB542" s="44"/>
      <c r="AC542" s="44"/>
      <c r="AD542" s="44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6"/>
      <c r="AQ542"/>
      <c r="AR542"/>
      <c r="AS542"/>
      <c r="AT542"/>
      <c r="AU542"/>
      <c r="AV542"/>
      <c r="AW542"/>
    </row>
    <row r="543" spans="2:49" s="10" customFormat="1" x14ac:dyDescent="0.2"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24"/>
      <c r="S543" s="44"/>
      <c r="T543" s="44"/>
      <c r="U543" s="28"/>
      <c r="V543" s="44"/>
      <c r="W543" s="44"/>
      <c r="X543" s="44"/>
      <c r="Y543" s="44"/>
      <c r="Z543" s="44"/>
      <c r="AA543" s="44"/>
      <c r="AB543" s="44"/>
      <c r="AC543" s="44"/>
      <c r="AD543" s="44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6"/>
      <c r="AQ543"/>
      <c r="AR543"/>
      <c r="AS543"/>
      <c r="AT543"/>
      <c r="AU543"/>
      <c r="AV543"/>
      <c r="AW543"/>
    </row>
    <row r="544" spans="2:49" s="10" customFormat="1" x14ac:dyDescent="0.2"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24"/>
      <c r="S544" s="44"/>
      <c r="T544" s="44"/>
      <c r="U544" s="28"/>
      <c r="V544" s="44"/>
      <c r="W544" s="44"/>
      <c r="X544" s="44"/>
      <c r="Y544" s="44"/>
      <c r="Z544" s="44"/>
      <c r="AA544" s="44"/>
      <c r="AB544" s="44"/>
      <c r="AC544" s="44"/>
      <c r="AD544" s="44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6"/>
      <c r="AQ544"/>
      <c r="AR544"/>
      <c r="AS544"/>
      <c r="AT544"/>
      <c r="AU544"/>
      <c r="AV544"/>
      <c r="AW544"/>
    </row>
    <row r="545" spans="1:49" s="10" customFormat="1" x14ac:dyDescent="0.2"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24"/>
      <c r="S545" s="44"/>
      <c r="T545" s="44"/>
      <c r="U545" s="28"/>
      <c r="V545" s="44"/>
      <c r="W545" s="44"/>
      <c r="X545" s="44"/>
      <c r="Y545" s="44"/>
      <c r="Z545" s="44"/>
      <c r="AA545" s="44"/>
      <c r="AB545" s="44"/>
      <c r="AC545" s="44"/>
      <c r="AD545" s="44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6"/>
      <c r="AQ545"/>
      <c r="AR545"/>
      <c r="AS545"/>
      <c r="AT545"/>
      <c r="AU545"/>
      <c r="AV545"/>
      <c r="AW545"/>
    </row>
    <row r="546" spans="1:49" s="10" customFormat="1" x14ac:dyDescent="0.2"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24"/>
      <c r="S546" s="44"/>
      <c r="T546" s="44"/>
      <c r="U546" s="28"/>
      <c r="V546" s="44"/>
      <c r="W546" s="44"/>
      <c r="X546" s="44"/>
      <c r="Y546" s="44"/>
      <c r="Z546" s="44"/>
      <c r="AA546" s="44"/>
      <c r="AB546" s="44"/>
      <c r="AC546" s="44"/>
      <c r="AD546" s="44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6"/>
      <c r="AQ546"/>
      <c r="AR546"/>
      <c r="AS546"/>
      <c r="AT546"/>
      <c r="AU546"/>
      <c r="AV546"/>
      <c r="AW546"/>
    </row>
    <row r="547" spans="1:49" s="10" customFormat="1" x14ac:dyDescent="0.2"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24"/>
      <c r="S547" s="44"/>
      <c r="T547" s="44"/>
      <c r="U547" s="28"/>
      <c r="V547" s="44"/>
      <c r="W547" s="44"/>
      <c r="X547" s="44"/>
      <c r="Y547" s="44"/>
      <c r="Z547" s="44"/>
      <c r="AA547" s="44"/>
      <c r="AB547" s="44"/>
      <c r="AC547" s="44"/>
      <c r="AD547" s="44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6"/>
      <c r="AQ547"/>
      <c r="AR547"/>
      <c r="AS547"/>
      <c r="AT547"/>
      <c r="AU547"/>
      <c r="AV547"/>
      <c r="AW547"/>
    </row>
    <row r="548" spans="1:49" s="10" customFormat="1" x14ac:dyDescent="0.2"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24"/>
      <c r="S548" s="44"/>
      <c r="T548" s="44"/>
      <c r="U548" s="28"/>
      <c r="V548" s="44"/>
      <c r="W548" s="44"/>
      <c r="X548" s="44"/>
      <c r="Y548" s="44"/>
      <c r="Z548" s="44"/>
      <c r="AA548" s="44"/>
      <c r="AB548" s="44"/>
      <c r="AC548" s="44"/>
      <c r="AD548" s="44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6"/>
      <c r="AQ548"/>
      <c r="AR548"/>
      <c r="AS548"/>
      <c r="AT548"/>
      <c r="AU548"/>
      <c r="AV548"/>
      <c r="AW548"/>
    </row>
    <row r="549" spans="1:49" s="10" customFormat="1" x14ac:dyDescent="0.2"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24"/>
      <c r="S549" s="44"/>
      <c r="T549" s="44"/>
      <c r="U549" s="28"/>
      <c r="V549" s="44"/>
      <c r="W549" s="44"/>
      <c r="X549" s="44"/>
      <c r="Y549" s="44"/>
      <c r="Z549" s="44"/>
      <c r="AA549" s="44"/>
      <c r="AB549" s="44"/>
      <c r="AC549" s="44"/>
      <c r="AD549" s="44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6"/>
      <c r="AQ549"/>
      <c r="AR549"/>
      <c r="AS549"/>
      <c r="AT549"/>
      <c r="AU549"/>
      <c r="AV549"/>
      <c r="AW549"/>
    </row>
    <row r="550" spans="1:49" s="10" customFormat="1" x14ac:dyDescent="0.2"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24"/>
      <c r="S550" s="44"/>
      <c r="T550" s="44"/>
      <c r="U550" s="28"/>
      <c r="V550" s="44"/>
      <c r="W550" s="44"/>
      <c r="X550" s="44"/>
      <c r="Y550" s="44"/>
      <c r="Z550" s="44"/>
      <c r="AA550" s="44"/>
      <c r="AB550" s="44"/>
      <c r="AC550" s="44"/>
      <c r="AD550" s="44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6"/>
      <c r="AQ550"/>
      <c r="AR550"/>
      <c r="AS550"/>
      <c r="AT550"/>
      <c r="AU550"/>
      <c r="AV550"/>
      <c r="AW550"/>
    </row>
    <row r="551" spans="1:49" s="10" customFormat="1" x14ac:dyDescent="0.2"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24"/>
      <c r="S551" s="44"/>
      <c r="T551" s="44"/>
      <c r="U551" s="28"/>
      <c r="V551" s="44"/>
      <c r="W551" s="44"/>
      <c r="X551" s="44"/>
      <c r="Y551" s="44"/>
      <c r="Z551" s="44"/>
      <c r="AA551" s="44"/>
      <c r="AB551" s="44"/>
      <c r="AC551" s="44"/>
      <c r="AD551" s="44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6"/>
      <c r="AQ551"/>
      <c r="AR551"/>
      <c r="AS551"/>
      <c r="AT551"/>
      <c r="AU551"/>
      <c r="AV551"/>
      <c r="AW551"/>
    </row>
    <row r="552" spans="1:49" s="10" customFormat="1" x14ac:dyDescent="0.2"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24"/>
      <c r="S552" s="44"/>
      <c r="T552" s="44"/>
      <c r="U552" s="28"/>
      <c r="V552" s="44"/>
      <c r="W552" s="44"/>
      <c r="X552" s="44"/>
      <c r="Y552" s="44"/>
      <c r="Z552" s="44"/>
      <c r="AA552" s="44"/>
      <c r="AB552" s="44"/>
      <c r="AC552" s="44"/>
      <c r="AD552" s="44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6"/>
      <c r="AQ552"/>
      <c r="AR552"/>
      <c r="AS552"/>
      <c r="AT552"/>
      <c r="AU552"/>
      <c r="AV552"/>
      <c r="AW552"/>
    </row>
    <row r="553" spans="1:49" s="10" customFormat="1" x14ac:dyDescent="0.2"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24"/>
      <c r="S553" s="44"/>
      <c r="T553" s="44"/>
      <c r="U553" s="28"/>
      <c r="V553" s="44"/>
      <c r="W553" s="44"/>
      <c r="X553" s="44"/>
      <c r="Y553" s="44"/>
      <c r="Z553" s="44"/>
      <c r="AA553" s="44"/>
      <c r="AB553" s="44"/>
      <c r="AC553" s="44"/>
      <c r="AD553" s="44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6"/>
      <c r="AQ553"/>
      <c r="AR553"/>
      <c r="AS553"/>
      <c r="AT553"/>
      <c r="AU553"/>
      <c r="AV553"/>
      <c r="AW553"/>
    </row>
    <row r="554" spans="1:49" s="10" customFormat="1" x14ac:dyDescent="0.2">
      <c r="A554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4"/>
      <c r="P554" s="33"/>
      <c r="Q554" s="33"/>
      <c r="R554" s="23"/>
      <c r="S554" s="33"/>
      <c r="T554" s="33"/>
      <c r="U554" s="13"/>
      <c r="V554" s="33"/>
      <c r="W554" s="33"/>
      <c r="X554" s="33"/>
      <c r="Y554" s="33"/>
      <c r="Z554" s="33"/>
      <c r="AA554" s="33"/>
      <c r="AB554" s="33"/>
      <c r="AC554" s="33"/>
      <c r="AD554" s="33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7"/>
      <c r="AP554"/>
      <c r="AQ554"/>
      <c r="AR554"/>
      <c r="AS554"/>
      <c r="AT554"/>
      <c r="AU554"/>
      <c r="AV554"/>
      <c r="AW554"/>
    </row>
    <row r="555" spans="1:49" s="10" customFormat="1" x14ac:dyDescent="0.2">
      <c r="A555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4"/>
      <c r="P555" s="33"/>
      <c r="Q555" s="33"/>
      <c r="R555" s="23"/>
      <c r="S555" s="33"/>
      <c r="T555" s="33"/>
      <c r="U555" s="13"/>
      <c r="V555" s="33"/>
      <c r="W555" s="33"/>
      <c r="X555" s="33"/>
      <c r="Y555" s="33"/>
      <c r="Z555" s="33"/>
      <c r="AA555" s="33"/>
      <c r="AB555" s="33"/>
      <c r="AC555" s="33"/>
      <c r="AD555" s="33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7"/>
      <c r="AP555"/>
      <c r="AQ555"/>
      <c r="AR555"/>
      <c r="AS555"/>
      <c r="AT555"/>
      <c r="AU555"/>
      <c r="AV555"/>
      <c r="AW555"/>
    </row>
    <row r="556" spans="1:49" s="10" customFormat="1" x14ac:dyDescent="0.2">
      <c r="A556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4"/>
      <c r="P556" s="33"/>
      <c r="Q556" s="33"/>
      <c r="R556" s="23"/>
      <c r="S556" s="33"/>
      <c r="T556" s="33"/>
      <c r="U556" s="13"/>
      <c r="V556" s="33"/>
      <c r="W556" s="33"/>
      <c r="X556" s="33"/>
      <c r="Y556" s="33"/>
      <c r="Z556" s="33"/>
      <c r="AA556" s="33"/>
      <c r="AB556" s="33"/>
      <c r="AC556" s="33"/>
      <c r="AD556" s="33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7"/>
      <c r="AP556"/>
      <c r="AQ556"/>
      <c r="AR556"/>
      <c r="AS556"/>
      <c r="AT556"/>
      <c r="AU556"/>
      <c r="AV556"/>
      <c r="AW556"/>
    </row>
    <row r="557" spans="1:49" s="10" customFormat="1" x14ac:dyDescent="0.2">
      <c r="A557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4"/>
      <c r="P557" s="33"/>
      <c r="Q557" s="33"/>
      <c r="R557" s="23"/>
      <c r="S557" s="33"/>
      <c r="T557" s="33"/>
      <c r="U557" s="13"/>
      <c r="V557" s="33"/>
      <c r="W557" s="33"/>
      <c r="X557" s="33"/>
      <c r="Y557" s="33"/>
      <c r="Z557" s="33"/>
      <c r="AA557" s="33"/>
      <c r="AB557" s="33"/>
      <c r="AC557" s="33"/>
      <c r="AD557" s="33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7"/>
      <c r="AP557"/>
      <c r="AQ557"/>
      <c r="AR557"/>
      <c r="AS557"/>
      <c r="AT557"/>
      <c r="AU557"/>
      <c r="AV557"/>
      <c r="AW557"/>
    </row>
    <row r="558" spans="1:49" s="10" customFormat="1" x14ac:dyDescent="0.2">
      <c r="A558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4"/>
      <c r="P558" s="33"/>
      <c r="Q558" s="33"/>
      <c r="R558" s="23"/>
      <c r="S558" s="33"/>
      <c r="T558" s="33"/>
      <c r="U558" s="13"/>
      <c r="V558" s="33"/>
      <c r="W558" s="33"/>
      <c r="X558" s="33"/>
      <c r="Y558" s="33"/>
      <c r="Z558" s="33"/>
      <c r="AA558" s="33"/>
      <c r="AB558" s="33"/>
      <c r="AC558" s="33"/>
      <c r="AD558" s="33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7"/>
      <c r="AP558"/>
      <c r="AQ558"/>
      <c r="AR558"/>
      <c r="AS558"/>
      <c r="AT558"/>
      <c r="AU558"/>
      <c r="AV558"/>
      <c r="AW558"/>
    </row>
    <row r="559" spans="1:49" s="10" customFormat="1" x14ac:dyDescent="0.2">
      <c r="A559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4"/>
      <c r="P559" s="33"/>
      <c r="Q559" s="33"/>
      <c r="R559" s="23"/>
      <c r="S559" s="33"/>
      <c r="T559" s="33"/>
      <c r="U559" s="13"/>
      <c r="V559" s="33"/>
      <c r="W559" s="33"/>
      <c r="X559" s="33"/>
      <c r="Y559" s="33"/>
      <c r="Z559" s="33"/>
      <c r="AA559" s="33"/>
      <c r="AB559" s="33"/>
      <c r="AC559" s="33"/>
      <c r="AD559" s="33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7"/>
      <c r="AP559"/>
      <c r="AQ559"/>
      <c r="AR559"/>
      <c r="AS559"/>
      <c r="AT559"/>
      <c r="AU559"/>
      <c r="AV559"/>
      <c r="AW559"/>
    </row>
    <row r="560" spans="1:49" s="10" customFormat="1" x14ac:dyDescent="0.2">
      <c r="A560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4"/>
      <c r="P560" s="33"/>
      <c r="Q560" s="33"/>
      <c r="R560" s="23"/>
      <c r="S560" s="33"/>
      <c r="T560" s="33"/>
      <c r="U560" s="13"/>
      <c r="V560" s="33"/>
      <c r="W560" s="33"/>
      <c r="X560" s="33"/>
      <c r="Y560" s="33"/>
      <c r="Z560" s="33"/>
      <c r="AA560" s="33"/>
      <c r="AB560" s="33"/>
      <c r="AC560" s="33"/>
      <c r="AD560" s="33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7"/>
      <c r="AP560"/>
      <c r="AQ560"/>
      <c r="AR560"/>
      <c r="AS560"/>
      <c r="AT560"/>
      <c r="AU560"/>
      <c r="AV560"/>
      <c r="AW560"/>
    </row>
    <row r="561" spans="1:49" s="10" customFormat="1" x14ac:dyDescent="0.2">
      <c r="A561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4"/>
      <c r="P561" s="33"/>
      <c r="Q561" s="33"/>
      <c r="R561" s="23"/>
      <c r="S561" s="33"/>
      <c r="T561" s="33"/>
      <c r="U561" s="13"/>
      <c r="V561" s="33"/>
      <c r="W561" s="33"/>
      <c r="X561" s="33"/>
      <c r="Y561" s="33"/>
      <c r="Z561" s="33"/>
      <c r="AA561" s="33"/>
      <c r="AB561" s="33"/>
      <c r="AC561" s="33"/>
      <c r="AD561" s="33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7"/>
      <c r="AP561"/>
      <c r="AQ561"/>
      <c r="AR561"/>
      <c r="AS561"/>
      <c r="AT561"/>
      <c r="AU561"/>
      <c r="AV561"/>
      <c r="AW561"/>
    </row>
    <row r="562" spans="1:49" s="10" customFormat="1" x14ac:dyDescent="0.2">
      <c r="A562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4"/>
      <c r="P562" s="33"/>
      <c r="Q562" s="33"/>
      <c r="R562" s="23"/>
      <c r="S562" s="33"/>
      <c r="T562" s="33"/>
      <c r="U562" s="13"/>
      <c r="V562" s="33"/>
      <c r="W562" s="33"/>
      <c r="X562" s="33"/>
      <c r="Y562" s="33"/>
      <c r="Z562" s="33"/>
      <c r="AA562" s="33"/>
      <c r="AB562" s="33"/>
      <c r="AC562" s="33"/>
      <c r="AD562" s="33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7"/>
      <c r="AP562"/>
      <c r="AQ562"/>
      <c r="AR562"/>
      <c r="AS562"/>
      <c r="AT562"/>
      <c r="AU562"/>
      <c r="AV562"/>
      <c r="AW562"/>
    </row>
    <row r="563" spans="1:49" s="10" customFormat="1" x14ac:dyDescent="0.2">
      <c r="A56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4"/>
      <c r="P563" s="33"/>
      <c r="Q563" s="33"/>
      <c r="R563" s="23"/>
      <c r="S563" s="33"/>
      <c r="T563" s="33"/>
      <c r="U563" s="13"/>
      <c r="V563" s="33"/>
      <c r="W563" s="33"/>
      <c r="X563" s="33"/>
      <c r="Y563" s="33"/>
      <c r="Z563" s="33"/>
      <c r="AA563" s="33"/>
      <c r="AB563" s="33"/>
      <c r="AC563" s="33"/>
      <c r="AD563" s="33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7"/>
      <c r="AP563"/>
      <c r="AQ563"/>
      <c r="AR563"/>
      <c r="AS563"/>
      <c r="AT563"/>
      <c r="AU563"/>
      <c r="AV563"/>
      <c r="AW563"/>
    </row>
  </sheetData>
  <sortState ref="A2:BK567">
    <sortCondition ref="A2:A56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81"/>
  <sheetViews>
    <sheetView topLeftCell="A9" workbookViewId="0">
      <selection activeCell="M393" sqref="M393"/>
    </sheetView>
  </sheetViews>
  <sheetFormatPr baseColWidth="10" defaultRowHeight="15" x14ac:dyDescent="0.2"/>
  <cols>
    <col min="2" max="2" width="17.33203125" bestFit="1" customWidth="1"/>
    <col min="3" max="3" width="20.33203125" customWidth="1"/>
  </cols>
  <sheetData>
    <row r="1" spans="1:47" ht="18" x14ac:dyDescent="0.2">
      <c r="A1" s="4" t="s">
        <v>28</v>
      </c>
      <c r="B1" s="4" t="s">
        <v>2637</v>
      </c>
      <c r="C1" s="4" t="s">
        <v>2520</v>
      </c>
      <c r="D1" s="4" t="s">
        <v>2638</v>
      </c>
      <c r="E1" s="4" t="s">
        <v>2639</v>
      </c>
      <c r="F1" s="4" t="s">
        <v>2640</v>
      </c>
      <c r="G1" s="4" t="s">
        <v>2641</v>
      </c>
      <c r="H1" s="4" t="s">
        <v>2642</v>
      </c>
      <c r="I1" s="5" t="s">
        <v>2643</v>
      </c>
      <c r="J1" s="4" t="s">
        <v>2644</v>
      </c>
      <c r="K1" s="4" t="s">
        <v>2645</v>
      </c>
      <c r="L1" s="4" t="s">
        <v>2522</v>
      </c>
      <c r="M1" s="4" t="s">
        <v>2521</v>
      </c>
      <c r="AI1" s="7"/>
      <c r="AJ1" s="6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18" x14ac:dyDescent="0.2">
      <c r="A2" s="7">
        <v>2017</v>
      </c>
      <c r="B2" s="8" t="s">
        <v>2757</v>
      </c>
      <c r="C2" s="7" t="s">
        <v>117</v>
      </c>
      <c r="D2" s="7" t="s">
        <v>54</v>
      </c>
      <c r="E2" s="7">
        <v>74.13</v>
      </c>
      <c r="F2" s="7">
        <v>219</v>
      </c>
      <c r="G2" s="7">
        <v>26</v>
      </c>
      <c r="H2" s="7"/>
      <c r="I2" s="7"/>
      <c r="J2" s="7">
        <v>31</v>
      </c>
      <c r="K2" s="7">
        <v>113</v>
      </c>
      <c r="L2" s="7"/>
      <c r="M2" s="7"/>
      <c r="AI2" s="7"/>
      <c r="AJ2" s="6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8" x14ac:dyDescent="0.2">
      <c r="A3" s="7">
        <v>2017</v>
      </c>
      <c r="B3" s="8" t="s">
        <v>2758</v>
      </c>
      <c r="C3" s="7" t="s">
        <v>121</v>
      </c>
      <c r="D3" s="7" t="s">
        <v>54</v>
      </c>
      <c r="E3" s="7">
        <v>75.25</v>
      </c>
      <c r="F3" s="7">
        <v>216</v>
      </c>
      <c r="G3" s="7">
        <v>29</v>
      </c>
      <c r="H3" s="7">
        <v>4.6399999999999997</v>
      </c>
      <c r="I3" s="7"/>
      <c r="J3" s="7">
        <v>33</v>
      </c>
      <c r="K3" s="7">
        <v>122</v>
      </c>
      <c r="L3" s="7">
        <v>4.3099999999999996</v>
      </c>
      <c r="M3" s="7">
        <v>6.75</v>
      </c>
      <c r="AI3" s="7"/>
      <c r="AJ3" s="6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ht="18" x14ac:dyDescent="0.2">
      <c r="A4" s="7">
        <v>2017</v>
      </c>
      <c r="B4" s="8" t="s">
        <v>2759</v>
      </c>
      <c r="C4" s="7" t="s">
        <v>352</v>
      </c>
      <c r="D4" s="7" t="s">
        <v>54</v>
      </c>
      <c r="E4" s="7">
        <v>74.63</v>
      </c>
      <c r="F4" s="7">
        <v>232</v>
      </c>
      <c r="G4" s="7">
        <v>21</v>
      </c>
      <c r="H4" s="7">
        <v>4.8</v>
      </c>
      <c r="I4" s="7"/>
      <c r="J4" s="7">
        <v>26.5</v>
      </c>
      <c r="K4" s="7">
        <v>112</v>
      </c>
      <c r="L4" s="7">
        <v>4.41</v>
      </c>
      <c r="M4" s="7"/>
      <c r="AI4" s="7"/>
      <c r="AJ4" s="6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ht="18" x14ac:dyDescent="0.2">
      <c r="A5" s="7">
        <v>2017</v>
      </c>
      <c r="B5" s="8" t="s">
        <v>2760</v>
      </c>
      <c r="C5" s="7" t="s">
        <v>134</v>
      </c>
      <c r="D5" s="7" t="s">
        <v>54</v>
      </c>
      <c r="E5" s="7">
        <v>75.75</v>
      </c>
      <c r="F5" s="7">
        <v>214</v>
      </c>
      <c r="G5" s="7">
        <v>34</v>
      </c>
      <c r="H5" s="7"/>
      <c r="I5" s="7"/>
      <c r="J5" s="7"/>
      <c r="K5" s="7"/>
      <c r="L5" s="7"/>
      <c r="M5" s="7"/>
      <c r="AI5" s="7"/>
      <c r="AJ5" s="6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ht="18" x14ac:dyDescent="0.2">
      <c r="A6" s="7">
        <v>2017</v>
      </c>
      <c r="B6" s="8" t="s">
        <v>2761</v>
      </c>
      <c r="C6" s="7" t="s">
        <v>138</v>
      </c>
      <c r="D6" s="7" t="s">
        <v>54</v>
      </c>
      <c r="E6" s="7">
        <v>74</v>
      </c>
      <c r="F6" s="7">
        <v>224</v>
      </c>
      <c r="G6" s="7">
        <v>22</v>
      </c>
      <c r="H6" s="7"/>
      <c r="I6" s="7"/>
      <c r="J6" s="7"/>
      <c r="K6" s="7"/>
      <c r="L6" s="7">
        <v>4.08</v>
      </c>
      <c r="M6" s="7"/>
      <c r="AI6" s="7"/>
      <c r="AJ6" s="6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ht="18" x14ac:dyDescent="0.2">
      <c r="A7" s="7">
        <v>2017</v>
      </c>
      <c r="B7" s="8" t="s">
        <v>2762</v>
      </c>
      <c r="C7" s="7" t="s">
        <v>103</v>
      </c>
      <c r="D7" s="7" t="s">
        <v>54</v>
      </c>
      <c r="E7" s="7">
        <v>76.13</v>
      </c>
      <c r="F7" s="7">
        <v>233</v>
      </c>
      <c r="G7" s="7">
        <v>28</v>
      </c>
      <c r="H7" s="7">
        <v>4.83</v>
      </c>
      <c r="I7" s="7"/>
      <c r="J7" s="7">
        <v>30.5</v>
      </c>
      <c r="K7" s="7">
        <v>107</v>
      </c>
      <c r="L7" s="7">
        <v>4.53</v>
      </c>
      <c r="M7" s="7">
        <v>7.4</v>
      </c>
      <c r="AI7" s="7"/>
      <c r="AJ7" s="6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spans="1:47" ht="18" x14ac:dyDescent="0.2">
      <c r="A8" s="7">
        <v>2017</v>
      </c>
      <c r="B8" s="8" t="s">
        <v>2763</v>
      </c>
      <c r="C8" s="7" t="s">
        <v>2370</v>
      </c>
      <c r="D8" s="7" t="s">
        <v>54</v>
      </c>
      <c r="E8" s="7">
        <v>75.38</v>
      </c>
      <c r="F8" s="7">
        <v>226</v>
      </c>
      <c r="G8" s="7"/>
      <c r="H8" s="7">
        <v>4.93</v>
      </c>
      <c r="I8" s="7"/>
      <c r="J8" s="7">
        <v>34.5</v>
      </c>
      <c r="K8" s="7">
        <v>123</v>
      </c>
      <c r="L8" s="7">
        <v>4.25</v>
      </c>
      <c r="M8" s="7">
        <v>6.96</v>
      </c>
      <c r="AI8" s="7"/>
      <c r="AJ8" s="6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 ht="18" x14ac:dyDescent="0.2">
      <c r="A9" s="7">
        <v>2017</v>
      </c>
      <c r="B9" s="8" t="s">
        <v>2764</v>
      </c>
      <c r="C9" s="7" t="s">
        <v>1297</v>
      </c>
      <c r="D9" s="7" t="s">
        <v>54</v>
      </c>
      <c r="E9" s="7">
        <v>75.38</v>
      </c>
      <c r="F9" s="7">
        <v>232</v>
      </c>
      <c r="G9" s="7"/>
      <c r="H9" s="7">
        <v>5.08</v>
      </c>
      <c r="I9" s="7"/>
      <c r="J9" s="7">
        <v>27</v>
      </c>
      <c r="K9" s="7">
        <v>105</v>
      </c>
      <c r="L9" s="7">
        <v>4.45</v>
      </c>
      <c r="M9" s="7">
        <v>7.32</v>
      </c>
      <c r="AI9" s="7"/>
      <c r="AJ9" s="6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ht="18" x14ac:dyDescent="0.2">
      <c r="A10" s="7">
        <v>2017</v>
      </c>
      <c r="B10" s="8" t="s">
        <v>2765</v>
      </c>
      <c r="C10" s="7" t="s">
        <v>76</v>
      </c>
      <c r="D10" s="7" t="s">
        <v>54</v>
      </c>
      <c r="E10" s="7">
        <v>74.13</v>
      </c>
      <c r="F10" s="7">
        <v>225</v>
      </c>
      <c r="G10" s="7">
        <v>24</v>
      </c>
      <c r="H10" s="7">
        <v>4.8</v>
      </c>
      <c r="I10" s="7"/>
      <c r="J10" s="7">
        <v>30</v>
      </c>
      <c r="K10" s="7">
        <v>114</v>
      </c>
      <c r="L10" s="7">
        <v>4.08</v>
      </c>
      <c r="M10" s="7">
        <v>6.88</v>
      </c>
      <c r="AI10" s="7"/>
      <c r="AJ10" s="6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ht="18" x14ac:dyDescent="0.2">
      <c r="A11" s="7">
        <v>2017</v>
      </c>
      <c r="B11" s="8" t="s">
        <v>2766</v>
      </c>
      <c r="C11" s="7" t="s">
        <v>129</v>
      </c>
      <c r="D11" s="7" t="s">
        <v>54</v>
      </c>
      <c r="E11" s="7">
        <v>74.63</v>
      </c>
      <c r="F11" s="7">
        <v>226</v>
      </c>
      <c r="G11" s="7">
        <v>33</v>
      </c>
      <c r="H11" s="7">
        <v>4.82</v>
      </c>
      <c r="I11" s="7"/>
      <c r="J11" s="7">
        <v>31</v>
      </c>
      <c r="K11" s="7">
        <v>110</v>
      </c>
      <c r="L11" s="7">
        <v>4.3099999999999996</v>
      </c>
      <c r="M11" s="7">
        <v>7.14</v>
      </c>
      <c r="AI11" s="7"/>
      <c r="AJ11" s="6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 ht="18" x14ac:dyDescent="0.2">
      <c r="A12" s="7">
        <v>2017</v>
      </c>
      <c r="B12" s="8" t="s">
        <v>2767</v>
      </c>
      <c r="C12" s="7" t="s">
        <v>2768</v>
      </c>
      <c r="D12" s="7" t="s">
        <v>54</v>
      </c>
      <c r="E12" s="7">
        <v>73</v>
      </c>
      <c r="F12" s="7">
        <v>225</v>
      </c>
      <c r="G12" s="7"/>
      <c r="H12" s="7"/>
      <c r="I12" s="7"/>
      <c r="J12" s="7"/>
      <c r="K12" s="7"/>
      <c r="L12" s="7"/>
      <c r="M12" s="7"/>
      <c r="AI12" s="7"/>
      <c r="AJ12" s="6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ht="18" x14ac:dyDescent="0.2">
      <c r="A13" s="7">
        <v>2017</v>
      </c>
      <c r="B13" s="8" t="s">
        <v>2769</v>
      </c>
      <c r="C13" s="7" t="s">
        <v>648</v>
      </c>
      <c r="D13" s="7" t="s">
        <v>54</v>
      </c>
      <c r="E13" s="7">
        <v>74.63</v>
      </c>
      <c r="F13" s="7">
        <v>228</v>
      </c>
      <c r="G13" s="7"/>
      <c r="H13" s="7">
        <v>4.93</v>
      </c>
      <c r="I13" s="7"/>
      <c r="J13" s="7">
        <v>27</v>
      </c>
      <c r="K13" s="7">
        <v>105</v>
      </c>
      <c r="L13" s="7">
        <v>4.47</v>
      </c>
      <c r="M13" s="7">
        <v>7.23</v>
      </c>
      <c r="AI13" s="7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ht="18" x14ac:dyDescent="0.2">
      <c r="A14" s="7">
        <v>2017</v>
      </c>
      <c r="B14" s="8" t="s">
        <v>2770</v>
      </c>
      <c r="C14" s="7" t="s">
        <v>285</v>
      </c>
      <c r="D14" s="7" t="s">
        <v>54</v>
      </c>
      <c r="E14" s="7">
        <v>74.88</v>
      </c>
      <c r="F14" s="7">
        <v>213</v>
      </c>
      <c r="G14" s="7"/>
      <c r="H14" s="7"/>
      <c r="I14" s="7"/>
      <c r="J14" s="7"/>
      <c r="K14" s="7"/>
      <c r="L14" s="7"/>
      <c r="M14" s="7"/>
      <c r="AI14" s="7"/>
      <c r="AJ14" s="6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ht="18" x14ac:dyDescent="0.2">
      <c r="A15" s="7">
        <v>2017</v>
      </c>
      <c r="B15" s="8" t="s">
        <v>2771</v>
      </c>
      <c r="C15" s="7" t="s">
        <v>2663</v>
      </c>
      <c r="D15" s="7" t="s">
        <v>54</v>
      </c>
      <c r="E15" s="7">
        <v>75</v>
      </c>
      <c r="F15" s="7">
        <v>230</v>
      </c>
      <c r="G15" s="7"/>
      <c r="H15" s="7"/>
      <c r="I15" s="7"/>
      <c r="J15" s="7"/>
      <c r="K15" s="7"/>
      <c r="L15" s="7">
        <v>4.3099999999999996</v>
      </c>
      <c r="M15" s="7"/>
      <c r="AI15" s="7"/>
      <c r="AJ15" s="6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 ht="18" x14ac:dyDescent="0.2">
      <c r="A16" s="7">
        <v>2017</v>
      </c>
      <c r="B16" s="8" t="s">
        <v>2772</v>
      </c>
      <c r="C16" s="7" t="s">
        <v>66</v>
      </c>
      <c r="D16" s="7" t="s">
        <v>54</v>
      </c>
      <c r="E16" s="7">
        <v>74.13</v>
      </c>
      <c r="F16" s="7">
        <v>222</v>
      </c>
      <c r="G16" s="7">
        <v>25</v>
      </c>
      <c r="H16" s="7">
        <v>4.67</v>
      </c>
      <c r="I16" s="7"/>
      <c r="J16" s="7">
        <v>27.5</v>
      </c>
      <c r="K16" s="7">
        <v>116</v>
      </c>
      <c r="L16" s="7">
        <v>4.25</v>
      </c>
      <c r="M16" s="7">
        <v>6.87</v>
      </c>
      <c r="AI16" s="7"/>
      <c r="AJ16" s="6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 ht="18" x14ac:dyDescent="0.2">
      <c r="A17" s="7">
        <v>2017</v>
      </c>
      <c r="B17" s="8" t="s">
        <v>2773</v>
      </c>
      <c r="C17" s="7" t="s">
        <v>89</v>
      </c>
      <c r="D17" s="7" t="s">
        <v>54</v>
      </c>
      <c r="E17" s="7">
        <v>74.13</v>
      </c>
      <c r="F17" s="7">
        <v>221</v>
      </c>
      <c r="G17" s="7">
        <v>20</v>
      </c>
      <c r="H17" s="7">
        <v>4.66</v>
      </c>
      <c r="I17" s="7"/>
      <c r="J17" s="7">
        <v>32.5</v>
      </c>
      <c r="K17" s="7">
        <v>119</v>
      </c>
      <c r="L17" s="7">
        <v>4.3099999999999996</v>
      </c>
      <c r="M17" s="7">
        <v>6.95</v>
      </c>
      <c r="AI17" s="7"/>
      <c r="AJ17" s="6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1:47" ht="18" x14ac:dyDescent="0.2">
      <c r="A18" s="7">
        <v>2017</v>
      </c>
      <c r="B18" s="8" t="s">
        <v>2774</v>
      </c>
      <c r="C18" s="7" t="s">
        <v>107</v>
      </c>
      <c r="D18" s="7" t="s">
        <v>54</v>
      </c>
      <c r="E18" s="7">
        <v>77</v>
      </c>
      <c r="F18" s="7">
        <v>229</v>
      </c>
      <c r="G18" s="7">
        <v>25</v>
      </c>
      <c r="H18" s="7">
        <v>4.79</v>
      </c>
      <c r="I18" s="7"/>
      <c r="J18" s="7">
        <v>33</v>
      </c>
      <c r="K18" s="7">
        <v>118</v>
      </c>
      <c r="L18" s="7"/>
      <c r="M18" s="7">
        <v>6.92</v>
      </c>
      <c r="AI18" s="7"/>
      <c r="AJ18" s="6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ht="18" x14ac:dyDescent="0.2">
      <c r="A19" s="7">
        <v>2016</v>
      </c>
      <c r="B19" s="8" t="s">
        <v>2530</v>
      </c>
      <c r="C19" s="7" t="s">
        <v>263</v>
      </c>
      <c r="D19" s="7" t="s">
        <v>54</v>
      </c>
      <c r="E19" s="7">
        <v>70.88</v>
      </c>
      <c r="F19" s="7">
        <v>200</v>
      </c>
      <c r="G19" s="7"/>
      <c r="H19" s="7">
        <v>4.83</v>
      </c>
      <c r="I19" s="7"/>
      <c r="J19" s="7">
        <v>29.5</v>
      </c>
      <c r="K19" s="7">
        <v>114</v>
      </c>
      <c r="L19" s="7">
        <v>4.2</v>
      </c>
      <c r="M19" s="7">
        <v>6.82</v>
      </c>
      <c r="AI19" s="7"/>
      <c r="AJ19" s="6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spans="1:47" ht="18" x14ac:dyDescent="0.2">
      <c r="A20" s="7">
        <v>2016</v>
      </c>
      <c r="B20" s="8" t="s">
        <v>2775</v>
      </c>
      <c r="C20" s="7" t="s">
        <v>230</v>
      </c>
      <c r="D20" s="7" t="s">
        <v>54</v>
      </c>
      <c r="E20" s="7">
        <v>73.38</v>
      </c>
      <c r="F20" s="7">
        <v>217</v>
      </c>
      <c r="G20" s="7"/>
      <c r="H20" s="7">
        <v>4.84</v>
      </c>
      <c r="I20" s="7"/>
      <c r="J20" s="7">
        <v>28</v>
      </c>
      <c r="K20" s="7">
        <v>110</v>
      </c>
      <c r="L20" s="7">
        <v>4.33</v>
      </c>
      <c r="M20" s="7">
        <v>7.06</v>
      </c>
      <c r="AI20" s="7"/>
      <c r="AJ20" s="6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ht="18" x14ac:dyDescent="0.2">
      <c r="A21" s="7">
        <v>2016</v>
      </c>
      <c r="B21" s="8" t="s">
        <v>2531</v>
      </c>
      <c r="C21" s="7" t="s">
        <v>2532</v>
      </c>
      <c r="D21" s="7" t="s">
        <v>54</v>
      </c>
      <c r="E21" s="7">
        <v>72</v>
      </c>
      <c r="F21" s="7">
        <v>212</v>
      </c>
      <c r="G21" s="7"/>
      <c r="H21" s="7">
        <v>4.7699999999999996</v>
      </c>
      <c r="I21" s="7"/>
      <c r="J21" s="7">
        <v>32</v>
      </c>
      <c r="K21" s="7">
        <v>110</v>
      </c>
      <c r="L21" s="7">
        <v>4.4000000000000004</v>
      </c>
      <c r="M21" s="7"/>
      <c r="AI21" s="7"/>
      <c r="AJ21" s="6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spans="1:47" ht="18" x14ac:dyDescent="0.2">
      <c r="A22" s="7">
        <v>2016</v>
      </c>
      <c r="B22" s="8" t="s">
        <v>2776</v>
      </c>
      <c r="C22" s="7" t="s">
        <v>2529</v>
      </c>
      <c r="D22" s="7" t="s">
        <v>54</v>
      </c>
      <c r="E22" s="7">
        <v>75.75</v>
      </c>
      <c r="F22" s="7">
        <v>231</v>
      </c>
      <c r="G22" s="7"/>
      <c r="H22" s="7">
        <v>4.9400000000000004</v>
      </c>
      <c r="I22" s="7"/>
      <c r="J22" s="7">
        <v>31</v>
      </c>
      <c r="K22" s="7">
        <v>113</v>
      </c>
      <c r="L22" s="7">
        <v>4.53</v>
      </c>
      <c r="M22" s="7">
        <v>7.17</v>
      </c>
      <c r="AI22" s="7"/>
      <c r="AJ22" s="6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ht="18" x14ac:dyDescent="0.2">
      <c r="A23" s="7">
        <v>2016</v>
      </c>
      <c r="B23" s="8" t="s">
        <v>2777</v>
      </c>
      <c r="C23" s="7" t="s">
        <v>2528</v>
      </c>
      <c r="D23" s="7" t="s">
        <v>54</v>
      </c>
      <c r="E23" s="7">
        <v>76</v>
      </c>
      <c r="F23" s="7">
        <v>217</v>
      </c>
      <c r="G23" s="7"/>
      <c r="H23" s="7">
        <v>4.79</v>
      </c>
      <c r="I23" s="7"/>
      <c r="J23" s="7">
        <v>33</v>
      </c>
      <c r="K23" s="7">
        <v>113</v>
      </c>
      <c r="L23" s="7">
        <v>4.28</v>
      </c>
      <c r="M23" s="7">
        <v>7.21</v>
      </c>
      <c r="AI23" s="7"/>
      <c r="AJ23" s="6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ht="18" x14ac:dyDescent="0.2">
      <c r="A24" s="7">
        <v>2016</v>
      </c>
      <c r="B24" s="8" t="s">
        <v>2778</v>
      </c>
      <c r="C24" s="7" t="s">
        <v>2527</v>
      </c>
      <c r="D24" s="7" t="s">
        <v>54</v>
      </c>
      <c r="E24" s="7">
        <v>74.75</v>
      </c>
      <c r="F24" s="7">
        <v>213</v>
      </c>
      <c r="G24" s="7"/>
      <c r="H24" s="7">
        <v>5.22</v>
      </c>
      <c r="I24" s="7"/>
      <c r="J24" s="7">
        <v>27</v>
      </c>
      <c r="K24" s="7">
        <v>103</v>
      </c>
      <c r="L24" s="7">
        <v>4.5199999999999996</v>
      </c>
      <c r="M24" s="7">
        <v>7.49</v>
      </c>
      <c r="AI24" s="7"/>
      <c r="AJ24" s="6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ht="18" x14ac:dyDescent="0.2">
      <c r="A25" s="7">
        <v>2016</v>
      </c>
      <c r="B25" s="8" t="s">
        <v>2779</v>
      </c>
      <c r="C25" s="7" t="s">
        <v>233</v>
      </c>
      <c r="D25" s="7" t="s">
        <v>54</v>
      </c>
      <c r="E25" s="7">
        <v>76</v>
      </c>
      <c r="F25" s="7">
        <v>234</v>
      </c>
      <c r="G25" s="7"/>
      <c r="H25" s="7">
        <v>4.5599999999999996</v>
      </c>
      <c r="I25" s="7"/>
      <c r="J25" s="7">
        <v>32</v>
      </c>
      <c r="K25" s="7">
        <v>122</v>
      </c>
      <c r="L25" s="7">
        <v>4.25</v>
      </c>
      <c r="M25" s="7">
        <v>7.19</v>
      </c>
      <c r="AI25" s="7"/>
      <c r="AJ25" s="6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ht="18" x14ac:dyDescent="0.2">
      <c r="A26" s="7">
        <v>2016</v>
      </c>
      <c r="B26" s="8" t="s">
        <v>2780</v>
      </c>
      <c r="C26" s="7" t="s">
        <v>107</v>
      </c>
      <c r="D26" s="7" t="s">
        <v>54</v>
      </c>
      <c r="E26" s="7">
        <v>76</v>
      </c>
      <c r="F26" s="7">
        <v>215</v>
      </c>
      <c r="G26" s="7">
        <v>36</v>
      </c>
      <c r="H26" s="7">
        <v>4.82</v>
      </c>
      <c r="I26" s="7"/>
      <c r="J26" s="7">
        <v>27</v>
      </c>
      <c r="K26" s="7">
        <v>110</v>
      </c>
      <c r="L26" s="7">
        <v>4.47</v>
      </c>
      <c r="M26" s="7">
        <v>7.17</v>
      </c>
      <c r="AI26" s="7"/>
      <c r="AJ26" s="6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spans="1:47" ht="18" x14ac:dyDescent="0.2">
      <c r="A27" s="7">
        <v>2016</v>
      </c>
      <c r="B27" s="8" t="s">
        <v>2781</v>
      </c>
      <c r="C27" s="7" t="s">
        <v>2526</v>
      </c>
      <c r="D27" s="7" t="s">
        <v>54</v>
      </c>
      <c r="E27" s="7">
        <v>76.38</v>
      </c>
      <c r="F27" s="7">
        <v>223</v>
      </c>
      <c r="G27" s="7"/>
      <c r="H27" s="7">
        <v>4.78</v>
      </c>
      <c r="I27" s="7"/>
      <c r="J27" s="7">
        <v>31</v>
      </c>
      <c r="K27" s="7">
        <v>114</v>
      </c>
      <c r="L27" s="7">
        <v>4.33</v>
      </c>
      <c r="M27" s="7">
        <v>7.04</v>
      </c>
      <c r="AI27" s="7"/>
      <c r="AJ27" s="6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8" x14ac:dyDescent="0.2">
      <c r="A28" s="7">
        <v>2016</v>
      </c>
      <c r="B28" s="8" t="s">
        <v>2782</v>
      </c>
      <c r="C28" s="7" t="s">
        <v>218</v>
      </c>
      <c r="D28" s="7" t="s">
        <v>54</v>
      </c>
      <c r="E28" s="7">
        <v>75.25</v>
      </c>
      <c r="F28" s="7">
        <v>218</v>
      </c>
      <c r="G28" s="7"/>
      <c r="H28" s="7">
        <v>4.78</v>
      </c>
      <c r="I28" s="7"/>
      <c r="J28" s="7">
        <v>32.5</v>
      </c>
      <c r="K28" s="7">
        <v>113</v>
      </c>
      <c r="L28" s="7">
        <v>4.3099999999999996</v>
      </c>
      <c r="M28" s="7">
        <v>6.9</v>
      </c>
      <c r="AI28" s="7"/>
      <c r="AJ28" s="6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ht="18" x14ac:dyDescent="0.2">
      <c r="A29" s="7">
        <v>2016</v>
      </c>
      <c r="B29" s="8" t="s">
        <v>2783</v>
      </c>
      <c r="C29" s="7" t="s">
        <v>2525</v>
      </c>
      <c r="D29" s="7" t="s">
        <v>54</v>
      </c>
      <c r="E29" s="7">
        <v>77</v>
      </c>
      <c r="F29" s="7">
        <v>253</v>
      </c>
      <c r="G29" s="7"/>
      <c r="H29" s="7">
        <v>4.8099999999999996</v>
      </c>
      <c r="I29" s="7"/>
      <c r="J29" s="7">
        <v>36</v>
      </c>
      <c r="K29" s="7"/>
      <c r="L29" s="7"/>
      <c r="M29" s="7"/>
      <c r="AI29" s="7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spans="1:47" ht="18" x14ac:dyDescent="0.2">
      <c r="A30" s="7">
        <v>2016</v>
      </c>
      <c r="B30" s="8" t="s">
        <v>2784</v>
      </c>
      <c r="C30" s="7" t="s">
        <v>2524</v>
      </c>
      <c r="D30" s="7" t="s">
        <v>54</v>
      </c>
      <c r="E30" s="7">
        <v>73.25</v>
      </c>
      <c r="F30" s="7">
        <v>220</v>
      </c>
      <c r="G30" s="7"/>
      <c r="H30" s="7">
        <v>4.8899999999999997</v>
      </c>
      <c r="I30" s="7"/>
      <c r="J30" s="7">
        <v>29.5</v>
      </c>
      <c r="K30" s="7">
        <v>104</v>
      </c>
      <c r="L30" s="7">
        <v>4</v>
      </c>
      <c r="M30" s="7">
        <v>7.32</v>
      </c>
      <c r="AI30" s="7"/>
      <c r="AJ30" s="6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spans="1:47" ht="18" x14ac:dyDescent="0.2">
      <c r="A31" s="7">
        <v>2016</v>
      </c>
      <c r="B31" s="8" t="s">
        <v>2785</v>
      </c>
      <c r="C31" s="7" t="s">
        <v>167</v>
      </c>
      <c r="D31" s="7" t="s">
        <v>54</v>
      </c>
      <c r="E31" s="7">
        <v>78.63</v>
      </c>
      <c r="F31" s="7">
        <v>244</v>
      </c>
      <c r="G31" s="7"/>
      <c r="H31" s="7">
        <v>4.8600000000000003</v>
      </c>
      <c r="I31" s="7"/>
      <c r="J31" s="7">
        <v>36</v>
      </c>
      <c r="K31" s="7">
        <v>118</v>
      </c>
      <c r="L31" s="7">
        <v>4.26</v>
      </c>
      <c r="M31" s="7">
        <v>7.14</v>
      </c>
      <c r="AI31" s="7"/>
      <c r="AJ31" s="6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spans="1:47" ht="18" x14ac:dyDescent="0.2">
      <c r="A32" s="7">
        <v>2016</v>
      </c>
      <c r="B32" s="8" t="s">
        <v>2786</v>
      </c>
      <c r="C32" s="7" t="s">
        <v>2523</v>
      </c>
      <c r="D32" s="7" t="s">
        <v>54</v>
      </c>
      <c r="E32" s="7">
        <v>74.25</v>
      </c>
      <c r="F32" s="7">
        <v>226</v>
      </c>
      <c r="G32" s="7"/>
      <c r="H32" s="7">
        <v>4.79</v>
      </c>
      <c r="I32" s="7"/>
      <c r="J32" s="7">
        <v>32.5</v>
      </c>
      <c r="K32" s="7">
        <v>116</v>
      </c>
      <c r="L32" s="7">
        <v>4.32</v>
      </c>
      <c r="M32" s="7">
        <v>7.11</v>
      </c>
      <c r="AI32" s="7"/>
      <c r="AJ32" s="6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spans="1:47" ht="18" x14ac:dyDescent="0.2">
      <c r="A33" s="7">
        <v>2016</v>
      </c>
      <c r="B33" s="8" t="s">
        <v>2787</v>
      </c>
      <c r="C33" s="7" t="s">
        <v>499</v>
      </c>
      <c r="D33" s="7" t="s">
        <v>54</v>
      </c>
      <c r="E33" s="7">
        <v>77.25</v>
      </c>
      <c r="F33" s="7">
        <v>236</v>
      </c>
      <c r="G33" s="7"/>
      <c r="H33" s="7">
        <v>4.8</v>
      </c>
      <c r="I33" s="7"/>
      <c r="J33" s="7">
        <v>33.5</v>
      </c>
      <c r="K33" s="7">
        <v>115</v>
      </c>
      <c r="L33" s="7">
        <v>4.33</v>
      </c>
      <c r="M33" s="7">
        <v>7.29</v>
      </c>
      <c r="AI33" s="7"/>
      <c r="AJ33" s="6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1:47" ht="18" x14ac:dyDescent="0.2">
      <c r="A34" s="7">
        <v>2016</v>
      </c>
      <c r="B34" s="8" t="s">
        <v>2788</v>
      </c>
      <c r="C34" s="7" t="s">
        <v>223</v>
      </c>
      <c r="D34" s="7" t="s">
        <v>54</v>
      </c>
      <c r="E34" s="7">
        <v>78.13</v>
      </c>
      <c r="F34" s="7">
        <v>234</v>
      </c>
      <c r="G34" s="7"/>
      <c r="H34" s="7"/>
      <c r="I34" s="7"/>
      <c r="J34" s="7">
        <v>29</v>
      </c>
      <c r="K34" s="7">
        <v>105</v>
      </c>
      <c r="L34" s="7"/>
      <c r="M34" s="7"/>
      <c r="AI34" s="7"/>
      <c r="AJ34" s="6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spans="1:47" ht="18" x14ac:dyDescent="0.2">
      <c r="A35" s="7">
        <v>2016</v>
      </c>
      <c r="B35" s="8" t="s">
        <v>2789</v>
      </c>
      <c r="C35" s="7" t="s">
        <v>2790</v>
      </c>
      <c r="D35" s="7" t="s">
        <v>54</v>
      </c>
      <c r="E35" s="7">
        <v>77.25</v>
      </c>
      <c r="F35" s="7">
        <v>237</v>
      </c>
      <c r="G35" s="7">
        <v>29</v>
      </c>
      <c r="H35" s="7">
        <v>4.7699999999999996</v>
      </c>
      <c r="I35" s="7"/>
      <c r="J35" s="7">
        <v>30.5</v>
      </c>
      <c r="K35" s="7">
        <v>118</v>
      </c>
      <c r="L35" s="7">
        <v>4.1500000000000004</v>
      </c>
      <c r="M35" s="7">
        <v>6.86</v>
      </c>
      <c r="AI35" s="7"/>
      <c r="AJ35" s="6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1:47" ht="18" x14ac:dyDescent="0.2">
      <c r="A36" s="7">
        <v>2016</v>
      </c>
      <c r="B36" s="8" t="s">
        <v>2533</v>
      </c>
      <c r="C36" s="7" t="s">
        <v>2682</v>
      </c>
      <c r="D36" s="7" t="s">
        <v>54</v>
      </c>
      <c r="E36" s="7">
        <v>74</v>
      </c>
      <c r="F36" s="7">
        <v>231</v>
      </c>
      <c r="G36" s="7"/>
      <c r="H36" s="7">
        <v>4.8</v>
      </c>
      <c r="I36" s="7"/>
      <c r="J36" s="7">
        <v>31</v>
      </c>
      <c r="K36" s="7">
        <v>116</v>
      </c>
      <c r="L36" s="7">
        <v>4.3099999999999996</v>
      </c>
      <c r="M36" s="7">
        <v>6.74</v>
      </c>
      <c r="AI36" s="7"/>
      <c r="AJ36" s="6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1:47" ht="18" x14ac:dyDescent="0.2">
      <c r="A37" s="7">
        <v>2015</v>
      </c>
      <c r="B37" s="8" t="s">
        <v>2539</v>
      </c>
      <c r="C37" s="7" t="s">
        <v>2540</v>
      </c>
      <c r="D37" s="7" t="s">
        <v>54</v>
      </c>
      <c r="E37" s="7">
        <v>74.25</v>
      </c>
      <c r="F37" s="7">
        <v>211</v>
      </c>
      <c r="G37" s="7"/>
      <c r="H37" s="7">
        <v>4.8099999999999996</v>
      </c>
      <c r="I37" s="7"/>
      <c r="J37" s="7">
        <v>37</v>
      </c>
      <c r="K37" s="7">
        <v>125</v>
      </c>
      <c r="L37" s="7">
        <v>4.2</v>
      </c>
      <c r="M37" s="7">
        <v>7.13</v>
      </c>
      <c r="AI37" s="7"/>
      <c r="AJ37" s="6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ht="18" x14ac:dyDescent="0.2">
      <c r="A38" s="7">
        <v>2015</v>
      </c>
      <c r="B38" s="8" t="s">
        <v>2791</v>
      </c>
      <c r="C38" s="7" t="s">
        <v>2792</v>
      </c>
      <c r="D38" s="7" t="s">
        <v>54</v>
      </c>
      <c r="E38" s="7">
        <v>78</v>
      </c>
      <c r="F38" s="7">
        <v>237</v>
      </c>
      <c r="G38" s="7"/>
      <c r="H38" s="7">
        <v>5.12</v>
      </c>
      <c r="I38" s="7"/>
      <c r="J38" s="7"/>
      <c r="K38" s="7"/>
      <c r="L38" s="7"/>
      <c r="M38" s="7"/>
      <c r="AI38" s="7"/>
      <c r="AJ38" s="6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ht="18" x14ac:dyDescent="0.2">
      <c r="A39" s="7">
        <v>2015</v>
      </c>
      <c r="B39" s="8" t="s">
        <v>2793</v>
      </c>
      <c r="C39" s="7" t="s">
        <v>445</v>
      </c>
      <c r="D39" s="7" t="s">
        <v>54</v>
      </c>
      <c r="E39" s="7">
        <v>72.25</v>
      </c>
      <c r="F39" s="7">
        <v>231</v>
      </c>
      <c r="G39" s="7">
        <v>20</v>
      </c>
      <c r="H39" s="7">
        <v>5.03</v>
      </c>
      <c r="I39" s="7"/>
      <c r="J39" s="7">
        <v>26.5</v>
      </c>
      <c r="K39" s="7">
        <v>100</v>
      </c>
      <c r="L39" s="7">
        <v>4.62</v>
      </c>
      <c r="M39" s="7">
        <v>7.47</v>
      </c>
      <c r="AI39" s="7"/>
      <c r="AJ39" s="6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ht="18" x14ac:dyDescent="0.2">
      <c r="A40" s="7">
        <v>2015</v>
      </c>
      <c r="B40" s="8" t="s">
        <v>2794</v>
      </c>
      <c r="C40" s="7" t="s">
        <v>2538</v>
      </c>
      <c r="D40" s="7" t="s">
        <v>54</v>
      </c>
      <c r="E40" s="7">
        <v>76.38</v>
      </c>
      <c r="F40" s="7">
        <v>229</v>
      </c>
      <c r="G40" s="7"/>
      <c r="H40" s="7">
        <v>4.72</v>
      </c>
      <c r="I40" s="7"/>
      <c r="J40" s="7">
        <v>33</v>
      </c>
      <c r="K40" s="7">
        <v>110</v>
      </c>
      <c r="L40" s="7">
        <v>4.37</v>
      </c>
      <c r="M40" s="7">
        <v>7.18</v>
      </c>
      <c r="AI40" s="7"/>
      <c r="AJ40" s="6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ht="18" x14ac:dyDescent="0.2">
      <c r="A41" s="7">
        <v>2015</v>
      </c>
      <c r="B41" s="8" t="s">
        <v>2795</v>
      </c>
      <c r="C41" s="7" t="s">
        <v>2690</v>
      </c>
      <c r="D41" s="7" t="s">
        <v>54</v>
      </c>
      <c r="E41" s="7">
        <v>73</v>
      </c>
      <c r="F41" s="7">
        <v>223</v>
      </c>
      <c r="G41" s="7"/>
      <c r="H41" s="7">
        <v>4.62</v>
      </c>
      <c r="I41" s="7"/>
      <c r="J41" s="7"/>
      <c r="K41" s="7"/>
      <c r="L41" s="7"/>
      <c r="M41" s="7"/>
      <c r="AI41" s="7"/>
      <c r="AJ41" s="6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spans="1:47" ht="18" x14ac:dyDescent="0.2">
      <c r="A42" s="7">
        <v>2015</v>
      </c>
      <c r="B42" s="8" t="s">
        <v>2796</v>
      </c>
      <c r="C42" s="7" t="s">
        <v>2651</v>
      </c>
      <c r="D42" s="7" t="s">
        <v>54</v>
      </c>
      <c r="E42" s="7">
        <v>73.88</v>
      </c>
      <c r="F42" s="7">
        <v>218</v>
      </c>
      <c r="G42" s="7">
        <v>25</v>
      </c>
      <c r="H42" s="7">
        <v>4.9400000000000004</v>
      </c>
      <c r="I42" s="7"/>
      <c r="J42" s="7">
        <v>29.5</v>
      </c>
      <c r="K42" s="7">
        <v>104</v>
      </c>
      <c r="L42" s="7">
        <v>4.45</v>
      </c>
      <c r="M42" s="7">
        <v>7.17</v>
      </c>
      <c r="AI42" s="7"/>
      <c r="AJ42" s="6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spans="1:47" ht="18" x14ac:dyDescent="0.2">
      <c r="A43" s="7">
        <v>2015</v>
      </c>
      <c r="B43" s="8" t="s">
        <v>2797</v>
      </c>
      <c r="C43" s="7" t="s">
        <v>2696</v>
      </c>
      <c r="D43" s="7" t="s">
        <v>54</v>
      </c>
      <c r="E43" s="7">
        <v>71</v>
      </c>
      <c r="F43" s="7">
        <v>171</v>
      </c>
      <c r="G43" s="7"/>
      <c r="H43" s="7">
        <v>4.7</v>
      </c>
      <c r="I43" s="7"/>
      <c r="J43" s="7"/>
      <c r="K43" s="7"/>
      <c r="L43" s="7"/>
      <c r="M43" s="7"/>
      <c r="AI43" s="7"/>
      <c r="AJ43" s="6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spans="1:47" ht="18" x14ac:dyDescent="0.2">
      <c r="A44" s="7">
        <v>2015</v>
      </c>
      <c r="B44" s="8" t="s">
        <v>2798</v>
      </c>
      <c r="C44" s="7" t="s">
        <v>1950</v>
      </c>
      <c r="D44" s="7" t="s">
        <v>54</v>
      </c>
      <c r="E44" s="7">
        <v>73</v>
      </c>
      <c r="F44" s="7">
        <v>218</v>
      </c>
      <c r="G44" s="7"/>
      <c r="H44" s="7">
        <v>4.8899999999999997</v>
      </c>
      <c r="I44" s="7"/>
      <c r="J44" s="7"/>
      <c r="K44" s="7"/>
      <c r="L44" s="7"/>
      <c r="M44" s="7"/>
      <c r="AI44" s="7"/>
      <c r="AJ44" s="6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spans="1:47" ht="18" x14ac:dyDescent="0.2">
      <c r="A45" s="7">
        <v>2015</v>
      </c>
      <c r="B45" s="8" t="s">
        <v>2799</v>
      </c>
      <c r="C45" s="7" t="s">
        <v>574</v>
      </c>
      <c r="D45" s="7" t="s">
        <v>54</v>
      </c>
      <c r="E45" s="7">
        <v>73.5</v>
      </c>
      <c r="F45" s="7">
        <v>223</v>
      </c>
      <c r="G45" s="7">
        <v>31</v>
      </c>
      <c r="H45" s="7">
        <v>4.63</v>
      </c>
      <c r="I45" s="7"/>
      <c r="J45" s="7">
        <v>32.5</v>
      </c>
      <c r="K45" s="7">
        <v>118</v>
      </c>
      <c r="L45" s="7">
        <v>4.0999999999999996</v>
      </c>
      <c r="M45" s="7">
        <v>6.95</v>
      </c>
      <c r="AI45" s="7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ht="18" x14ac:dyDescent="0.2">
      <c r="A46" s="7">
        <v>2015</v>
      </c>
      <c r="B46" s="8" t="s">
        <v>2800</v>
      </c>
      <c r="C46" s="7" t="s">
        <v>2537</v>
      </c>
      <c r="D46" s="7" t="s">
        <v>54</v>
      </c>
      <c r="E46" s="7">
        <v>74.5</v>
      </c>
      <c r="F46" s="7">
        <v>213</v>
      </c>
      <c r="G46" s="7">
        <v>20</v>
      </c>
      <c r="H46" s="7">
        <v>4.84</v>
      </c>
      <c r="I46" s="7"/>
      <c r="J46" s="7"/>
      <c r="K46" s="7"/>
      <c r="L46" s="7"/>
      <c r="M46" s="7"/>
      <c r="AI46" s="7"/>
      <c r="AJ46" s="6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ht="18" x14ac:dyDescent="0.2">
      <c r="A47" s="7">
        <v>2015</v>
      </c>
      <c r="B47" s="8" t="s">
        <v>2801</v>
      </c>
      <c r="C47" s="7" t="s">
        <v>2536</v>
      </c>
      <c r="D47" s="7" t="s">
        <v>54</v>
      </c>
      <c r="E47" s="7">
        <v>75</v>
      </c>
      <c r="F47" s="7">
        <v>196</v>
      </c>
      <c r="G47" s="7">
        <v>31</v>
      </c>
      <c r="H47" s="7">
        <v>4.87</v>
      </c>
      <c r="I47" s="7"/>
      <c r="J47" s="7"/>
      <c r="K47" s="7"/>
      <c r="L47" s="7"/>
      <c r="M47" s="7"/>
      <c r="AI47" s="7"/>
      <c r="AJ47" s="6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ht="18" x14ac:dyDescent="0.2">
      <c r="A48" s="7">
        <v>2015</v>
      </c>
      <c r="B48" s="8" t="s">
        <v>2802</v>
      </c>
      <c r="C48" s="7" t="s">
        <v>2550</v>
      </c>
      <c r="D48" s="7" t="s">
        <v>54</v>
      </c>
      <c r="E48" s="7">
        <v>73</v>
      </c>
      <c r="F48" s="7">
        <v>191</v>
      </c>
      <c r="G48" s="7"/>
      <c r="H48" s="7">
        <v>4.76</v>
      </c>
      <c r="I48" s="7"/>
      <c r="J48" s="7"/>
      <c r="K48" s="7"/>
      <c r="L48" s="7"/>
      <c r="M48" s="7"/>
      <c r="AI48" s="7"/>
      <c r="AJ48" s="6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ht="18" x14ac:dyDescent="0.2">
      <c r="A49" s="7">
        <v>2015</v>
      </c>
      <c r="B49" s="8" t="s">
        <v>2803</v>
      </c>
      <c r="C49" s="7" t="s">
        <v>2804</v>
      </c>
      <c r="D49" s="7" t="s">
        <v>54</v>
      </c>
      <c r="E49" s="7">
        <v>73</v>
      </c>
      <c r="F49" s="7">
        <v>211</v>
      </c>
      <c r="G49" s="7"/>
      <c r="H49" s="7">
        <v>4.76</v>
      </c>
      <c r="I49" s="7"/>
      <c r="J49" s="7"/>
      <c r="K49" s="7"/>
      <c r="L49" s="7"/>
      <c r="M49" s="7"/>
      <c r="AI49" s="7"/>
      <c r="AJ49" s="6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ht="18" x14ac:dyDescent="0.2">
      <c r="A50" s="7">
        <v>2015</v>
      </c>
      <c r="B50" s="8" t="s">
        <v>2805</v>
      </c>
      <c r="C50" s="7" t="s">
        <v>295</v>
      </c>
      <c r="D50" s="7" t="s">
        <v>54</v>
      </c>
      <c r="E50" s="7">
        <v>75.25</v>
      </c>
      <c r="F50" s="7">
        <v>226</v>
      </c>
      <c r="G50" s="7">
        <v>26</v>
      </c>
      <c r="H50" s="7">
        <v>4.63</v>
      </c>
      <c r="I50" s="7"/>
      <c r="J50" s="7">
        <v>36</v>
      </c>
      <c r="K50" s="7">
        <v>120</v>
      </c>
      <c r="L50" s="7">
        <v>3.98</v>
      </c>
      <c r="M50" s="7">
        <v>6.93</v>
      </c>
      <c r="AI50" s="7"/>
      <c r="AJ50" s="6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spans="1:47" ht="18" x14ac:dyDescent="0.2">
      <c r="A51" s="7">
        <v>2015</v>
      </c>
      <c r="B51" s="8" t="s">
        <v>2806</v>
      </c>
      <c r="C51" s="7" t="s">
        <v>2532</v>
      </c>
      <c r="D51" s="7" t="s">
        <v>54</v>
      </c>
      <c r="E51" s="7">
        <v>76</v>
      </c>
      <c r="F51" s="7">
        <v>237</v>
      </c>
      <c r="G51" s="7"/>
      <c r="H51" s="7">
        <v>4.95</v>
      </c>
      <c r="I51" s="7"/>
      <c r="J51" s="7"/>
      <c r="K51" s="7"/>
      <c r="L51" s="7"/>
      <c r="M51" s="7"/>
      <c r="AI51" s="7"/>
      <c r="AJ51" s="6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spans="1:47" ht="18" x14ac:dyDescent="0.2">
      <c r="A52" s="7">
        <v>2015</v>
      </c>
      <c r="B52" s="8" t="s">
        <v>2807</v>
      </c>
      <c r="C52" s="7" t="s">
        <v>2549</v>
      </c>
      <c r="D52" s="7" t="s">
        <v>54</v>
      </c>
      <c r="E52" s="7">
        <v>74</v>
      </c>
      <c r="F52" s="7">
        <v>198</v>
      </c>
      <c r="G52" s="7"/>
      <c r="H52" s="7">
        <v>4.84</v>
      </c>
      <c r="I52" s="7"/>
      <c r="J52" s="7"/>
      <c r="K52" s="7"/>
      <c r="L52" s="7"/>
      <c r="M52" s="7"/>
      <c r="AI52" s="7"/>
      <c r="AJ52" s="6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spans="1:47" ht="18" x14ac:dyDescent="0.2">
      <c r="A53" s="7">
        <v>2015</v>
      </c>
      <c r="B53" s="8" t="s">
        <v>2541</v>
      </c>
      <c r="C53" s="7" t="s">
        <v>2542</v>
      </c>
      <c r="D53" s="7" t="s">
        <v>54</v>
      </c>
      <c r="E53" s="7">
        <v>76.5</v>
      </c>
      <c r="F53" s="7">
        <v>248</v>
      </c>
      <c r="G53" s="7"/>
      <c r="H53" s="7">
        <v>4.99</v>
      </c>
      <c r="I53" s="7"/>
      <c r="J53" s="7">
        <v>31.5</v>
      </c>
      <c r="K53" s="7">
        <v>113</v>
      </c>
      <c r="L53" s="7">
        <v>4.51</v>
      </c>
      <c r="M53" s="7">
        <v>7.3</v>
      </c>
      <c r="AI53" s="7"/>
      <c r="AJ53" s="6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spans="1:47" ht="18" x14ac:dyDescent="0.2">
      <c r="A54" s="7">
        <v>2015</v>
      </c>
      <c r="B54" s="8" t="s">
        <v>2808</v>
      </c>
      <c r="C54" s="7" t="s">
        <v>2543</v>
      </c>
      <c r="D54" s="7" t="s">
        <v>54</v>
      </c>
      <c r="E54" s="7">
        <v>75</v>
      </c>
      <c r="F54" s="7">
        <v>225</v>
      </c>
      <c r="G54" s="7"/>
      <c r="H54" s="7">
        <v>4.9000000000000004</v>
      </c>
      <c r="I54" s="7"/>
      <c r="J54" s="7"/>
      <c r="K54" s="7"/>
      <c r="L54" s="7"/>
      <c r="M54" s="7"/>
      <c r="AI54" s="7"/>
      <c r="AJ54" s="6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spans="1:47" ht="18" x14ac:dyDescent="0.2">
      <c r="A55" s="7">
        <v>2015</v>
      </c>
      <c r="B55" s="8" t="s">
        <v>2809</v>
      </c>
      <c r="C55" s="7" t="s">
        <v>2535</v>
      </c>
      <c r="D55" s="7" t="s">
        <v>54</v>
      </c>
      <c r="E55" s="7">
        <v>77.63</v>
      </c>
      <c r="F55" s="7">
        <v>229</v>
      </c>
      <c r="G55" s="7">
        <v>40</v>
      </c>
      <c r="H55" s="7">
        <v>5.14</v>
      </c>
      <c r="I55" s="7"/>
      <c r="J55" s="7">
        <v>31</v>
      </c>
      <c r="K55" s="7">
        <v>105</v>
      </c>
      <c r="L55" s="7">
        <v>4.3899999999999997</v>
      </c>
      <c r="M55" s="7">
        <v>7.29</v>
      </c>
      <c r="AI55" s="7"/>
      <c r="AJ55" s="6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spans="1:47" ht="18" x14ac:dyDescent="0.2">
      <c r="A56" s="7">
        <v>2015</v>
      </c>
      <c r="B56" s="8" t="s">
        <v>2810</v>
      </c>
      <c r="C56" s="7" t="s">
        <v>263</v>
      </c>
      <c r="D56" s="7" t="s">
        <v>54</v>
      </c>
      <c r="E56" s="7">
        <v>75.75</v>
      </c>
      <c r="F56" s="7">
        <v>222</v>
      </c>
      <c r="G56" s="7"/>
      <c r="H56" s="7">
        <v>4.5199999999999996</v>
      </c>
      <c r="I56" s="7"/>
      <c r="J56" s="7">
        <v>36</v>
      </c>
      <c r="K56" s="7">
        <v>121</v>
      </c>
      <c r="L56" s="7">
        <v>4.1100000000000003</v>
      </c>
      <c r="M56" s="7">
        <v>6.87</v>
      </c>
      <c r="AI56" s="7"/>
      <c r="AJ56" s="6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spans="1:47" ht="18" x14ac:dyDescent="0.2">
      <c r="A57" s="7">
        <v>2015</v>
      </c>
      <c r="B57" s="8" t="s">
        <v>2811</v>
      </c>
      <c r="C57" s="7" t="s">
        <v>360</v>
      </c>
      <c r="D57" s="7" t="s">
        <v>54</v>
      </c>
      <c r="E57" s="7">
        <v>74</v>
      </c>
      <c r="F57" s="7">
        <v>207</v>
      </c>
      <c r="G57" s="7"/>
      <c r="H57" s="7">
        <v>4.79</v>
      </c>
      <c r="I57" s="7"/>
      <c r="J57" s="7"/>
      <c r="K57" s="7"/>
      <c r="L57" s="7"/>
      <c r="M57" s="7"/>
      <c r="AI57" s="7"/>
      <c r="AJ57" s="6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spans="1:47" ht="18" x14ac:dyDescent="0.2">
      <c r="A58" s="7">
        <v>2015</v>
      </c>
      <c r="B58" s="8" t="s">
        <v>2812</v>
      </c>
      <c r="C58" s="7" t="s">
        <v>2674</v>
      </c>
      <c r="D58" s="7" t="s">
        <v>54</v>
      </c>
      <c r="E58" s="7">
        <v>73</v>
      </c>
      <c r="F58" s="7">
        <v>207</v>
      </c>
      <c r="G58" s="7"/>
      <c r="H58" s="7">
        <v>4.84</v>
      </c>
      <c r="I58" s="7"/>
      <c r="J58" s="7"/>
      <c r="K58" s="7"/>
      <c r="L58" s="7"/>
      <c r="M58" s="7"/>
      <c r="AI58" s="7"/>
      <c r="AJ58" s="6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spans="1:47" ht="18" x14ac:dyDescent="0.2">
      <c r="A59" s="7">
        <v>2015</v>
      </c>
      <c r="B59" s="8" t="s">
        <v>2813</v>
      </c>
      <c r="C59" s="7" t="s">
        <v>2574</v>
      </c>
      <c r="D59" s="7" t="s">
        <v>54</v>
      </c>
      <c r="E59" s="7">
        <v>73</v>
      </c>
      <c r="F59" s="7">
        <v>210</v>
      </c>
      <c r="G59" s="7"/>
      <c r="H59" s="7">
        <v>4.78</v>
      </c>
      <c r="I59" s="7"/>
      <c r="J59" s="7"/>
      <c r="K59" s="7"/>
      <c r="L59" s="7"/>
      <c r="M59" s="7"/>
      <c r="AI59" s="7"/>
      <c r="AJ59" s="6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spans="1:47" ht="18" x14ac:dyDescent="0.2">
      <c r="A60" s="7">
        <v>2015</v>
      </c>
      <c r="B60" s="8" t="s">
        <v>2814</v>
      </c>
      <c r="C60" s="7" t="s">
        <v>2815</v>
      </c>
      <c r="D60" s="7" t="s">
        <v>54</v>
      </c>
      <c r="E60" s="7">
        <v>76</v>
      </c>
      <c r="F60" s="7">
        <v>220</v>
      </c>
      <c r="G60" s="7"/>
      <c r="H60" s="7">
        <v>4.92</v>
      </c>
      <c r="I60" s="7"/>
      <c r="J60" s="7"/>
      <c r="K60" s="7"/>
      <c r="L60" s="7"/>
      <c r="M60" s="7"/>
      <c r="AI60" s="7"/>
      <c r="AJ60" s="6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spans="1:47" ht="18" x14ac:dyDescent="0.2">
      <c r="A61" s="7">
        <v>2015</v>
      </c>
      <c r="B61" s="8" t="s">
        <v>2816</v>
      </c>
      <c r="C61" s="7" t="s">
        <v>689</v>
      </c>
      <c r="D61" s="7" t="s">
        <v>54</v>
      </c>
      <c r="E61" s="7">
        <v>73</v>
      </c>
      <c r="F61" s="7">
        <v>222</v>
      </c>
      <c r="G61" s="7"/>
      <c r="H61" s="7">
        <v>4.63</v>
      </c>
      <c r="I61" s="7"/>
      <c r="J61" s="7"/>
      <c r="K61" s="7"/>
      <c r="L61" s="7"/>
      <c r="M61" s="7"/>
      <c r="AI61" s="7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spans="1:47" ht="18" x14ac:dyDescent="0.2">
      <c r="A62" s="7">
        <v>2015</v>
      </c>
      <c r="B62" s="8" t="s">
        <v>2817</v>
      </c>
      <c r="C62" s="7" t="s">
        <v>285</v>
      </c>
      <c r="D62" s="7" t="s">
        <v>54</v>
      </c>
      <c r="E62" s="7">
        <v>74.88</v>
      </c>
      <c r="F62" s="7">
        <v>230</v>
      </c>
      <c r="G62" s="7">
        <v>31</v>
      </c>
      <c r="H62" s="7">
        <v>4.87</v>
      </c>
      <c r="I62" s="7"/>
      <c r="J62" s="7">
        <v>34</v>
      </c>
      <c r="K62" s="7">
        <v>121</v>
      </c>
      <c r="L62" s="7">
        <v>4.13</v>
      </c>
      <c r="M62" s="7">
        <v>6.91</v>
      </c>
      <c r="AI62" s="7"/>
      <c r="AJ62" s="6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spans="1:47" ht="18" x14ac:dyDescent="0.2">
      <c r="A63" s="7">
        <v>2015</v>
      </c>
      <c r="B63" s="8" t="s">
        <v>2818</v>
      </c>
      <c r="C63" s="7" t="s">
        <v>2819</v>
      </c>
      <c r="D63" s="7" t="s">
        <v>54</v>
      </c>
      <c r="E63" s="7">
        <v>74</v>
      </c>
      <c r="F63" s="7">
        <v>201</v>
      </c>
      <c r="G63" s="7"/>
      <c r="H63" s="7">
        <v>5.12</v>
      </c>
      <c r="I63" s="7"/>
      <c r="J63" s="7"/>
      <c r="K63" s="7"/>
      <c r="L63" s="7"/>
      <c r="M63" s="7"/>
      <c r="AI63" s="7"/>
      <c r="AJ63" s="6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spans="1:47" ht="18" x14ac:dyDescent="0.2">
      <c r="A64" s="7">
        <v>2015</v>
      </c>
      <c r="B64" s="8" t="s">
        <v>2820</v>
      </c>
      <c r="C64" s="7" t="s">
        <v>2821</v>
      </c>
      <c r="D64" s="7" t="s">
        <v>54</v>
      </c>
      <c r="E64" s="7">
        <v>73</v>
      </c>
      <c r="F64" s="7">
        <v>200</v>
      </c>
      <c r="G64" s="7"/>
      <c r="H64" s="7">
        <v>4.76</v>
      </c>
      <c r="I64" s="7"/>
      <c r="J64" s="7"/>
      <c r="K64" s="7"/>
      <c r="L64" s="7"/>
      <c r="M64" s="7"/>
      <c r="AI64" s="7"/>
      <c r="AJ64" s="6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spans="1:47" ht="18" x14ac:dyDescent="0.2">
      <c r="A65" s="7">
        <v>2015</v>
      </c>
      <c r="B65" s="8" t="s">
        <v>2822</v>
      </c>
      <c r="C65" s="7" t="s">
        <v>507</v>
      </c>
      <c r="D65" s="7" t="s">
        <v>54</v>
      </c>
      <c r="E65" s="7">
        <v>75</v>
      </c>
      <c r="F65" s="7">
        <v>208</v>
      </c>
      <c r="G65" s="7"/>
      <c r="H65" s="7">
        <v>4.79</v>
      </c>
      <c r="I65" s="7"/>
      <c r="J65" s="7"/>
      <c r="K65" s="7"/>
      <c r="L65" s="7"/>
      <c r="M65" s="7"/>
      <c r="AI65" s="7"/>
      <c r="AJ65" s="6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spans="1:47" ht="18" x14ac:dyDescent="0.2">
      <c r="A66" s="7">
        <v>2015</v>
      </c>
      <c r="B66" s="8" t="s">
        <v>2823</v>
      </c>
      <c r="C66" s="7" t="s">
        <v>2693</v>
      </c>
      <c r="D66" s="7" t="s">
        <v>54</v>
      </c>
      <c r="E66" s="7">
        <v>77</v>
      </c>
      <c r="F66" s="7">
        <v>240</v>
      </c>
      <c r="G66" s="7"/>
      <c r="H66" s="7">
        <v>5.04</v>
      </c>
      <c r="I66" s="7"/>
      <c r="J66" s="7"/>
      <c r="K66" s="7"/>
      <c r="L66" s="7"/>
      <c r="M66" s="7"/>
      <c r="AI66" s="7"/>
      <c r="AJ66" s="6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spans="1:47" ht="18" x14ac:dyDescent="0.2">
      <c r="A67" s="7">
        <v>2015</v>
      </c>
      <c r="B67" s="8" t="s">
        <v>2824</v>
      </c>
      <c r="C67" s="7" t="s">
        <v>793</v>
      </c>
      <c r="D67" s="7" t="s">
        <v>54</v>
      </c>
      <c r="E67" s="7">
        <v>73</v>
      </c>
      <c r="F67" s="7">
        <v>231</v>
      </c>
      <c r="G67" s="7"/>
      <c r="H67" s="7">
        <v>4.76</v>
      </c>
      <c r="I67" s="7"/>
      <c r="J67" s="7"/>
      <c r="K67" s="7"/>
      <c r="L67" s="7"/>
      <c r="M67" s="7"/>
      <c r="AI67" s="7"/>
      <c r="AJ67" s="6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spans="1:47" ht="18" x14ac:dyDescent="0.2">
      <c r="A68" s="7">
        <v>2015</v>
      </c>
      <c r="B68" s="8" t="s">
        <v>2825</v>
      </c>
      <c r="C68" s="7" t="s">
        <v>303</v>
      </c>
      <c r="D68" s="7" t="s">
        <v>54</v>
      </c>
      <c r="E68" s="7">
        <v>75</v>
      </c>
      <c r="F68" s="7">
        <v>210</v>
      </c>
      <c r="G68" s="7"/>
      <c r="H68" s="7">
        <v>4.9400000000000004</v>
      </c>
      <c r="I68" s="7"/>
      <c r="J68" s="7"/>
      <c r="K68" s="7"/>
      <c r="L68" s="7"/>
      <c r="M68" s="7"/>
      <c r="AI68" s="7"/>
      <c r="AJ68" s="6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spans="1:47" ht="18" x14ac:dyDescent="0.2">
      <c r="A69" s="7">
        <v>2015</v>
      </c>
      <c r="B69" s="8" t="s">
        <v>2826</v>
      </c>
      <c r="C69" s="7" t="s">
        <v>368</v>
      </c>
      <c r="D69" s="7" t="s">
        <v>54</v>
      </c>
      <c r="E69" s="7">
        <v>71.5</v>
      </c>
      <c r="F69" s="7">
        <v>218</v>
      </c>
      <c r="G69" s="7"/>
      <c r="H69" s="7">
        <v>4.57</v>
      </c>
      <c r="I69" s="7"/>
      <c r="J69" s="7">
        <v>30.5</v>
      </c>
      <c r="K69" s="7">
        <v>115</v>
      </c>
      <c r="L69" s="7"/>
      <c r="M69" s="7"/>
      <c r="AI69" s="7"/>
      <c r="AJ69" s="6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spans="1:47" ht="18" x14ac:dyDescent="0.2">
      <c r="A70" s="7">
        <v>2015</v>
      </c>
      <c r="B70" s="8" t="s">
        <v>2827</v>
      </c>
      <c r="C70" s="7" t="s">
        <v>89</v>
      </c>
      <c r="D70" s="7" t="s">
        <v>54</v>
      </c>
      <c r="E70" s="7">
        <v>76</v>
      </c>
      <c r="F70" s="7">
        <v>218</v>
      </c>
      <c r="G70" s="7"/>
      <c r="H70" s="7">
        <v>4.8600000000000003</v>
      </c>
      <c r="I70" s="7"/>
      <c r="J70" s="7"/>
      <c r="K70" s="7"/>
      <c r="L70" s="7"/>
      <c r="M70" s="7"/>
      <c r="AI70" s="7"/>
      <c r="AJ70" s="6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spans="1:47" ht="18" x14ac:dyDescent="0.2">
      <c r="A71" s="7">
        <v>2015</v>
      </c>
      <c r="B71" s="8" t="s">
        <v>2828</v>
      </c>
      <c r="C71" s="7" t="s">
        <v>2720</v>
      </c>
      <c r="D71" s="7" t="s">
        <v>54</v>
      </c>
      <c r="E71" s="7">
        <v>77</v>
      </c>
      <c r="F71" s="7">
        <v>232</v>
      </c>
      <c r="G71" s="7"/>
      <c r="H71" s="7">
        <v>5.0599999999999996</v>
      </c>
      <c r="I71" s="7"/>
      <c r="J71" s="7"/>
      <c r="K71" s="7"/>
      <c r="L71" s="7"/>
      <c r="M71" s="7"/>
      <c r="AI71" s="7"/>
      <c r="AJ71" s="6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spans="1:47" ht="18" x14ac:dyDescent="0.2">
      <c r="A72" s="7">
        <v>2015</v>
      </c>
      <c r="B72" s="8" t="s">
        <v>2829</v>
      </c>
      <c r="C72" s="7" t="s">
        <v>1608</v>
      </c>
      <c r="D72" s="7" t="s">
        <v>54</v>
      </c>
      <c r="E72" s="7">
        <v>74</v>
      </c>
      <c r="F72" s="7">
        <v>223</v>
      </c>
      <c r="G72" s="7"/>
      <c r="H72" s="7">
        <v>4.83</v>
      </c>
      <c r="I72" s="7"/>
      <c r="J72" s="7"/>
      <c r="K72" s="7"/>
      <c r="L72" s="7"/>
      <c r="M72" s="7"/>
      <c r="AI72" s="7"/>
      <c r="AJ72" s="6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spans="1:47" ht="18" x14ac:dyDescent="0.2">
      <c r="A73" s="7">
        <v>2015</v>
      </c>
      <c r="B73" s="8" t="s">
        <v>2830</v>
      </c>
      <c r="C73" s="7" t="s">
        <v>138</v>
      </c>
      <c r="D73" s="7" t="s">
        <v>54</v>
      </c>
      <c r="E73" s="7">
        <v>76</v>
      </c>
      <c r="F73" s="7">
        <v>211</v>
      </c>
      <c r="G73" s="7"/>
      <c r="H73" s="7">
        <v>5.08</v>
      </c>
      <c r="I73" s="7"/>
      <c r="J73" s="7"/>
      <c r="K73" s="7"/>
      <c r="L73" s="7"/>
      <c r="M73" s="7"/>
      <c r="AI73" s="7"/>
      <c r="AJ73" s="6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spans="1:47" ht="18" x14ac:dyDescent="0.2">
      <c r="A74" s="7">
        <v>2015</v>
      </c>
      <c r="B74" s="8" t="s">
        <v>2831</v>
      </c>
      <c r="C74" s="7" t="s">
        <v>2546</v>
      </c>
      <c r="D74" s="7" t="s">
        <v>54</v>
      </c>
      <c r="E74" s="7">
        <v>73</v>
      </c>
      <c r="F74" s="7">
        <v>204</v>
      </c>
      <c r="G74" s="7"/>
      <c r="H74" s="7">
        <v>4.8499999999999996</v>
      </c>
      <c r="I74" s="7"/>
      <c r="J74" s="7"/>
      <c r="K74" s="7"/>
      <c r="L74" s="7"/>
      <c r="M74" s="7"/>
      <c r="AI74" s="7"/>
      <c r="AJ74" s="6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spans="1:47" ht="18" x14ac:dyDescent="0.2">
      <c r="A75" s="7">
        <v>2015</v>
      </c>
      <c r="B75" s="8" t="s">
        <v>2832</v>
      </c>
      <c r="C75" s="7" t="s">
        <v>134</v>
      </c>
      <c r="D75" s="7" t="s">
        <v>54</v>
      </c>
      <c r="E75" s="7">
        <v>76</v>
      </c>
      <c r="F75" s="7">
        <v>220</v>
      </c>
      <c r="G75" s="7"/>
      <c r="H75" s="7">
        <v>5.0599999999999996</v>
      </c>
      <c r="I75" s="7">
        <v>19</v>
      </c>
      <c r="J75" s="7">
        <v>40</v>
      </c>
      <c r="K75" s="7">
        <v>123</v>
      </c>
      <c r="L75" s="7">
        <v>4.18</v>
      </c>
      <c r="M75" s="7">
        <v>6.96</v>
      </c>
      <c r="AI75" s="7"/>
      <c r="AJ75" s="6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spans="1:47" ht="18" x14ac:dyDescent="0.2">
      <c r="A76" s="7">
        <v>2015</v>
      </c>
      <c r="B76" s="8" t="s">
        <v>2833</v>
      </c>
      <c r="C76" s="7" t="s">
        <v>2534</v>
      </c>
      <c r="D76" s="7" t="s">
        <v>54</v>
      </c>
      <c r="E76" s="7">
        <v>76</v>
      </c>
      <c r="F76" s="7">
        <v>231</v>
      </c>
      <c r="G76" s="7">
        <v>27</v>
      </c>
      <c r="H76" s="7">
        <v>4.97</v>
      </c>
      <c r="I76" s="7"/>
      <c r="J76" s="7">
        <v>28.5</v>
      </c>
      <c r="K76" s="7">
        <v>103</v>
      </c>
      <c r="L76" s="7">
        <v>4.3600000000000003</v>
      </c>
      <c r="M76" s="7">
        <v>7.16</v>
      </c>
      <c r="AI76" s="7"/>
      <c r="AJ76" s="6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spans="1:47" ht="18" x14ac:dyDescent="0.2">
      <c r="A77" s="7">
        <v>2014</v>
      </c>
      <c r="B77" s="8" t="s">
        <v>2834</v>
      </c>
      <c r="C77" s="7" t="s">
        <v>316</v>
      </c>
      <c r="D77" s="7" t="s">
        <v>54</v>
      </c>
      <c r="E77" s="7">
        <v>77</v>
      </c>
      <c r="F77" s="7">
        <v>232</v>
      </c>
      <c r="G77" s="7">
        <v>28</v>
      </c>
      <c r="H77" s="7">
        <v>4.93</v>
      </c>
      <c r="I77" s="7"/>
      <c r="J77" s="7">
        <v>32.5</v>
      </c>
      <c r="K77" s="7">
        <v>114</v>
      </c>
      <c r="L77" s="7">
        <v>4.21</v>
      </c>
      <c r="M77" s="7">
        <v>7.08</v>
      </c>
      <c r="AI77" s="7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spans="1:47" ht="18" x14ac:dyDescent="0.2">
      <c r="A78" s="7">
        <v>2014</v>
      </c>
      <c r="B78" s="8" t="s">
        <v>2835</v>
      </c>
      <c r="C78" s="7" t="s">
        <v>89</v>
      </c>
      <c r="D78" s="7" t="s">
        <v>54</v>
      </c>
      <c r="E78" s="7">
        <v>72.63</v>
      </c>
      <c r="F78" s="7">
        <v>222</v>
      </c>
      <c r="G78" s="7"/>
      <c r="H78" s="7">
        <v>4.84</v>
      </c>
      <c r="I78" s="7"/>
      <c r="J78" s="7">
        <v>30.5</v>
      </c>
      <c r="K78" s="7">
        <v>104</v>
      </c>
      <c r="L78" s="7">
        <v>4.2300000000000004</v>
      </c>
      <c r="M78" s="7">
        <v>7.33</v>
      </c>
      <c r="AI78" s="7"/>
      <c r="AJ78" s="6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ht="18" x14ac:dyDescent="0.2">
      <c r="A79" s="7">
        <v>2014</v>
      </c>
      <c r="B79" s="8" t="s">
        <v>2836</v>
      </c>
      <c r="C79" s="7" t="s">
        <v>332</v>
      </c>
      <c r="D79" s="7" t="s">
        <v>54</v>
      </c>
      <c r="E79" s="7">
        <v>74.13</v>
      </c>
      <c r="F79" s="7">
        <v>214</v>
      </c>
      <c r="G79" s="7">
        <v>20</v>
      </c>
      <c r="H79" s="7"/>
      <c r="I79" s="7"/>
      <c r="J79" s="7">
        <v>30</v>
      </c>
      <c r="K79" s="7">
        <v>112</v>
      </c>
      <c r="L79" s="7">
        <v>4.2</v>
      </c>
      <c r="M79" s="7">
        <v>7.17</v>
      </c>
      <c r="AI79" s="7"/>
      <c r="AJ79" s="6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ht="18" x14ac:dyDescent="0.2">
      <c r="A80" s="7">
        <v>2014</v>
      </c>
      <c r="B80" s="8" t="s">
        <v>2837</v>
      </c>
      <c r="C80" s="7" t="s">
        <v>2669</v>
      </c>
      <c r="D80" s="7" t="s">
        <v>54</v>
      </c>
      <c r="E80" s="7">
        <v>74.38</v>
      </c>
      <c r="F80" s="7">
        <v>214</v>
      </c>
      <c r="G80" s="7">
        <v>20</v>
      </c>
      <c r="H80" s="7">
        <v>4.6900000000000004</v>
      </c>
      <c r="I80" s="7"/>
      <c r="J80" s="7">
        <v>34.5</v>
      </c>
      <c r="K80" s="7">
        <v>110</v>
      </c>
      <c r="L80" s="7">
        <v>4.2</v>
      </c>
      <c r="M80" s="7"/>
      <c r="AI80" s="7"/>
      <c r="AJ80" s="6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ht="18" x14ac:dyDescent="0.2">
      <c r="A81" s="7">
        <v>2014</v>
      </c>
      <c r="B81" s="8" t="s">
        <v>2838</v>
      </c>
      <c r="C81" s="7" t="s">
        <v>2544</v>
      </c>
      <c r="D81" s="7" t="s">
        <v>54</v>
      </c>
      <c r="E81" s="7">
        <v>73.63</v>
      </c>
      <c r="F81" s="7">
        <v>212</v>
      </c>
      <c r="G81" s="7"/>
      <c r="H81" s="7">
        <v>4.99</v>
      </c>
      <c r="I81" s="7"/>
      <c r="J81" s="7">
        <v>28</v>
      </c>
      <c r="K81" s="7">
        <v>102</v>
      </c>
      <c r="L81" s="7">
        <v>4.5</v>
      </c>
      <c r="M81" s="7">
        <v>7.55</v>
      </c>
      <c r="AI81" s="7"/>
      <c r="AJ81" s="6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ht="18" x14ac:dyDescent="0.2">
      <c r="A82" s="7">
        <v>2014</v>
      </c>
      <c r="B82" s="8" t="s">
        <v>2839</v>
      </c>
      <c r="C82" s="7" t="s">
        <v>2543</v>
      </c>
      <c r="D82" s="7" t="s">
        <v>54</v>
      </c>
      <c r="E82" s="7">
        <v>74.25</v>
      </c>
      <c r="F82" s="7">
        <v>226</v>
      </c>
      <c r="G82" s="7">
        <v>24</v>
      </c>
      <c r="H82" s="7">
        <v>4.97</v>
      </c>
      <c r="I82" s="7"/>
      <c r="J82" s="7">
        <v>30.5</v>
      </c>
      <c r="K82" s="7">
        <v>110</v>
      </c>
      <c r="L82" s="7">
        <v>4.26</v>
      </c>
      <c r="M82" s="7">
        <v>7.04</v>
      </c>
      <c r="AI82" s="7"/>
      <c r="AJ82" s="6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spans="1:47" ht="18" x14ac:dyDescent="0.2">
      <c r="A83" s="7">
        <v>2014</v>
      </c>
      <c r="B83" s="8" t="s">
        <v>2840</v>
      </c>
      <c r="C83" s="7" t="s">
        <v>525</v>
      </c>
      <c r="D83" s="7" t="s">
        <v>54</v>
      </c>
      <c r="E83" s="7">
        <v>72.13</v>
      </c>
      <c r="F83" s="7">
        <v>217</v>
      </c>
      <c r="G83" s="7"/>
      <c r="H83" s="7">
        <v>4.76</v>
      </c>
      <c r="I83" s="7"/>
      <c r="J83" s="7">
        <v>29.5</v>
      </c>
      <c r="K83" s="7">
        <v>109</v>
      </c>
      <c r="L83" s="7">
        <v>4.2</v>
      </c>
      <c r="M83" s="7">
        <v>6.55</v>
      </c>
      <c r="AI83" s="7"/>
      <c r="AJ83" s="6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spans="1:47" ht="18" x14ac:dyDescent="0.2">
      <c r="A84" s="7">
        <v>2014</v>
      </c>
      <c r="B84" s="8" t="s">
        <v>2841</v>
      </c>
      <c r="C84" s="7" t="s">
        <v>323</v>
      </c>
      <c r="D84" s="7" t="s">
        <v>54</v>
      </c>
      <c r="E84" s="7">
        <v>71.75</v>
      </c>
      <c r="F84" s="7">
        <v>207</v>
      </c>
      <c r="G84" s="7">
        <v>32</v>
      </c>
      <c r="H84" s="7">
        <v>4.68</v>
      </c>
      <c r="I84" s="7"/>
      <c r="J84" s="7">
        <v>31.5</v>
      </c>
      <c r="K84" s="7">
        <v>112</v>
      </c>
      <c r="L84" s="7">
        <v>4.03</v>
      </c>
      <c r="M84" s="7">
        <v>6.75</v>
      </c>
      <c r="AI84" s="7"/>
      <c r="AJ84" s="6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ht="18" x14ac:dyDescent="0.2">
      <c r="A85" s="7">
        <v>2014</v>
      </c>
      <c r="B85" s="8" t="s">
        <v>2545</v>
      </c>
      <c r="C85" s="7" t="s">
        <v>2748</v>
      </c>
      <c r="D85" s="7" t="s">
        <v>54</v>
      </c>
      <c r="E85" s="7">
        <v>75.75</v>
      </c>
      <c r="F85" s="7">
        <v>223</v>
      </c>
      <c r="G85" s="7"/>
      <c r="H85" s="7">
        <v>5.26</v>
      </c>
      <c r="I85" s="7"/>
      <c r="J85" s="7">
        <v>25.5</v>
      </c>
      <c r="K85" s="7">
        <v>104</v>
      </c>
      <c r="L85" s="7">
        <v>4.3600000000000003</v>
      </c>
      <c r="M85" s="7">
        <v>7.14</v>
      </c>
      <c r="AI85" s="7"/>
      <c r="AJ85" s="6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ht="18" x14ac:dyDescent="0.2">
      <c r="A86" s="7">
        <v>2014</v>
      </c>
      <c r="B86" s="8" t="s">
        <v>2842</v>
      </c>
      <c r="C86" s="7" t="s">
        <v>368</v>
      </c>
      <c r="D86" s="7" t="s">
        <v>54</v>
      </c>
      <c r="E86" s="7">
        <v>75.25</v>
      </c>
      <c r="F86" s="7">
        <v>220</v>
      </c>
      <c r="G86" s="7"/>
      <c r="H86" s="7">
        <v>4.9400000000000004</v>
      </c>
      <c r="I86" s="7"/>
      <c r="J86" s="7">
        <v>28</v>
      </c>
      <c r="K86" s="7">
        <v>99</v>
      </c>
      <c r="L86" s="7">
        <v>4.34</v>
      </c>
      <c r="M86" s="7"/>
      <c r="AI86" s="7"/>
      <c r="AJ86" s="6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ht="18" x14ac:dyDescent="0.2">
      <c r="A87" s="7">
        <v>2014</v>
      </c>
      <c r="B87" s="8" t="s">
        <v>2843</v>
      </c>
      <c r="C87" s="7" t="s">
        <v>2657</v>
      </c>
      <c r="D87" s="7" t="s">
        <v>54</v>
      </c>
      <c r="E87" s="7">
        <v>76.88</v>
      </c>
      <c r="F87" s="7">
        <v>224</v>
      </c>
      <c r="G87" s="7"/>
      <c r="H87" s="7"/>
      <c r="I87" s="7"/>
      <c r="J87" s="7"/>
      <c r="K87" s="7"/>
      <c r="L87" s="7"/>
      <c r="M87" s="7"/>
      <c r="AI87" s="7"/>
      <c r="AJ87" s="6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spans="1:47" ht="18" x14ac:dyDescent="0.2">
      <c r="A88" s="7">
        <v>2014</v>
      </c>
      <c r="B88" s="8" t="s">
        <v>2844</v>
      </c>
      <c r="C88" s="7" t="s">
        <v>134</v>
      </c>
      <c r="D88" s="7" t="s">
        <v>54</v>
      </c>
      <c r="E88" s="7">
        <v>73.88</v>
      </c>
      <c r="F88" s="7">
        <v>213</v>
      </c>
      <c r="G88" s="7"/>
      <c r="H88" s="7">
        <v>4.63</v>
      </c>
      <c r="I88" s="7"/>
      <c r="J88" s="7">
        <v>30</v>
      </c>
      <c r="K88" s="7">
        <v>111</v>
      </c>
      <c r="L88" s="7">
        <v>4.49</v>
      </c>
      <c r="M88" s="7">
        <v>7.36</v>
      </c>
      <c r="AI88" s="7"/>
      <c r="AJ88" s="6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spans="1:47" ht="18" x14ac:dyDescent="0.2">
      <c r="A89" s="7">
        <v>2014</v>
      </c>
      <c r="B89" s="8" t="s">
        <v>2845</v>
      </c>
      <c r="C89" s="7" t="s">
        <v>66</v>
      </c>
      <c r="D89" s="7" t="s">
        <v>54</v>
      </c>
      <c r="E89" s="7">
        <v>75.25</v>
      </c>
      <c r="F89" s="7">
        <v>228</v>
      </c>
      <c r="G89" s="7"/>
      <c r="H89" s="7">
        <v>4.87</v>
      </c>
      <c r="I89" s="7"/>
      <c r="J89" s="7">
        <v>25.5</v>
      </c>
      <c r="K89" s="7">
        <v>108</v>
      </c>
      <c r="L89" s="7">
        <v>4.3</v>
      </c>
      <c r="M89" s="7">
        <v>7.22</v>
      </c>
      <c r="AI89" s="7"/>
      <c r="AJ89" s="6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spans="1:47" ht="18" x14ac:dyDescent="0.2">
      <c r="A90" s="7">
        <v>2014</v>
      </c>
      <c r="B90" s="8" t="s">
        <v>2846</v>
      </c>
      <c r="C90" s="7" t="s">
        <v>129</v>
      </c>
      <c r="D90" s="7" t="s">
        <v>54</v>
      </c>
      <c r="E90" s="7">
        <v>75.88</v>
      </c>
      <c r="F90" s="7">
        <v>228</v>
      </c>
      <c r="G90" s="7"/>
      <c r="H90" s="7">
        <v>4.97</v>
      </c>
      <c r="I90" s="7"/>
      <c r="J90" s="7">
        <v>27</v>
      </c>
      <c r="K90" s="7">
        <v>104</v>
      </c>
      <c r="L90" s="7">
        <v>4.3600000000000003</v>
      </c>
      <c r="M90" s="7">
        <v>7.33</v>
      </c>
      <c r="AI90" s="7"/>
      <c r="AJ90" s="6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spans="1:47" ht="18" x14ac:dyDescent="0.2">
      <c r="A91" s="7">
        <v>2014</v>
      </c>
      <c r="B91" s="8" t="s">
        <v>2847</v>
      </c>
      <c r="C91" s="7" t="s">
        <v>1608</v>
      </c>
      <c r="D91" s="7" t="s">
        <v>54</v>
      </c>
      <c r="E91" s="7">
        <v>72.38</v>
      </c>
      <c r="F91" s="7">
        <v>206</v>
      </c>
      <c r="G91" s="7"/>
      <c r="H91" s="7">
        <v>4.66</v>
      </c>
      <c r="I91" s="7"/>
      <c r="J91" s="7">
        <v>34</v>
      </c>
      <c r="K91" s="7">
        <v>115</v>
      </c>
      <c r="L91" s="7">
        <v>4.33</v>
      </c>
      <c r="M91" s="7">
        <v>7.07</v>
      </c>
      <c r="AI91" s="7"/>
      <c r="AJ91" s="6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spans="1:47" ht="18" x14ac:dyDescent="0.2">
      <c r="A92" s="7">
        <v>2014</v>
      </c>
      <c r="B92" s="8" t="s">
        <v>2848</v>
      </c>
      <c r="C92" s="7" t="s">
        <v>352</v>
      </c>
      <c r="D92" s="7" t="s">
        <v>54</v>
      </c>
      <c r="E92" s="7">
        <v>78.13</v>
      </c>
      <c r="F92" s="7">
        <v>248</v>
      </c>
      <c r="G92" s="7"/>
      <c r="H92" s="7">
        <v>4.6100000000000003</v>
      </c>
      <c r="I92" s="7"/>
      <c r="J92" s="7">
        <v>35.5</v>
      </c>
      <c r="K92" s="7">
        <v>116</v>
      </c>
      <c r="L92" s="7">
        <v>4.18</v>
      </c>
      <c r="M92" s="7">
        <v>7.05</v>
      </c>
      <c r="AI92" s="7"/>
      <c r="AJ92" s="6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spans="1:47" ht="18" x14ac:dyDescent="0.2">
      <c r="A93" s="7">
        <v>2014</v>
      </c>
      <c r="B93" s="8" t="s">
        <v>2849</v>
      </c>
      <c r="C93" s="7" t="s">
        <v>694</v>
      </c>
      <c r="D93" s="7" t="s">
        <v>54</v>
      </c>
      <c r="E93" s="7">
        <v>76.88</v>
      </c>
      <c r="F93" s="7">
        <v>235</v>
      </c>
      <c r="G93" s="7"/>
      <c r="H93" s="7">
        <v>4.95</v>
      </c>
      <c r="I93" s="7"/>
      <c r="J93" s="7">
        <v>29</v>
      </c>
      <c r="K93" s="7">
        <v>108</v>
      </c>
      <c r="L93" s="7">
        <v>4.43</v>
      </c>
      <c r="M93" s="7">
        <v>7.25</v>
      </c>
      <c r="AI93" s="7"/>
      <c r="AJ93" s="6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spans="1:47" ht="18" x14ac:dyDescent="0.2">
      <c r="A94" s="7">
        <v>2014</v>
      </c>
      <c r="B94" s="8" t="s">
        <v>2850</v>
      </c>
      <c r="C94" s="7" t="s">
        <v>2745</v>
      </c>
      <c r="D94" s="7" t="s">
        <v>54</v>
      </c>
      <c r="E94" s="7">
        <v>75</v>
      </c>
      <c r="F94" s="7">
        <v>218</v>
      </c>
      <c r="G94" s="7"/>
      <c r="H94" s="7">
        <v>5</v>
      </c>
      <c r="I94" s="7"/>
      <c r="J94" s="7">
        <v>28</v>
      </c>
      <c r="K94" s="7">
        <v>99</v>
      </c>
      <c r="L94" s="7">
        <v>4.25</v>
      </c>
      <c r="M94" s="7">
        <v>7.07</v>
      </c>
      <c r="AI94" s="7"/>
      <c r="AJ94" s="6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spans="1:47" ht="18" x14ac:dyDescent="0.2">
      <c r="A95" s="7">
        <v>2013</v>
      </c>
      <c r="B95" s="8" t="s">
        <v>2851</v>
      </c>
      <c r="C95" s="7" t="s">
        <v>2524</v>
      </c>
      <c r="D95" s="7" t="s">
        <v>54</v>
      </c>
      <c r="E95" s="7">
        <v>74</v>
      </c>
      <c r="F95" s="7">
        <v>230</v>
      </c>
      <c r="G95" s="7">
        <v>30</v>
      </c>
      <c r="H95" s="7">
        <v>4.91</v>
      </c>
      <c r="I95" s="7"/>
      <c r="J95" s="7"/>
      <c r="K95" s="7"/>
      <c r="L95" s="7"/>
      <c r="M95" s="7"/>
      <c r="AI95" s="7"/>
      <c r="AJ95" s="6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spans="1:47" ht="18" x14ac:dyDescent="0.2">
      <c r="A96" s="7">
        <v>2013</v>
      </c>
      <c r="B96" s="8" t="s">
        <v>2852</v>
      </c>
      <c r="C96" s="7" t="s">
        <v>121</v>
      </c>
      <c r="D96" s="7" t="s">
        <v>54</v>
      </c>
      <c r="E96" s="7">
        <v>78.13</v>
      </c>
      <c r="F96" s="7">
        <v>232</v>
      </c>
      <c r="G96" s="7">
        <v>24</v>
      </c>
      <c r="H96" s="7">
        <v>5.05</v>
      </c>
      <c r="I96" s="7"/>
      <c r="J96" s="7"/>
      <c r="K96" s="7">
        <v>100</v>
      </c>
      <c r="L96" s="7">
        <v>4.51</v>
      </c>
      <c r="M96" s="7">
        <v>7.2</v>
      </c>
      <c r="AI96" s="7"/>
      <c r="AJ96" s="6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spans="1:47" ht="18" x14ac:dyDescent="0.2">
      <c r="A97" s="7">
        <v>2013</v>
      </c>
      <c r="B97" s="8" t="s">
        <v>2853</v>
      </c>
      <c r="C97" s="7" t="s">
        <v>233</v>
      </c>
      <c r="D97" s="7" t="s">
        <v>54</v>
      </c>
      <c r="E97" s="7">
        <v>74.13</v>
      </c>
      <c r="F97" s="7">
        <v>212</v>
      </c>
      <c r="G97" s="7"/>
      <c r="H97" s="7">
        <v>4.78</v>
      </c>
      <c r="I97" s="7"/>
      <c r="J97" s="7">
        <v>30.5</v>
      </c>
      <c r="K97" s="7">
        <v>112</v>
      </c>
      <c r="L97" s="7">
        <v>4.28</v>
      </c>
      <c r="M97" s="7">
        <v>6.98</v>
      </c>
      <c r="AI97" s="7"/>
      <c r="AJ97" s="6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spans="1:47" ht="18" x14ac:dyDescent="0.2">
      <c r="A98" s="7">
        <v>2013</v>
      </c>
      <c r="B98" s="8" t="s">
        <v>2854</v>
      </c>
      <c r="C98" s="7" t="s">
        <v>435</v>
      </c>
      <c r="D98" s="7" t="s">
        <v>54</v>
      </c>
      <c r="E98" s="7">
        <v>75</v>
      </c>
      <c r="F98" s="7">
        <v>227</v>
      </c>
      <c r="G98" s="7">
        <v>24</v>
      </c>
      <c r="H98" s="7">
        <v>4.8099999999999996</v>
      </c>
      <c r="I98" s="7"/>
      <c r="J98" s="7"/>
      <c r="K98" s="7"/>
      <c r="L98" s="7"/>
      <c r="M98" s="7"/>
      <c r="AI98" s="7"/>
      <c r="AJ98" s="6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spans="1:47" ht="18" x14ac:dyDescent="0.2">
      <c r="A99" s="7">
        <v>2013</v>
      </c>
      <c r="B99" s="8" t="s">
        <v>2855</v>
      </c>
      <c r="C99" s="7" t="s">
        <v>2529</v>
      </c>
      <c r="D99" s="7" t="s">
        <v>54</v>
      </c>
      <c r="E99" s="7">
        <v>79.13</v>
      </c>
      <c r="F99" s="7">
        <v>225</v>
      </c>
      <c r="G99" s="7">
        <v>26</v>
      </c>
      <c r="H99" s="7">
        <v>4.9400000000000004</v>
      </c>
      <c r="I99" s="7"/>
      <c r="J99" s="7">
        <v>26.5</v>
      </c>
      <c r="K99" s="7">
        <v>102</v>
      </c>
      <c r="L99" s="7">
        <v>4.5199999999999996</v>
      </c>
      <c r="M99" s="7">
        <v>7.49</v>
      </c>
      <c r="AI99" s="7"/>
      <c r="AJ99" s="6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spans="1:47" ht="18" x14ac:dyDescent="0.2">
      <c r="A100" s="7">
        <v>2013</v>
      </c>
      <c r="B100" s="8" t="s">
        <v>2856</v>
      </c>
      <c r="C100" s="7" t="s">
        <v>427</v>
      </c>
      <c r="D100" s="7" t="s">
        <v>54</v>
      </c>
      <c r="E100" s="7">
        <v>76.13</v>
      </c>
      <c r="F100" s="7">
        <v>225</v>
      </c>
      <c r="G100" s="7">
        <v>28</v>
      </c>
      <c r="H100" s="7">
        <v>5.1100000000000003</v>
      </c>
      <c r="I100" s="7"/>
      <c r="J100" s="7">
        <v>31</v>
      </c>
      <c r="K100" s="7">
        <v>115</v>
      </c>
      <c r="L100" s="7">
        <v>4.3</v>
      </c>
      <c r="M100" s="7">
        <v>7.12</v>
      </c>
      <c r="AI100" s="7"/>
      <c r="AJ100" s="6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spans="1:47" ht="18" x14ac:dyDescent="0.2">
      <c r="A101" s="7">
        <v>2013</v>
      </c>
      <c r="B101" s="8" t="s">
        <v>2857</v>
      </c>
      <c r="C101" s="7" t="s">
        <v>2546</v>
      </c>
      <c r="D101" s="7" t="s">
        <v>54</v>
      </c>
      <c r="E101" s="7">
        <v>76.88</v>
      </c>
      <c r="F101" s="7">
        <v>226</v>
      </c>
      <c r="G101" s="7"/>
      <c r="H101" s="7">
        <v>4.78</v>
      </c>
      <c r="I101" s="7"/>
      <c r="J101" s="7">
        <v>29</v>
      </c>
      <c r="K101" s="7">
        <v>111</v>
      </c>
      <c r="L101" s="7">
        <v>4.4000000000000004</v>
      </c>
      <c r="M101" s="7">
        <v>7.17</v>
      </c>
      <c r="AI101" s="7"/>
      <c r="AJ101" s="6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spans="1:47" ht="18" x14ac:dyDescent="0.2">
      <c r="A102" s="7">
        <v>2013</v>
      </c>
      <c r="B102" s="8" t="s">
        <v>2858</v>
      </c>
      <c r="C102" s="7" t="s">
        <v>2534</v>
      </c>
      <c r="D102" s="7" t="s">
        <v>54</v>
      </c>
      <c r="E102" s="7">
        <v>76.63</v>
      </c>
      <c r="F102" s="7">
        <v>237</v>
      </c>
      <c r="G102" s="7">
        <v>28</v>
      </c>
      <c r="H102" s="7">
        <v>4.6500000000000004</v>
      </c>
      <c r="I102" s="7"/>
      <c r="J102" s="7">
        <v>34</v>
      </c>
      <c r="K102" s="7">
        <v>118</v>
      </c>
      <c r="L102" s="7">
        <v>4.21</v>
      </c>
      <c r="M102" s="7">
        <v>7.08</v>
      </c>
      <c r="AI102" s="7"/>
      <c r="AJ102" s="6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spans="1:47" ht="18" x14ac:dyDescent="0.2">
      <c r="A103" s="7">
        <v>2013</v>
      </c>
      <c r="B103" s="8" t="s">
        <v>2859</v>
      </c>
      <c r="C103" s="7" t="s">
        <v>416</v>
      </c>
      <c r="D103" s="7" t="s">
        <v>54</v>
      </c>
      <c r="E103" s="7">
        <v>74.13</v>
      </c>
      <c r="F103" s="7">
        <v>227</v>
      </c>
      <c r="G103" s="7">
        <v>41</v>
      </c>
      <c r="H103" s="7">
        <v>5.0599999999999996</v>
      </c>
      <c r="I103" s="7"/>
      <c r="J103" s="7">
        <v>28.5</v>
      </c>
      <c r="K103" s="7">
        <v>105</v>
      </c>
      <c r="L103" s="7">
        <v>4.53</v>
      </c>
      <c r="M103" s="7">
        <v>7.34</v>
      </c>
      <c r="AI103" s="7"/>
      <c r="AJ103" s="6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spans="1:47" ht="18" x14ac:dyDescent="0.2">
      <c r="A104" s="7">
        <v>2013</v>
      </c>
      <c r="B104" s="8" t="s">
        <v>2860</v>
      </c>
      <c r="C104" s="7" t="s">
        <v>507</v>
      </c>
      <c r="D104" s="7" t="s">
        <v>54</v>
      </c>
      <c r="E104" s="7">
        <v>74.13</v>
      </c>
      <c r="F104" s="7">
        <v>213</v>
      </c>
      <c r="G104" s="7">
        <v>22</v>
      </c>
      <c r="H104" s="7">
        <v>4.6900000000000004</v>
      </c>
      <c r="I104" s="7"/>
      <c r="J104" s="7">
        <v>31</v>
      </c>
      <c r="K104" s="7">
        <v>118</v>
      </c>
      <c r="L104" s="7">
        <v>3.99</v>
      </c>
      <c r="M104" s="7">
        <v>6.69</v>
      </c>
      <c r="AI104" s="7"/>
      <c r="AJ104" s="6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spans="1:47" ht="18" x14ac:dyDescent="0.2">
      <c r="A105" s="7">
        <v>2013</v>
      </c>
      <c r="B105" s="8" t="s">
        <v>2861</v>
      </c>
      <c r="C105" s="7" t="s">
        <v>402</v>
      </c>
      <c r="D105" s="7" t="s">
        <v>54</v>
      </c>
      <c r="E105" s="7">
        <v>74.38</v>
      </c>
      <c r="F105" s="7">
        <v>218</v>
      </c>
      <c r="G105" s="7">
        <v>24</v>
      </c>
      <c r="H105" s="7">
        <v>4.58</v>
      </c>
      <c r="I105" s="7"/>
      <c r="J105" s="7">
        <v>33.5</v>
      </c>
      <c r="K105" s="7">
        <v>124</v>
      </c>
      <c r="L105" s="7"/>
      <c r="M105" s="7"/>
      <c r="AI105" s="7"/>
      <c r="AJ105" s="6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spans="1:47" ht="18" x14ac:dyDescent="0.2">
      <c r="A106" s="7">
        <v>2013</v>
      </c>
      <c r="B106" s="8" t="s">
        <v>2862</v>
      </c>
      <c r="C106" s="7" t="s">
        <v>432</v>
      </c>
      <c r="D106" s="7" t="s">
        <v>54</v>
      </c>
      <c r="E106" s="7">
        <v>76.5</v>
      </c>
      <c r="F106" s="7">
        <v>229</v>
      </c>
      <c r="G106" s="7"/>
      <c r="H106" s="7">
        <v>4.97</v>
      </c>
      <c r="I106" s="7"/>
      <c r="J106" s="7">
        <v>29</v>
      </c>
      <c r="K106" s="7">
        <v>112</v>
      </c>
      <c r="L106" s="7">
        <v>4.55</v>
      </c>
      <c r="M106" s="7">
        <v>7.17</v>
      </c>
      <c r="AI106" s="7"/>
      <c r="AJ106" s="6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spans="1:47" ht="18" x14ac:dyDescent="0.2">
      <c r="A107" s="7">
        <v>2013</v>
      </c>
      <c r="B107" s="8" t="s">
        <v>2547</v>
      </c>
      <c r="C107" s="7" t="s">
        <v>117</v>
      </c>
      <c r="D107" s="7" t="s">
        <v>54</v>
      </c>
      <c r="E107" s="7">
        <v>74.75</v>
      </c>
      <c r="F107" s="7">
        <v>226</v>
      </c>
      <c r="G107" s="7"/>
      <c r="H107" s="7">
        <v>4.92</v>
      </c>
      <c r="I107" s="7"/>
      <c r="J107" s="7">
        <v>32</v>
      </c>
      <c r="K107" s="7">
        <v>116</v>
      </c>
      <c r="L107" s="7">
        <v>4.5199999999999996</v>
      </c>
      <c r="M107" s="7">
        <v>6.95</v>
      </c>
      <c r="AI107" s="7"/>
      <c r="AJ107" s="6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spans="1:47" ht="18" x14ac:dyDescent="0.2">
      <c r="A108" s="7">
        <v>2013</v>
      </c>
      <c r="B108" s="8" t="s">
        <v>2863</v>
      </c>
      <c r="C108" s="7" t="s">
        <v>230</v>
      </c>
      <c r="D108" s="7" t="s">
        <v>54</v>
      </c>
      <c r="E108" s="7">
        <v>74</v>
      </c>
      <c r="F108" s="7">
        <v>215</v>
      </c>
      <c r="G108" s="7">
        <v>20</v>
      </c>
      <c r="H108" s="7">
        <v>4.95</v>
      </c>
      <c r="I108" s="7"/>
      <c r="J108" s="7">
        <v>28.5</v>
      </c>
      <c r="K108" s="7">
        <v>112</v>
      </c>
      <c r="L108" s="7">
        <v>4.3899999999999997</v>
      </c>
      <c r="M108" s="7">
        <v>7.22</v>
      </c>
      <c r="AI108" s="7"/>
      <c r="AJ108" s="6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spans="1:47" ht="18" x14ac:dyDescent="0.2">
      <c r="A109" s="7">
        <v>2012</v>
      </c>
      <c r="B109" s="8" t="s">
        <v>2864</v>
      </c>
      <c r="C109" s="7" t="s">
        <v>2865</v>
      </c>
      <c r="D109" s="7" t="s">
        <v>54</v>
      </c>
      <c r="E109" s="7">
        <v>75</v>
      </c>
      <c r="F109" s="7">
        <v>233</v>
      </c>
      <c r="G109" s="7"/>
      <c r="H109" s="7">
        <v>4.95</v>
      </c>
      <c r="I109" s="7"/>
      <c r="J109" s="7"/>
      <c r="K109" s="7">
        <v>109</v>
      </c>
      <c r="L109" s="7">
        <v>4.38</v>
      </c>
      <c r="M109" s="7">
        <v>7.07</v>
      </c>
      <c r="AI109" s="7"/>
      <c r="AJ109" s="6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spans="1:47" ht="18" x14ac:dyDescent="0.2">
      <c r="A110" s="7">
        <v>2012</v>
      </c>
      <c r="B110" s="8" t="s">
        <v>2554</v>
      </c>
      <c r="C110" s="7" t="s">
        <v>2672</v>
      </c>
      <c r="D110" s="7" t="s">
        <v>54</v>
      </c>
      <c r="E110" s="7">
        <v>75.5</v>
      </c>
      <c r="F110" s="7">
        <v>215</v>
      </c>
      <c r="G110" s="7"/>
      <c r="H110" s="7">
        <v>4.6100000000000003</v>
      </c>
      <c r="I110" s="7"/>
      <c r="J110" s="7">
        <v>31.5</v>
      </c>
      <c r="K110" s="7">
        <v>106</v>
      </c>
      <c r="L110" s="7">
        <v>4.3</v>
      </c>
      <c r="M110" s="7">
        <v>7.03</v>
      </c>
      <c r="AI110" s="7"/>
      <c r="AJ110" s="6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spans="1:47" ht="18" x14ac:dyDescent="0.2">
      <c r="A111" s="7">
        <v>2012</v>
      </c>
      <c r="B111" s="8" t="s">
        <v>2866</v>
      </c>
      <c r="C111" s="7" t="s">
        <v>2528</v>
      </c>
      <c r="D111" s="7" t="s">
        <v>54</v>
      </c>
      <c r="E111" s="7">
        <v>74.63</v>
      </c>
      <c r="F111" s="7">
        <v>214</v>
      </c>
      <c r="G111" s="7">
        <v>33</v>
      </c>
      <c r="H111" s="7">
        <v>4.84</v>
      </c>
      <c r="I111" s="7"/>
      <c r="J111" s="7">
        <v>28.5</v>
      </c>
      <c r="K111" s="7">
        <v>109</v>
      </c>
      <c r="L111" s="7">
        <v>4.5</v>
      </c>
      <c r="M111" s="7">
        <v>7.05</v>
      </c>
      <c r="AI111" s="7"/>
      <c r="AJ111" s="6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spans="1:47" ht="18" x14ac:dyDescent="0.2">
      <c r="A112" s="7">
        <v>2012</v>
      </c>
      <c r="B112" s="8" t="s">
        <v>2867</v>
      </c>
      <c r="C112" s="7" t="s">
        <v>2678</v>
      </c>
      <c r="D112" s="7" t="s">
        <v>54</v>
      </c>
      <c r="E112" s="7">
        <v>73.63</v>
      </c>
      <c r="F112" s="7">
        <v>219</v>
      </c>
      <c r="G112" s="7"/>
      <c r="H112" s="7">
        <v>4.6900000000000004</v>
      </c>
      <c r="I112" s="7"/>
      <c r="J112" s="7">
        <v>31</v>
      </c>
      <c r="K112" s="7">
        <v>109</v>
      </c>
      <c r="L112" s="7">
        <v>4.1100000000000003</v>
      </c>
      <c r="M112" s="7">
        <v>6.73</v>
      </c>
      <c r="AI112" s="7"/>
      <c r="AJ112" s="6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spans="1:47" ht="18" x14ac:dyDescent="0.2">
      <c r="A113" s="7">
        <v>2012</v>
      </c>
      <c r="B113" s="8" t="s">
        <v>2868</v>
      </c>
      <c r="C113" s="7" t="s">
        <v>507</v>
      </c>
      <c r="D113" s="7" t="s">
        <v>54</v>
      </c>
      <c r="E113" s="7">
        <v>77</v>
      </c>
      <c r="F113" s="7">
        <v>243</v>
      </c>
      <c r="G113" s="7">
        <v>29</v>
      </c>
      <c r="H113" s="7">
        <v>5.03</v>
      </c>
      <c r="I113" s="7"/>
      <c r="J113" s="7">
        <v>30.5</v>
      </c>
      <c r="K113" s="7">
        <v>112</v>
      </c>
      <c r="L113" s="7"/>
      <c r="M113" s="7"/>
      <c r="AI113" s="7"/>
      <c r="AJ113" s="6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spans="1:47" ht="18" x14ac:dyDescent="0.2">
      <c r="A114" s="7">
        <v>2012</v>
      </c>
      <c r="B114" s="8" t="s">
        <v>2869</v>
      </c>
      <c r="C114" s="7" t="s">
        <v>285</v>
      </c>
      <c r="D114" s="7" t="s">
        <v>54</v>
      </c>
      <c r="E114" s="7">
        <v>74.38</v>
      </c>
      <c r="F114" s="7">
        <v>223</v>
      </c>
      <c r="G114" s="7">
        <v>24</v>
      </c>
      <c r="H114" s="7">
        <v>4.33</v>
      </c>
      <c r="I114" s="7"/>
      <c r="J114" s="7">
        <v>39</v>
      </c>
      <c r="K114" s="7">
        <v>120</v>
      </c>
      <c r="L114" s="7"/>
      <c r="M114" s="7"/>
      <c r="AI114" s="7"/>
      <c r="AJ114" s="6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spans="1:47" ht="18" x14ac:dyDescent="0.2">
      <c r="A115" s="7">
        <v>2012</v>
      </c>
      <c r="B115" s="8" t="s">
        <v>2870</v>
      </c>
      <c r="C115" s="7" t="s">
        <v>1297</v>
      </c>
      <c r="D115" s="7" t="s">
        <v>54</v>
      </c>
      <c r="E115" s="7">
        <v>73</v>
      </c>
      <c r="F115" s="7">
        <v>218</v>
      </c>
      <c r="G115" s="7"/>
      <c r="H115" s="7">
        <v>4.8499999999999996</v>
      </c>
      <c r="I115" s="7"/>
      <c r="J115" s="7"/>
      <c r="K115" s="7"/>
      <c r="L115" s="7"/>
      <c r="M115" s="7"/>
      <c r="AI115" s="7"/>
      <c r="AJ115" s="6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spans="1:47" ht="18" x14ac:dyDescent="0.2">
      <c r="A116" s="7">
        <v>2012</v>
      </c>
      <c r="B116" s="8" t="s">
        <v>2871</v>
      </c>
      <c r="C116" s="7" t="s">
        <v>525</v>
      </c>
      <c r="D116" s="7" t="s">
        <v>54</v>
      </c>
      <c r="E116" s="7">
        <v>73.63</v>
      </c>
      <c r="F116" s="7">
        <v>219</v>
      </c>
      <c r="G116" s="7"/>
      <c r="H116" s="7">
        <v>4.68</v>
      </c>
      <c r="I116" s="7"/>
      <c r="J116" s="7">
        <v>32.5</v>
      </c>
      <c r="K116" s="7">
        <v>112</v>
      </c>
      <c r="L116" s="7">
        <v>4.1500000000000004</v>
      </c>
      <c r="M116" s="7">
        <v>6.78</v>
      </c>
      <c r="AI116" s="7"/>
      <c r="AJ116" s="6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spans="1:47" ht="18" x14ac:dyDescent="0.2">
      <c r="A117" s="7">
        <v>2012</v>
      </c>
      <c r="B117" s="8" t="s">
        <v>2555</v>
      </c>
      <c r="C117" s="7" t="s">
        <v>134</v>
      </c>
      <c r="D117" s="7" t="s">
        <v>54</v>
      </c>
      <c r="E117" s="7">
        <v>75</v>
      </c>
      <c r="F117" s="7">
        <v>203</v>
      </c>
      <c r="G117" s="7"/>
      <c r="H117" s="7">
        <v>4.6500000000000004</v>
      </c>
      <c r="I117" s="7"/>
      <c r="J117" s="7">
        <v>37</v>
      </c>
      <c r="K117" s="7">
        <v>113</v>
      </c>
      <c r="L117" s="7">
        <v>4.4000000000000004</v>
      </c>
      <c r="M117" s="7">
        <v>7.1</v>
      </c>
      <c r="AI117" s="7"/>
      <c r="AJ117" s="6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spans="1:47" ht="18" x14ac:dyDescent="0.2">
      <c r="A118" s="7">
        <v>2012</v>
      </c>
      <c r="B118" s="8" t="s">
        <v>2556</v>
      </c>
      <c r="C118" s="7" t="s">
        <v>2657</v>
      </c>
      <c r="D118" s="7" t="s">
        <v>54</v>
      </c>
      <c r="E118" s="7">
        <v>76.13</v>
      </c>
      <c r="F118" s="7">
        <v>223</v>
      </c>
      <c r="G118" s="7"/>
      <c r="H118" s="7">
        <v>4.58</v>
      </c>
      <c r="I118" s="7">
        <v>14</v>
      </c>
      <c r="J118" s="7">
        <v>36.5</v>
      </c>
      <c r="K118" s="7">
        <v>116</v>
      </c>
      <c r="L118" s="7">
        <v>4.0599999999999996</v>
      </c>
      <c r="M118" s="7">
        <v>6.81</v>
      </c>
      <c r="AI118" s="7"/>
      <c r="AJ118" s="6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spans="1:47" ht="18" x14ac:dyDescent="0.2">
      <c r="A119" s="7">
        <v>2012</v>
      </c>
      <c r="B119" s="8" t="s">
        <v>2872</v>
      </c>
      <c r="C119" s="7" t="s">
        <v>770</v>
      </c>
      <c r="D119" s="7" t="s">
        <v>54</v>
      </c>
      <c r="E119" s="7">
        <v>72.63</v>
      </c>
      <c r="F119" s="7">
        <v>208</v>
      </c>
      <c r="G119" s="7"/>
      <c r="H119" s="7">
        <v>4.72</v>
      </c>
      <c r="I119" s="7"/>
      <c r="J119" s="7">
        <v>32.5</v>
      </c>
      <c r="K119" s="7">
        <v>103</v>
      </c>
      <c r="L119" s="7"/>
      <c r="M119" s="7"/>
      <c r="AI119" s="7"/>
      <c r="AJ119" s="6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spans="1:47" ht="18" x14ac:dyDescent="0.2">
      <c r="A120" s="7">
        <v>2012</v>
      </c>
      <c r="B120" s="8" t="s">
        <v>2873</v>
      </c>
      <c r="C120" s="7" t="s">
        <v>2551</v>
      </c>
      <c r="D120" s="7" t="s">
        <v>54</v>
      </c>
      <c r="E120" s="7">
        <v>75.75</v>
      </c>
      <c r="F120" s="7">
        <v>229</v>
      </c>
      <c r="G120" s="7">
        <v>35</v>
      </c>
      <c r="H120" s="7">
        <v>4.8600000000000003</v>
      </c>
      <c r="I120" s="7"/>
      <c r="J120" s="7">
        <v>29.5</v>
      </c>
      <c r="K120" s="7">
        <v>108</v>
      </c>
      <c r="L120" s="7">
        <v>4.45</v>
      </c>
      <c r="M120" s="7">
        <v>7.52</v>
      </c>
      <c r="AI120" s="7"/>
      <c r="AJ120" s="6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spans="1:47" ht="18" x14ac:dyDescent="0.2">
      <c r="A121" s="7">
        <v>2012</v>
      </c>
      <c r="B121" s="8" t="s">
        <v>2874</v>
      </c>
      <c r="C121" s="7" t="s">
        <v>218</v>
      </c>
      <c r="D121" s="7" t="s">
        <v>54</v>
      </c>
      <c r="E121" s="7">
        <v>76</v>
      </c>
      <c r="F121" s="7">
        <v>234</v>
      </c>
      <c r="G121" s="7">
        <v>37</v>
      </c>
      <c r="H121" s="7">
        <v>4.59</v>
      </c>
      <c r="I121" s="7"/>
      <c r="J121" s="7">
        <v>36</v>
      </c>
      <c r="K121" s="7">
        <v>124</v>
      </c>
      <c r="L121" s="7">
        <v>4.28</v>
      </c>
      <c r="M121" s="7">
        <v>6.8</v>
      </c>
      <c r="AI121" s="7"/>
      <c r="AJ121" s="6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spans="1:47" ht="18" x14ac:dyDescent="0.2">
      <c r="A122" s="7">
        <v>2012</v>
      </c>
      <c r="B122" s="8" t="s">
        <v>2875</v>
      </c>
      <c r="C122" s="7" t="s">
        <v>2550</v>
      </c>
      <c r="D122" s="7" t="s">
        <v>54</v>
      </c>
      <c r="E122" s="7">
        <v>72</v>
      </c>
      <c r="F122" s="7">
        <v>197</v>
      </c>
      <c r="G122" s="7">
        <v>26</v>
      </c>
      <c r="H122" s="7">
        <v>4.82</v>
      </c>
      <c r="I122" s="7"/>
      <c r="J122" s="7">
        <v>27</v>
      </c>
      <c r="K122" s="7">
        <v>99</v>
      </c>
      <c r="L122" s="7">
        <v>4.5599999999999996</v>
      </c>
      <c r="M122" s="7">
        <v>7.41</v>
      </c>
      <c r="AI122" s="7"/>
      <c r="AJ122" s="6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spans="1:47" ht="18" x14ac:dyDescent="0.2">
      <c r="A123" s="7">
        <v>2012</v>
      </c>
      <c r="B123" s="8" t="s">
        <v>2876</v>
      </c>
      <c r="C123" s="7" t="s">
        <v>2549</v>
      </c>
      <c r="D123" s="7" t="s">
        <v>54</v>
      </c>
      <c r="E123" s="7">
        <v>78.88</v>
      </c>
      <c r="F123" s="7">
        <v>242</v>
      </c>
      <c r="G123" s="7">
        <v>25</v>
      </c>
      <c r="H123" s="7">
        <v>4.83</v>
      </c>
      <c r="I123" s="7"/>
      <c r="J123" s="7"/>
      <c r="K123" s="7"/>
      <c r="L123" s="7"/>
      <c r="M123" s="7"/>
      <c r="AI123" s="7"/>
      <c r="AJ123" s="6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spans="1:47" ht="18" x14ac:dyDescent="0.2">
      <c r="A124" s="7">
        <v>2012</v>
      </c>
      <c r="B124" s="8" t="s">
        <v>2877</v>
      </c>
      <c r="C124" s="7" t="s">
        <v>323</v>
      </c>
      <c r="D124" s="7" t="s">
        <v>54</v>
      </c>
      <c r="E124" s="7">
        <v>75.88</v>
      </c>
      <c r="F124" s="7">
        <v>221</v>
      </c>
      <c r="G124" s="7">
        <v>34</v>
      </c>
      <c r="H124" s="7">
        <v>4.6500000000000004</v>
      </c>
      <c r="I124" s="7"/>
      <c r="J124" s="7"/>
      <c r="K124" s="7"/>
      <c r="L124" s="7"/>
      <c r="M124" s="7"/>
      <c r="AI124" s="7"/>
      <c r="AJ124" s="6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spans="1:47" ht="18" x14ac:dyDescent="0.2">
      <c r="A125" s="7">
        <v>2012</v>
      </c>
      <c r="B125" s="8" t="s">
        <v>2553</v>
      </c>
      <c r="C125" s="7" t="s">
        <v>263</v>
      </c>
      <c r="D125" s="7" t="s">
        <v>54</v>
      </c>
      <c r="E125" s="7">
        <v>74.63</v>
      </c>
      <c r="F125" s="7">
        <v>220</v>
      </c>
      <c r="G125" s="7"/>
      <c r="H125" s="7">
        <v>4.7699999999999996</v>
      </c>
      <c r="I125" s="7">
        <v>14</v>
      </c>
      <c r="J125" s="7">
        <v>36</v>
      </c>
      <c r="K125" s="7">
        <v>121</v>
      </c>
      <c r="L125" s="7">
        <v>4.28</v>
      </c>
      <c r="M125" s="7">
        <v>7.17</v>
      </c>
      <c r="AI125" s="7"/>
      <c r="AJ125" s="6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spans="1:47" ht="18" x14ac:dyDescent="0.2">
      <c r="A126" s="7">
        <v>2012</v>
      </c>
      <c r="B126" s="8" t="s">
        <v>2878</v>
      </c>
      <c r="C126" s="7" t="s">
        <v>2548</v>
      </c>
      <c r="D126" s="7" t="s">
        <v>54</v>
      </c>
      <c r="E126" s="7">
        <v>75.5</v>
      </c>
      <c r="F126" s="7">
        <v>221</v>
      </c>
      <c r="G126" s="7">
        <v>27</v>
      </c>
      <c r="H126" s="7">
        <v>4.8899999999999997</v>
      </c>
      <c r="I126" s="7"/>
      <c r="J126" s="7"/>
      <c r="K126" s="7"/>
      <c r="L126" s="7"/>
      <c r="M126" s="7"/>
      <c r="AI126" s="7"/>
      <c r="AJ126" s="6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spans="1:47" ht="18" x14ac:dyDescent="0.2">
      <c r="A127" s="7">
        <v>2012</v>
      </c>
      <c r="B127" s="8" t="s">
        <v>2879</v>
      </c>
      <c r="C127" s="7" t="s">
        <v>499</v>
      </c>
      <c r="D127" s="7" t="s">
        <v>54</v>
      </c>
      <c r="E127" s="7">
        <v>70.63</v>
      </c>
      <c r="F127" s="7">
        <v>204</v>
      </c>
      <c r="G127" s="7">
        <v>28</v>
      </c>
      <c r="H127" s="7">
        <v>4.53</v>
      </c>
      <c r="I127" s="7"/>
      <c r="J127" s="7">
        <v>34</v>
      </c>
      <c r="K127" s="7">
        <v>118</v>
      </c>
      <c r="L127" s="7">
        <v>4.09</v>
      </c>
      <c r="M127" s="7">
        <v>6.97</v>
      </c>
      <c r="AI127" s="7"/>
      <c r="AJ127" s="6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spans="1:47" ht="18" x14ac:dyDescent="0.2">
      <c r="A128" s="7">
        <v>2012</v>
      </c>
      <c r="B128" s="8" t="s">
        <v>2552</v>
      </c>
      <c r="C128" s="7" t="s">
        <v>2257</v>
      </c>
      <c r="D128" s="7" t="s">
        <v>54</v>
      </c>
      <c r="E128" s="7">
        <v>76</v>
      </c>
      <c r="F128" s="7">
        <v>225</v>
      </c>
      <c r="G128" s="7"/>
      <c r="H128" s="7">
        <v>5.08</v>
      </c>
      <c r="I128" s="7"/>
      <c r="J128" s="7">
        <v>31.5</v>
      </c>
      <c r="K128" s="7">
        <v>101</v>
      </c>
      <c r="L128" s="7">
        <v>4.37</v>
      </c>
      <c r="M128" s="7">
        <v>7.14</v>
      </c>
      <c r="AI128" s="7"/>
      <c r="AJ128" s="6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spans="1:47" ht="18" x14ac:dyDescent="0.2">
      <c r="A129" s="7">
        <v>2011</v>
      </c>
      <c r="B129" s="8" t="s">
        <v>2559</v>
      </c>
      <c r="C129" s="7" t="s">
        <v>2669</v>
      </c>
      <c r="D129" s="7" t="s">
        <v>54</v>
      </c>
      <c r="E129" s="7">
        <v>74.75</v>
      </c>
      <c r="F129" s="7">
        <v>233</v>
      </c>
      <c r="G129" s="7"/>
      <c r="H129" s="7">
        <v>5.12</v>
      </c>
      <c r="I129" s="7"/>
      <c r="J129" s="7"/>
      <c r="K129" s="7"/>
      <c r="L129" s="7">
        <v>4.28</v>
      </c>
      <c r="M129" s="7">
        <v>6.84</v>
      </c>
      <c r="AI129" s="7"/>
      <c r="AJ129" s="6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spans="1:47" ht="18" x14ac:dyDescent="0.2">
      <c r="A130" s="7">
        <v>2011</v>
      </c>
      <c r="B130" s="8" t="s">
        <v>2880</v>
      </c>
      <c r="C130" s="7" t="s">
        <v>2532</v>
      </c>
      <c r="D130" s="7" t="s">
        <v>54</v>
      </c>
      <c r="E130" s="7">
        <v>74</v>
      </c>
      <c r="F130" s="7">
        <v>215</v>
      </c>
      <c r="G130" s="7">
        <v>29</v>
      </c>
      <c r="H130" s="7">
        <v>4.83</v>
      </c>
      <c r="I130" s="7"/>
      <c r="J130" s="7">
        <v>29.5</v>
      </c>
      <c r="K130" s="7">
        <v>106</v>
      </c>
      <c r="L130" s="7">
        <v>4.2699999999999996</v>
      </c>
      <c r="M130" s="7">
        <v>6.93</v>
      </c>
      <c r="AI130" s="7"/>
      <c r="AJ130" s="6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spans="1:47" ht="18" x14ac:dyDescent="0.2">
      <c r="A131" s="7">
        <v>2011</v>
      </c>
      <c r="B131" s="8" t="s">
        <v>2881</v>
      </c>
      <c r="C131" s="7" t="s">
        <v>716</v>
      </c>
      <c r="D131" s="7" t="s">
        <v>54</v>
      </c>
      <c r="E131" s="7">
        <v>75.38</v>
      </c>
      <c r="F131" s="7">
        <v>225</v>
      </c>
      <c r="G131" s="7"/>
      <c r="H131" s="7">
        <v>4.8099999999999996</v>
      </c>
      <c r="I131" s="7"/>
      <c r="J131" s="7">
        <v>33</v>
      </c>
      <c r="K131" s="7">
        <v>116</v>
      </c>
      <c r="L131" s="7">
        <v>4.32</v>
      </c>
      <c r="M131" s="7">
        <v>7.08</v>
      </c>
      <c r="AI131" s="7"/>
      <c r="AJ131" s="6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spans="1:47" ht="18" x14ac:dyDescent="0.2">
      <c r="A132" s="7">
        <v>2011</v>
      </c>
      <c r="B132" s="8" t="s">
        <v>2882</v>
      </c>
      <c r="C132" s="7" t="s">
        <v>592</v>
      </c>
      <c r="D132" s="7" t="s">
        <v>54</v>
      </c>
      <c r="E132" s="7">
        <v>76.13</v>
      </c>
      <c r="F132" s="7">
        <v>240</v>
      </c>
      <c r="G132" s="7"/>
      <c r="H132" s="7">
        <v>5.12</v>
      </c>
      <c r="I132" s="7"/>
      <c r="J132" s="7">
        <v>25.5</v>
      </c>
      <c r="K132" s="7">
        <v>102</v>
      </c>
      <c r="L132" s="7">
        <v>4.46</v>
      </c>
      <c r="M132" s="7">
        <v>7.13</v>
      </c>
      <c r="AI132" s="7"/>
      <c r="AJ132" s="6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spans="1:47" ht="18" x14ac:dyDescent="0.2">
      <c r="A133" s="7">
        <v>2011</v>
      </c>
      <c r="B133" s="8" t="s">
        <v>2883</v>
      </c>
      <c r="C133" s="7" t="s">
        <v>551</v>
      </c>
      <c r="D133" s="7" t="s">
        <v>54</v>
      </c>
      <c r="E133" s="7">
        <v>76.38</v>
      </c>
      <c r="F133" s="7">
        <v>234</v>
      </c>
      <c r="G133" s="7">
        <v>42</v>
      </c>
      <c r="H133" s="7">
        <v>4.6100000000000003</v>
      </c>
      <c r="I133" s="7"/>
      <c r="J133" s="7">
        <v>33.5</v>
      </c>
      <c r="K133" s="7">
        <v>120</v>
      </c>
      <c r="L133" s="7">
        <v>4.26</v>
      </c>
      <c r="M133" s="7">
        <v>6.84</v>
      </c>
      <c r="AI133" s="7"/>
      <c r="AJ133" s="6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spans="1:47" ht="18" x14ac:dyDescent="0.2">
      <c r="A134" s="7">
        <v>2011</v>
      </c>
      <c r="B134" s="8" t="s">
        <v>2884</v>
      </c>
      <c r="C134" s="7" t="s">
        <v>323</v>
      </c>
      <c r="D134" s="7" t="s">
        <v>54</v>
      </c>
      <c r="E134" s="7">
        <v>77.13</v>
      </c>
      <c r="F134" s="7">
        <v>251</v>
      </c>
      <c r="G134" s="7"/>
      <c r="H134" s="7">
        <v>4.75</v>
      </c>
      <c r="I134" s="7"/>
      <c r="J134" s="7">
        <v>29</v>
      </c>
      <c r="K134" s="7">
        <v>119</v>
      </c>
      <c r="L134" s="7">
        <v>4.3099999999999996</v>
      </c>
      <c r="M134" s="7">
        <v>7.28</v>
      </c>
      <c r="AI134" s="7"/>
      <c r="AJ134" s="6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spans="1:47" ht="18" x14ac:dyDescent="0.2">
      <c r="A135" s="7">
        <v>2011</v>
      </c>
      <c r="B135" s="8" t="s">
        <v>2885</v>
      </c>
      <c r="C135" s="7" t="s">
        <v>574</v>
      </c>
      <c r="D135" s="7" t="s">
        <v>54</v>
      </c>
      <c r="E135" s="7">
        <v>76.63</v>
      </c>
      <c r="F135" s="7">
        <v>233</v>
      </c>
      <c r="G135" s="7"/>
      <c r="H135" s="7">
        <v>4.53</v>
      </c>
      <c r="I135" s="7"/>
      <c r="J135" s="7">
        <v>32.5</v>
      </c>
      <c r="K135" s="7">
        <v>115</v>
      </c>
      <c r="L135" s="7">
        <v>4.18</v>
      </c>
      <c r="M135" s="7">
        <v>6.85</v>
      </c>
      <c r="AI135" s="7"/>
      <c r="AJ135" s="6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spans="1:47" ht="18" x14ac:dyDescent="0.2">
      <c r="A136" s="7">
        <v>2011</v>
      </c>
      <c r="B136" s="8" t="s">
        <v>2886</v>
      </c>
      <c r="C136" s="7" t="s">
        <v>543</v>
      </c>
      <c r="D136" s="7" t="s">
        <v>54</v>
      </c>
      <c r="E136" s="7">
        <v>74.5</v>
      </c>
      <c r="F136" s="7">
        <v>231</v>
      </c>
      <c r="G136" s="7">
        <v>20</v>
      </c>
      <c r="H136" s="7">
        <v>4.51</v>
      </c>
      <c r="I136" s="7"/>
      <c r="J136" s="7">
        <v>35</v>
      </c>
      <c r="K136" s="7">
        <v>115</v>
      </c>
      <c r="L136" s="7">
        <v>4.12</v>
      </c>
      <c r="M136" s="7">
        <v>6.77</v>
      </c>
      <c r="AI136" s="7"/>
      <c r="AJ136" s="6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spans="1:47" ht="18" x14ac:dyDescent="0.2">
      <c r="A137" s="7">
        <v>2011</v>
      </c>
      <c r="B137" s="8" t="s">
        <v>2887</v>
      </c>
      <c r="C137" s="7" t="s">
        <v>230</v>
      </c>
      <c r="D137" s="7" t="s">
        <v>54</v>
      </c>
      <c r="E137" s="7">
        <v>78.75</v>
      </c>
      <c r="F137" s="7">
        <v>253</v>
      </c>
      <c r="G137" s="7">
        <v>26</v>
      </c>
      <c r="H137" s="7">
        <v>5.24</v>
      </c>
      <c r="I137" s="7"/>
      <c r="J137" s="7">
        <v>24</v>
      </c>
      <c r="K137" s="7">
        <v>103</v>
      </c>
      <c r="L137" s="7"/>
      <c r="M137" s="7"/>
      <c r="AI137" s="7"/>
      <c r="AJ137" s="6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spans="1:47" ht="18" x14ac:dyDescent="0.2">
      <c r="A138" s="7">
        <v>2011</v>
      </c>
      <c r="B138" s="8" t="s">
        <v>2888</v>
      </c>
      <c r="C138" s="7" t="s">
        <v>368</v>
      </c>
      <c r="D138" s="7" t="s">
        <v>54</v>
      </c>
      <c r="E138" s="7">
        <v>73.88</v>
      </c>
      <c r="F138" s="7">
        <v>220</v>
      </c>
      <c r="G138" s="7">
        <v>43</v>
      </c>
      <c r="H138" s="7">
        <v>4.84</v>
      </c>
      <c r="I138" s="7"/>
      <c r="J138" s="7">
        <v>33</v>
      </c>
      <c r="K138" s="7">
        <v>107</v>
      </c>
      <c r="L138" s="7">
        <v>4.45</v>
      </c>
      <c r="M138" s="7">
        <v>7.11</v>
      </c>
      <c r="AI138" s="7"/>
      <c r="AJ138" s="6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spans="1:47" ht="18" x14ac:dyDescent="0.2">
      <c r="A139" s="7">
        <v>2011</v>
      </c>
      <c r="B139" s="8" t="s">
        <v>2889</v>
      </c>
      <c r="C139" s="7" t="s">
        <v>538</v>
      </c>
      <c r="D139" s="7" t="s">
        <v>54</v>
      </c>
      <c r="E139" s="7">
        <v>77</v>
      </c>
      <c r="F139" s="7">
        <v>248</v>
      </c>
      <c r="G139" s="7">
        <v>21</v>
      </c>
      <c r="H139" s="7">
        <v>4.5599999999999996</v>
      </c>
      <c r="I139" s="7"/>
      <c r="J139" s="7">
        <v>35</v>
      </c>
      <c r="K139" s="7">
        <v>126</v>
      </c>
      <c r="L139" s="7">
        <v>4.18</v>
      </c>
      <c r="M139" s="7">
        <v>6.92</v>
      </c>
      <c r="AI139" s="7"/>
      <c r="AJ139" s="6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spans="1:47" ht="18" x14ac:dyDescent="0.2">
      <c r="A140" s="7">
        <v>2011</v>
      </c>
      <c r="B140" s="8" t="s">
        <v>2890</v>
      </c>
      <c r="C140" s="7" t="s">
        <v>2534</v>
      </c>
      <c r="D140" s="7" t="s">
        <v>54</v>
      </c>
      <c r="E140" s="7">
        <v>74</v>
      </c>
      <c r="F140" s="7">
        <v>229</v>
      </c>
      <c r="G140" s="7">
        <v>35</v>
      </c>
      <c r="H140" s="7">
        <v>4.63</v>
      </c>
      <c r="I140" s="7"/>
      <c r="J140" s="7">
        <v>34</v>
      </c>
      <c r="K140" s="7">
        <v>116</v>
      </c>
      <c r="L140" s="7">
        <v>4.09</v>
      </c>
      <c r="M140" s="7">
        <v>6.85</v>
      </c>
      <c r="AI140" s="7"/>
      <c r="AJ140" s="6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spans="1:47" ht="18" x14ac:dyDescent="0.2">
      <c r="A141" s="7">
        <v>2011</v>
      </c>
      <c r="B141" s="8" t="s">
        <v>2891</v>
      </c>
      <c r="C141" s="7" t="s">
        <v>2557</v>
      </c>
      <c r="D141" s="7" t="s">
        <v>54</v>
      </c>
      <c r="E141" s="7">
        <v>74.88</v>
      </c>
      <c r="F141" s="7">
        <v>211</v>
      </c>
      <c r="G141" s="7"/>
      <c r="H141" s="7">
        <v>4.59</v>
      </c>
      <c r="I141" s="7"/>
      <c r="J141" s="7">
        <v>40</v>
      </c>
      <c r="K141" s="7">
        <v>126</v>
      </c>
      <c r="L141" s="7">
        <v>4.12</v>
      </c>
      <c r="M141" s="7">
        <v>6.84</v>
      </c>
      <c r="AI141" s="7"/>
      <c r="AJ141" s="6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spans="1:47" ht="18" x14ac:dyDescent="0.2">
      <c r="A142" s="7">
        <v>2011</v>
      </c>
      <c r="B142" s="8" t="s">
        <v>2892</v>
      </c>
      <c r="C142" s="7" t="s">
        <v>117</v>
      </c>
      <c r="D142" s="7" t="s">
        <v>54</v>
      </c>
      <c r="E142" s="7">
        <v>76.38</v>
      </c>
      <c r="F142" s="7">
        <v>223</v>
      </c>
      <c r="G142" s="7">
        <v>30</v>
      </c>
      <c r="H142" s="7">
        <v>4.87</v>
      </c>
      <c r="I142" s="7"/>
      <c r="J142" s="7">
        <v>32.5</v>
      </c>
      <c r="K142" s="7">
        <v>110</v>
      </c>
      <c r="L142" s="7">
        <v>4.43</v>
      </c>
      <c r="M142" s="7">
        <v>6.95</v>
      </c>
      <c r="AI142" s="7"/>
      <c r="AJ142" s="6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spans="1:47" ht="18" x14ac:dyDescent="0.2">
      <c r="A143" s="7">
        <v>2011</v>
      </c>
      <c r="B143" s="8" t="s">
        <v>2893</v>
      </c>
      <c r="C143" s="7" t="s">
        <v>352</v>
      </c>
      <c r="D143" s="7" t="s">
        <v>54</v>
      </c>
      <c r="E143" s="7">
        <v>72.75</v>
      </c>
      <c r="F143" s="7">
        <v>217</v>
      </c>
      <c r="G143" s="7"/>
      <c r="H143" s="7">
        <v>4.47</v>
      </c>
      <c r="I143" s="7"/>
      <c r="J143" s="7">
        <v>37.5</v>
      </c>
      <c r="K143" s="7">
        <v>126</v>
      </c>
      <c r="L143" s="7">
        <v>4.09</v>
      </c>
      <c r="M143" s="7">
        <v>6.78</v>
      </c>
      <c r="AI143" s="7"/>
      <c r="AJ143" s="6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spans="1:47" ht="18" x14ac:dyDescent="0.2">
      <c r="A144" s="7">
        <v>2011</v>
      </c>
      <c r="B144" s="8" t="s">
        <v>2894</v>
      </c>
      <c r="C144" s="7" t="s">
        <v>499</v>
      </c>
      <c r="D144" s="7" t="s">
        <v>54</v>
      </c>
      <c r="E144" s="7">
        <v>74</v>
      </c>
      <c r="F144" s="7">
        <v>212</v>
      </c>
      <c r="G144" s="7"/>
      <c r="H144" s="7">
        <v>4.92</v>
      </c>
      <c r="I144" s="7"/>
      <c r="J144" s="7">
        <v>29.5</v>
      </c>
      <c r="K144" s="7">
        <v>116</v>
      </c>
      <c r="L144" s="7">
        <v>4.12</v>
      </c>
      <c r="M144" s="7">
        <v>6.84</v>
      </c>
      <c r="AI144" s="7"/>
      <c r="AJ144" s="6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spans="1:47" ht="18" x14ac:dyDescent="0.2">
      <c r="A145" s="7">
        <v>2011</v>
      </c>
      <c r="B145" s="8" t="s">
        <v>2558</v>
      </c>
      <c r="C145" s="7" t="s">
        <v>646</v>
      </c>
      <c r="D145" s="7" t="s">
        <v>54</v>
      </c>
      <c r="E145" s="7">
        <v>77</v>
      </c>
      <c r="F145" s="7">
        <v>218</v>
      </c>
      <c r="G145" s="7"/>
      <c r="H145" s="7">
        <v>4.83</v>
      </c>
      <c r="I145" s="7"/>
      <c r="J145" s="7">
        <v>31</v>
      </c>
      <c r="K145" s="7">
        <v>114</v>
      </c>
      <c r="L145" s="7">
        <v>4.16</v>
      </c>
      <c r="M145" s="7">
        <v>6.87</v>
      </c>
      <c r="AI145" s="7"/>
      <c r="AJ145" s="6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spans="1:47" ht="18" x14ac:dyDescent="0.2">
      <c r="A146" s="7">
        <v>2011</v>
      </c>
      <c r="B146" s="8" t="s">
        <v>2895</v>
      </c>
      <c r="C146" s="7" t="s">
        <v>66</v>
      </c>
      <c r="D146" s="7" t="s">
        <v>54</v>
      </c>
      <c r="E146" s="7">
        <v>75</v>
      </c>
      <c r="F146" s="7">
        <v>219</v>
      </c>
      <c r="G146" s="7"/>
      <c r="H146" s="7">
        <v>5.0599999999999996</v>
      </c>
      <c r="I146" s="7"/>
      <c r="J146" s="7">
        <v>29.5</v>
      </c>
      <c r="K146" s="7">
        <v>104</v>
      </c>
      <c r="L146" s="7">
        <v>4.12</v>
      </c>
      <c r="M146" s="7">
        <v>6.96</v>
      </c>
      <c r="AI146" s="7"/>
      <c r="AJ146" s="6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spans="1:47" ht="18" x14ac:dyDescent="0.2">
      <c r="A147" s="7">
        <v>2010</v>
      </c>
      <c r="B147" s="8" t="s">
        <v>2896</v>
      </c>
      <c r="C147" s="7" t="s">
        <v>427</v>
      </c>
      <c r="D147" s="7" t="s">
        <v>54</v>
      </c>
      <c r="E147" s="7">
        <v>76.25</v>
      </c>
      <c r="F147" s="7">
        <v>236</v>
      </c>
      <c r="G147" s="7">
        <v>36</v>
      </c>
      <c r="H147" s="7">
        <v>4.79</v>
      </c>
      <c r="I147" s="7"/>
      <c r="J147" s="7"/>
      <c r="K147" s="7"/>
      <c r="L147" s="7"/>
      <c r="M147" s="7"/>
      <c r="AI147" s="7"/>
      <c r="AJ147" s="6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spans="1:47" ht="18" x14ac:dyDescent="0.2">
      <c r="A148" s="7">
        <v>2010</v>
      </c>
      <c r="B148" s="8" t="s">
        <v>2897</v>
      </c>
      <c r="C148" s="7" t="s">
        <v>402</v>
      </c>
      <c r="D148" s="7" t="s">
        <v>54</v>
      </c>
      <c r="E148" s="7">
        <v>74.88</v>
      </c>
      <c r="F148" s="7">
        <v>224</v>
      </c>
      <c r="G148" s="7"/>
      <c r="H148" s="7">
        <v>4.5</v>
      </c>
      <c r="I148" s="7"/>
      <c r="J148" s="7">
        <v>34.5</v>
      </c>
      <c r="K148" s="7">
        <v>114</v>
      </c>
      <c r="L148" s="7">
        <v>4.3899999999999997</v>
      </c>
      <c r="M148" s="7">
        <v>7.24</v>
      </c>
      <c r="AI148" s="7"/>
      <c r="AJ148" s="6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spans="1:47" ht="18" x14ac:dyDescent="0.2">
      <c r="A149" s="7">
        <v>2010</v>
      </c>
      <c r="B149" s="8" t="s">
        <v>2898</v>
      </c>
      <c r="C149" s="7" t="s">
        <v>2683</v>
      </c>
      <c r="D149" s="7" t="s">
        <v>54</v>
      </c>
      <c r="E149" s="7">
        <v>75.5</v>
      </c>
      <c r="F149" s="7">
        <v>229</v>
      </c>
      <c r="G149" s="7"/>
      <c r="H149" s="7">
        <v>4.93</v>
      </c>
      <c r="I149" s="7">
        <v>20</v>
      </c>
      <c r="J149" s="7">
        <v>31.5</v>
      </c>
      <c r="K149" s="7">
        <v>106</v>
      </c>
      <c r="L149" s="7">
        <v>4.43</v>
      </c>
      <c r="M149" s="7">
        <v>7.07</v>
      </c>
      <c r="AI149" s="7"/>
      <c r="AJ149" s="6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spans="1:47" ht="18" x14ac:dyDescent="0.2">
      <c r="A150" s="7">
        <v>2010</v>
      </c>
      <c r="B150" s="8" t="s">
        <v>2899</v>
      </c>
      <c r="C150" s="7" t="s">
        <v>2535</v>
      </c>
      <c r="D150" s="7" t="s">
        <v>54</v>
      </c>
      <c r="E150" s="7">
        <v>75.75</v>
      </c>
      <c r="F150" s="7">
        <v>223</v>
      </c>
      <c r="G150" s="7"/>
      <c r="H150" s="7">
        <v>4.93</v>
      </c>
      <c r="I150" s="7"/>
      <c r="J150" s="7">
        <v>29.5</v>
      </c>
      <c r="K150" s="7">
        <v>100</v>
      </c>
      <c r="L150" s="7">
        <v>4.3899999999999997</v>
      </c>
      <c r="M150" s="7">
        <v>7.26</v>
      </c>
      <c r="AI150" s="7"/>
      <c r="AJ150" s="6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spans="1:47" ht="18" x14ac:dyDescent="0.2">
      <c r="A151" s="7">
        <v>2010</v>
      </c>
      <c r="B151" s="8" t="s">
        <v>2562</v>
      </c>
      <c r="C151" s="7" t="s">
        <v>2526</v>
      </c>
      <c r="D151" s="7" t="s">
        <v>54</v>
      </c>
      <c r="E151" s="7">
        <v>73.88</v>
      </c>
      <c r="F151" s="7">
        <v>235</v>
      </c>
      <c r="G151" s="7"/>
      <c r="H151" s="7">
        <v>4.72</v>
      </c>
      <c r="I151" s="7">
        <v>21</v>
      </c>
      <c r="J151" s="7"/>
      <c r="K151" s="7"/>
      <c r="L151" s="7"/>
      <c r="M151" s="7"/>
      <c r="AI151" s="7"/>
      <c r="AJ151" s="6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ht="18" x14ac:dyDescent="0.2">
      <c r="A152" s="7">
        <v>2010</v>
      </c>
      <c r="B152" s="8" t="s">
        <v>2900</v>
      </c>
      <c r="C152" s="7" t="s">
        <v>103</v>
      </c>
      <c r="D152" s="7" t="s">
        <v>54</v>
      </c>
      <c r="E152" s="7">
        <v>74.63</v>
      </c>
      <c r="F152" s="7">
        <v>222</v>
      </c>
      <c r="G152" s="7">
        <v>23</v>
      </c>
      <c r="H152" s="7">
        <v>4.76</v>
      </c>
      <c r="I152" s="7"/>
      <c r="J152" s="7"/>
      <c r="K152" s="7"/>
      <c r="L152" s="7"/>
      <c r="M152" s="7"/>
      <c r="AI152" s="7"/>
      <c r="AJ152" s="6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ht="18" x14ac:dyDescent="0.2">
      <c r="A153" s="7">
        <v>2010</v>
      </c>
      <c r="B153" s="8" t="s">
        <v>2901</v>
      </c>
      <c r="C153" s="7" t="s">
        <v>2689</v>
      </c>
      <c r="D153" s="7" t="s">
        <v>54</v>
      </c>
      <c r="E153" s="7">
        <v>72.63</v>
      </c>
      <c r="F153" s="7">
        <v>209</v>
      </c>
      <c r="G153" s="7"/>
      <c r="H153" s="7">
        <v>4.84</v>
      </c>
      <c r="I153" s="7"/>
      <c r="J153" s="7">
        <v>32</v>
      </c>
      <c r="K153" s="7">
        <v>102</v>
      </c>
      <c r="L153" s="7">
        <v>4.3499999999999996</v>
      </c>
      <c r="M153" s="7">
        <v>7.07</v>
      </c>
      <c r="AI153" s="7"/>
      <c r="AJ153" s="6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ht="18" x14ac:dyDescent="0.2">
      <c r="A154" s="7">
        <v>2010</v>
      </c>
      <c r="B154" s="8" t="s">
        <v>2563</v>
      </c>
      <c r="C154" s="7" t="s">
        <v>2564</v>
      </c>
      <c r="D154" s="7" t="s">
        <v>54</v>
      </c>
      <c r="E154" s="7">
        <v>76</v>
      </c>
      <c r="F154" s="7">
        <v>229</v>
      </c>
      <c r="G154" s="7"/>
      <c r="H154" s="7">
        <v>4.97</v>
      </c>
      <c r="I154" s="7">
        <v>18</v>
      </c>
      <c r="J154" s="7">
        <v>32.5</v>
      </c>
      <c r="K154" s="7">
        <v>118</v>
      </c>
      <c r="L154" s="7">
        <v>4.54</v>
      </c>
      <c r="M154" s="7">
        <v>7.1</v>
      </c>
      <c r="AI154" s="7"/>
      <c r="AJ154" s="6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spans="1:47" ht="18" x14ac:dyDescent="0.2">
      <c r="A155" s="7">
        <v>2010</v>
      </c>
      <c r="B155" s="8" t="s">
        <v>2902</v>
      </c>
      <c r="C155" s="7" t="s">
        <v>303</v>
      </c>
      <c r="D155" s="7" t="s">
        <v>54</v>
      </c>
      <c r="E155" s="7">
        <v>75.13</v>
      </c>
      <c r="F155" s="7">
        <v>225</v>
      </c>
      <c r="G155" s="7"/>
      <c r="H155" s="7">
        <v>4.93</v>
      </c>
      <c r="I155" s="7"/>
      <c r="J155" s="7">
        <v>32</v>
      </c>
      <c r="K155" s="7">
        <v>110</v>
      </c>
      <c r="L155" s="7">
        <v>4.37</v>
      </c>
      <c r="M155" s="7">
        <v>6.96</v>
      </c>
      <c r="AI155" s="7"/>
      <c r="AJ155" s="6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spans="1:47" ht="18" x14ac:dyDescent="0.2">
      <c r="A156" s="7">
        <v>2010</v>
      </c>
      <c r="B156" s="8" t="s">
        <v>2903</v>
      </c>
      <c r="C156" s="7" t="s">
        <v>648</v>
      </c>
      <c r="D156" s="7" t="s">
        <v>54</v>
      </c>
      <c r="E156" s="7">
        <v>75.25</v>
      </c>
      <c r="F156" s="7">
        <v>230</v>
      </c>
      <c r="G156" s="7"/>
      <c r="H156" s="7">
        <v>4.5999999999999996</v>
      </c>
      <c r="I156" s="7"/>
      <c r="J156" s="7">
        <v>29.5</v>
      </c>
      <c r="K156" s="7">
        <v>110</v>
      </c>
      <c r="L156" s="7">
        <v>4.22</v>
      </c>
      <c r="M156" s="7">
        <v>6.93</v>
      </c>
      <c r="AI156" s="7"/>
      <c r="AJ156" s="6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spans="1:47" ht="18" x14ac:dyDescent="0.2">
      <c r="A157" s="7">
        <v>2010</v>
      </c>
      <c r="B157" s="8" t="s">
        <v>2904</v>
      </c>
      <c r="C157" s="7" t="s">
        <v>445</v>
      </c>
      <c r="D157" s="7" t="s">
        <v>54</v>
      </c>
      <c r="E157" s="7">
        <v>72.5</v>
      </c>
      <c r="F157" s="7">
        <v>215</v>
      </c>
      <c r="G157" s="7"/>
      <c r="H157" s="7">
        <v>4.84</v>
      </c>
      <c r="I157" s="7"/>
      <c r="J157" s="7">
        <v>28</v>
      </c>
      <c r="K157" s="7">
        <v>107</v>
      </c>
      <c r="L157" s="7"/>
      <c r="M157" s="7"/>
      <c r="AI157" s="7"/>
      <c r="AJ157" s="6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spans="1:47" ht="18" x14ac:dyDescent="0.2">
      <c r="A158" s="7">
        <v>2010</v>
      </c>
      <c r="B158" s="8" t="s">
        <v>2905</v>
      </c>
      <c r="C158" s="7" t="s">
        <v>632</v>
      </c>
      <c r="D158" s="7" t="s">
        <v>54</v>
      </c>
      <c r="E158" s="7">
        <v>73.13</v>
      </c>
      <c r="F158" s="7">
        <v>216</v>
      </c>
      <c r="G158" s="7">
        <v>25</v>
      </c>
      <c r="H158" s="7">
        <v>4.79</v>
      </c>
      <c r="I158" s="7"/>
      <c r="J158" s="7"/>
      <c r="K158" s="7">
        <v>114</v>
      </c>
      <c r="L158" s="7"/>
      <c r="M158" s="7"/>
      <c r="AI158" s="7"/>
      <c r="AJ158" s="6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spans="1:47" ht="18" x14ac:dyDescent="0.2">
      <c r="A159" s="7">
        <v>2010</v>
      </c>
      <c r="B159" s="8" t="s">
        <v>2906</v>
      </c>
      <c r="C159" s="7" t="s">
        <v>650</v>
      </c>
      <c r="D159" s="7" t="s">
        <v>54</v>
      </c>
      <c r="E159" s="7">
        <v>77.75</v>
      </c>
      <c r="F159" s="7">
        <v>223</v>
      </c>
      <c r="G159" s="7"/>
      <c r="H159" s="7">
        <v>4.9000000000000004</v>
      </c>
      <c r="I159" s="7"/>
      <c r="J159" s="7">
        <v>28.5</v>
      </c>
      <c r="K159" s="7">
        <v>108</v>
      </c>
      <c r="L159" s="7">
        <v>4.53</v>
      </c>
      <c r="M159" s="7">
        <v>7.06</v>
      </c>
      <c r="AI159" s="7"/>
      <c r="AJ159" s="6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spans="1:47" ht="18" x14ac:dyDescent="0.2">
      <c r="A160" s="7">
        <v>2010</v>
      </c>
      <c r="B160" s="8" t="s">
        <v>2907</v>
      </c>
      <c r="C160" s="7" t="s">
        <v>2548</v>
      </c>
      <c r="D160" s="7" t="s">
        <v>54</v>
      </c>
      <c r="E160" s="7">
        <v>74.5</v>
      </c>
      <c r="F160" s="7">
        <v>214</v>
      </c>
      <c r="G160" s="7"/>
      <c r="H160" s="7">
        <v>4.68</v>
      </c>
      <c r="I160" s="7"/>
      <c r="J160" s="7">
        <v>35</v>
      </c>
      <c r="K160" s="7">
        <v>110</v>
      </c>
      <c r="L160" s="7">
        <v>4.4000000000000004</v>
      </c>
      <c r="M160" s="7">
        <v>7.24</v>
      </c>
      <c r="AI160" s="7"/>
      <c r="AJ160" s="6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spans="1:47" ht="18" x14ac:dyDescent="0.2">
      <c r="A161" s="7">
        <v>2010</v>
      </c>
      <c r="B161" s="8" t="s">
        <v>2908</v>
      </c>
      <c r="C161" s="7" t="s">
        <v>2909</v>
      </c>
      <c r="D161" s="7" t="s">
        <v>54</v>
      </c>
      <c r="E161" s="7">
        <v>77.38</v>
      </c>
      <c r="F161" s="7">
        <v>243</v>
      </c>
      <c r="G161" s="7">
        <v>24</v>
      </c>
      <c r="H161" s="7">
        <v>4.8499999999999996</v>
      </c>
      <c r="I161" s="7"/>
      <c r="J161" s="7">
        <v>33.5</v>
      </c>
      <c r="K161" s="7">
        <v>108</v>
      </c>
      <c r="L161" s="7">
        <v>4.33</v>
      </c>
      <c r="M161" s="7">
        <v>7.17</v>
      </c>
      <c r="AI161" s="7"/>
      <c r="AJ161" s="6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ht="18" x14ac:dyDescent="0.2">
      <c r="A162" s="7">
        <v>2010</v>
      </c>
      <c r="B162" s="8" t="s">
        <v>2561</v>
      </c>
      <c r="C162" s="7" t="s">
        <v>1629</v>
      </c>
      <c r="D162" s="7" t="s">
        <v>54</v>
      </c>
      <c r="E162" s="7">
        <v>72</v>
      </c>
      <c r="F162" s="7">
        <v>214</v>
      </c>
      <c r="G162" s="7"/>
      <c r="H162" s="7">
        <v>5.05</v>
      </c>
      <c r="I162" s="7"/>
      <c r="J162" s="7">
        <v>30</v>
      </c>
      <c r="K162" s="7">
        <v>101</v>
      </c>
      <c r="L162" s="7">
        <v>4.29</v>
      </c>
      <c r="M162" s="7">
        <v>7.04</v>
      </c>
      <c r="AI162" s="7"/>
      <c r="AJ162" s="6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ht="18" x14ac:dyDescent="0.2">
      <c r="A163" s="7">
        <v>2010</v>
      </c>
      <c r="B163" s="8" t="s">
        <v>2560</v>
      </c>
      <c r="C163" s="7" t="s">
        <v>138</v>
      </c>
      <c r="D163" s="7" t="s">
        <v>54</v>
      </c>
      <c r="E163" s="7">
        <v>75</v>
      </c>
      <c r="F163" s="7">
        <v>219</v>
      </c>
      <c r="G163" s="7">
        <v>22</v>
      </c>
      <c r="H163" s="7">
        <v>5.04</v>
      </c>
      <c r="I163" s="7"/>
      <c r="J163" s="7">
        <v>33</v>
      </c>
      <c r="K163" s="7">
        <v>106</v>
      </c>
      <c r="L163" s="7">
        <v>4.33</v>
      </c>
      <c r="M163" s="7">
        <v>7.08</v>
      </c>
      <c r="AI163" s="7"/>
      <c r="AJ163" s="6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ht="18" x14ac:dyDescent="0.2">
      <c r="A164" s="7">
        <v>2010</v>
      </c>
      <c r="B164" s="8" t="s">
        <v>2910</v>
      </c>
      <c r="C164" s="7" t="s">
        <v>618</v>
      </c>
      <c r="D164" s="7" t="s">
        <v>54</v>
      </c>
      <c r="E164" s="7">
        <v>75</v>
      </c>
      <c r="F164" s="7">
        <v>236</v>
      </c>
      <c r="G164" s="7">
        <v>22</v>
      </c>
      <c r="H164" s="7">
        <v>4.71</v>
      </c>
      <c r="I164" s="7"/>
      <c r="J164" s="7">
        <v>38.5</v>
      </c>
      <c r="K164" s="7">
        <v>115</v>
      </c>
      <c r="L164" s="7">
        <v>4.17</v>
      </c>
      <c r="M164" s="7">
        <v>6.66</v>
      </c>
      <c r="AI164" s="7"/>
      <c r="AJ164" s="6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spans="1:47" ht="18" x14ac:dyDescent="0.2">
      <c r="A165" s="7">
        <v>2009</v>
      </c>
      <c r="B165" s="8" t="s">
        <v>2568</v>
      </c>
      <c r="C165" s="7" t="s">
        <v>2911</v>
      </c>
      <c r="D165" s="7" t="s">
        <v>54</v>
      </c>
      <c r="E165" s="7">
        <v>74.75</v>
      </c>
      <c r="F165" s="7">
        <v>225</v>
      </c>
      <c r="G165" s="7"/>
      <c r="H165" s="7">
        <v>4.82</v>
      </c>
      <c r="I165" s="7">
        <v>26</v>
      </c>
      <c r="J165" s="7">
        <v>31.5</v>
      </c>
      <c r="K165" s="7">
        <v>111</v>
      </c>
      <c r="L165" s="7">
        <v>4.47</v>
      </c>
      <c r="M165" s="7">
        <v>7</v>
      </c>
      <c r="AI165" s="7"/>
      <c r="AJ165" s="6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spans="1:47" ht="18" x14ac:dyDescent="0.2">
      <c r="A166" s="7">
        <v>2009</v>
      </c>
      <c r="B166" s="8" t="s">
        <v>2912</v>
      </c>
      <c r="C166" s="7" t="s">
        <v>2913</v>
      </c>
      <c r="D166" s="7" t="s">
        <v>54</v>
      </c>
      <c r="E166" s="7">
        <v>74.25</v>
      </c>
      <c r="F166" s="7">
        <v>225</v>
      </c>
      <c r="G166" s="7"/>
      <c r="H166" s="7">
        <v>4.7</v>
      </c>
      <c r="I166" s="7">
        <v>25</v>
      </c>
      <c r="J166" s="7"/>
      <c r="K166" s="7">
        <v>106</v>
      </c>
      <c r="L166" s="7">
        <v>4.0599999999999996</v>
      </c>
      <c r="M166" s="7">
        <v>6.91</v>
      </c>
      <c r="AI166" s="7"/>
      <c r="AJ166" s="6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spans="1:47" ht="18" x14ac:dyDescent="0.2">
      <c r="A167" s="7">
        <v>2009</v>
      </c>
      <c r="B167" s="8" t="s">
        <v>2914</v>
      </c>
      <c r="C167" s="7" t="s">
        <v>2669</v>
      </c>
      <c r="D167" s="7" t="s">
        <v>54</v>
      </c>
      <c r="E167" s="7">
        <v>77</v>
      </c>
      <c r="F167" s="7">
        <v>220</v>
      </c>
      <c r="G167" s="7"/>
      <c r="H167" s="7">
        <v>4.87</v>
      </c>
      <c r="I167" s="7"/>
      <c r="J167" s="7">
        <v>28.5</v>
      </c>
      <c r="K167" s="7">
        <v>106</v>
      </c>
      <c r="L167" s="7">
        <v>4.37</v>
      </c>
      <c r="M167" s="7">
        <v>6.93</v>
      </c>
      <c r="AI167" s="7"/>
      <c r="AJ167" s="6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spans="1:47" ht="18" x14ac:dyDescent="0.2">
      <c r="A168" s="7">
        <v>2009</v>
      </c>
      <c r="B168" s="8" t="s">
        <v>2569</v>
      </c>
      <c r="C168" s="7" t="s">
        <v>2570</v>
      </c>
      <c r="D168" s="7" t="s">
        <v>54</v>
      </c>
      <c r="E168" s="7">
        <v>72.63</v>
      </c>
      <c r="F168" s="7">
        <v>219</v>
      </c>
      <c r="G168" s="7"/>
      <c r="H168" s="7">
        <v>4.8600000000000003</v>
      </c>
      <c r="I168" s="7"/>
      <c r="J168" s="7">
        <v>30.5</v>
      </c>
      <c r="K168" s="7">
        <v>106</v>
      </c>
      <c r="L168" s="7">
        <v>4.4400000000000004</v>
      </c>
      <c r="M168" s="7">
        <v>7.43</v>
      </c>
      <c r="AI168" s="7"/>
      <c r="AJ168" s="6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spans="1:47" ht="18" x14ac:dyDescent="0.2">
      <c r="A169" s="7">
        <v>2009</v>
      </c>
      <c r="B169" s="8" t="s">
        <v>2915</v>
      </c>
      <c r="C169" s="7" t="s">
        <v>332</v>
      </c>
      <c r="D169" s="7" t="s">
        <v>54</v>
      </c>
      <c r="E169" s="7">
        <v>76.38</v>
      </c>
      <c r="F169" s="7">
        <v>235</v>
      </c>
      <c r="G169" s="7"/>
      <c r="H169" s="7">
        <v>5.22</v>
      </c>
      <c r="I169" s="7"/>
      <c r="J169" s="7">
        <v>26</v>
      </c>
      <c r="K169" s="7">
        <v>99</v>
      </c>
      <c r="L169" s="7">
        <v>4.59</v>
      </c>
      <c r="M169" s="7">
        <v>7.4</v>
      </c>
      <c r="AI169" s="7"/>
      <c r="AJ169" s="6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spans="1:47" ht="18" x14ac:dyDescent="0.2">
      <c r="A170" s="7">
        <v>2009</v>
      </c>
      <c r="B170" s="8" t="s">
        <v>2916</v>
      </c>
      <c r="C170" s="7" t="s">
        <v>551</v>
      </c>
      <c r="D170" s="7" t="s">
        <v>54</v>
      </c>
      <c r="E170" s="7">
        <v>72</v>
      </c>
      <c r="F170" s="7">
        <v>218</v>
      </c>
      <c r="G170" s="7"/>
      <c r="H170" s="7">
        <v>4.79</v>
      </c>
      <c r="I170" s="7"/>
      <c r="J170" s="7">
        <v>33</v>
      </c>
      <c r="K170" s="7"/>
      <c r="L170" s="7">
        <v>4.3099999999999996</v>
      </c>
      <c r="M170" s="7">
        <v>7.28</v>
      </c>
      <c r="AI170" s="7"/>
      <c r="AJ170" s="6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spans="1:47" ht="18" x14ac:dyDescent="0.2">
      <c r="A171" s="7">
        <v>2009</v>
      </c>
      <c r="B171" s="8" t="s">
        <v>2917</v>
      </c>
      <c r="C171" s="7" t="s">
        <v>2745</v>
      </c>
      <c r="D171" s="7" t="s">
        <v>54</v>
      </c>
      <c r="E171" s="7">
        <v>73.38</v>
      </c>
      <c r="F171" s="7">
        <v>226</v>
      </c>
      <c r="G171" s="7"/>
      <c r="H171" s="7">
        <v>4.95</v>
      </c>
      <c r="I171" s="7"/>
      <c r="J171" s="7">
        <v>26.5</v>
      </c>
      <c r="K171" s="7">
        <v>99</v>
      </c>
      <c r="L171" s="7"/>
      <c r="M171" s="7"/>
      <c r="AI171" s="7"/>
      <c r="AJ171" s="6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</row>
    <row r="172" spans="1:47" ht="18" x14ac:dyDescent="0.2">
      <c r="A172" s="7">
        <v>2009</v>
      </c>
      <c r="B172" s="8" t="s">
        <v>2918</v>
      </c>
      <c r="C172" s="7" t="s">
        <v>2546</v>
      </c>
      <c r="D172" s="7" t="s">
        <v>54</v>
      </c>
      <c r="E172" s="7">
        <v>77.75</v>
      </c>
      <c r="F172" s="7">
        <v>248</v>
      </c>
      <c r="G172" s="7">
        <v>27</v>
      </c>
      <c r="H172" s="7">
        <v>4.9000000000000004</v>
      </c>
      <c r="I172" s="7"/>
      <c r="J172" s="7">
        <v>33.5</v>
      </c>
      <c r="K172" s="7">
        <v>119</v>
      </c>
      <c r="L172" s="7">
        <v>4.43</v>
      </c>
      <c r="M172" s="7">
        <v>7.11</v>
      </c>
      <c r="AI172" s="7"/>
      <c r="AJ172" s="6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</row>
    <row r="173" spans="1:47" ht="18" x14ac:dyDescent="0.2">
      <c r="A173" s="7">
        <v>2009</v>
      </c>
      <c r="B173" s="8" t="s">
        <v>2571</v>
      </c>
      <c r="C173" s="7" t="s">
        <v>89</v>
      </c>
      <c r="D173" s="7" t="s">
        <v>54</v>
      </c>
      <c r="E173" s="7">
        <v>75</v>
      </c>
      <c r="F173" s="7">
        <v>225</v>
      </c>
      <c r="G173" s="7"/>
      <c r="H173" s="7">
        <v>4.95</v>
      </c>
      <c r="I173" s="7">
        <v>19</v>
      </c>
      <c r="J173" s="7">
        <v>30</v>
      </c>
      <c r="K173" s="7">
        <v>105</v>
      </c>
      <c r="L173" s="7">
        <v>4.49</v>
      </c>
      <c r="M173" s="7">
        <v>7.43</v>
      </c>
      <c r="AI173" s="7"/>
      <c r="AJ173" s="6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</row>
    <row r="174" spans="1:47" ht="18" x14ac:dyDescent="0.2">
      <c r="A174" s="7">
        <v>2009</v>
      </c>
      <c r="B174" s="8" t="s">
        <v>2919</v>
      </c>
      <c r="C174" s="7" t="s">
        <v>76</v>
      </c>
      <c r="D174" s="7" t="s">
        <v>54</v>
      </c>
      <c r="E174" s="7">
        <v>74.13</v>
      </c>
      <c r="F174" s="7">
        <v>223</v>
      </c>
      <c r="G174" s="7">
        <v>23</v>
      </c>
      <c r="H174" s="7">
        <v>5.07</v>
      </c>
      <c r="I174" s="7"/>
      <c r="J174" s="7">
        <v>29.5</v>
      </c>
      <c r="K174" s="7">
        <v>98</v>
      </c>
      <c r="L174" s="7">
        <v>4.5599999999999996</v>
      </c>
      <c r="M174" s="7">
        <v>7.45</v>
      </c>
      <c r="AI174" s="7"/>
      <c r="AJ174" s="6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</row>
    <row r="175" spans="1:47" ht="18" x14ac:dyDescent="0.2">
      <c r="A175" s="7">
        <v>2009</v>
      </c>
      <c r="B175" s="8" t="s">
        <v>2572</v>
      </c>
      <c r="C175" s="7" t="s">
        <v>2573</v>
      </c>
      <c r="D175" s="7" t="s">
        <v>54</v>
      </c>
      <c r="E175" s="7">
        <v>76.13</v>
      </c>
      <c r="F175" s="7">
        <v>242</v>
      </c>
      <c r="G175" s="7"/>
      <c r="H175" s="7">
        <v>5.12</v>
      </c>
      <c r="I175" s="7"/>
      <c r="J175" s="7">
        <v>27</v>
      </c>
      <c r="K175" s="7">
        <v>108</v>
      </c>
      <c r="L175" s="7">
        <v>4.6500000000000004</v>
      </c>
      <c r="M175" s="7">
        <v>7.93</v>
      </c>
      <c r="AI175" s="7"/>
      <c r="AJ175" s="6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</row>
    <row r="176" spans="1:47" ht="18" x14ac:dyDescent="0.2">
      <c r="A176" s="7">
        <v>2009</v>
      </c>
      <c r="B176" s="8" t="s">
        <v>2920</v>
      </c>
      <c r="C176" s="7" t="s">
        <v>2528</v>
      </c>
      <c r="D176" s="7" t="s">
        <v>54</v>
      </c>
      <c r="E176" s="7">
        <v>74</v>
      </c>
      <c r="F176" s="7">
        <v>215</v>
      </c>
      <c r="G176" s="7"/>
      <c r="H176" s="7">
        <v>5.0199999999999996</v>
      </c>
      <c r="I176" s="7"/>
      <c r="J176" s="7">
        <v>32</v>
      </c>
      <c r="K176" s="7">
        <v>109</v>
      </c>
      <c r="L176" s="7">
        <v>4.42</v>
      </c>
      <c r="M176" s="7">
        <v>7.1</v>
      </c>
      <c r="AI176" s="7"/>
      <c r="AJ176" s="6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</row>
    <row r="177" spans="1:47" ht="18" x14ac:dyDescent="0.2">
      <c r="A177" s="7">
        <v>2009</v>
      </c>
      <c r="B177" s="8" t="s">
        <v>2921</v>
      </c>
      <c r="C177" s="7" t="s">
        <v>323</v>
      </c>
      <c r="D177" s="7" t="s">
        <v>54</v>
      </c>
      <c r="E177" s="7">
        <v>74.88</v>
      </c>
      <c r="F177" s="7">
        <v>225</v>
      </c>
      <c r="G177" s="7"/>
      <c r="H177" s="7">
        <v>4.6100000000000003</v>
      </c>
      <c r="I177" s="7"/>
      <c r="J177" s="7">
        <v>33</v>
      </c>
      <c r="K177" s="7">
        <v>112</v>
      </c>
      <c r="L177" s="7">
        <v>4.49</v>
      </c>
      <c r="M177" s="7">
        <v>7.34</v>
      </c>
      <c r="AI177" s="7"/>
      <c r="AJ177" s="6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</row>
    <row r="178" spans="1:47" ht="18" x14ac:dyDescent="0.2">
      <c r="A178" s="7">
        <v>2009</v>
      </c>
      <c r="B178" s="8" t="s">
        <v>2922</v>
      </c>
      <c r="C178" s="7" t="s">
        <v>698</v>
      </c>
      <c r="D178" s="7" t="s">
        <v>54</v>
      </c>
      <c r="E178" s="7">
        <v>74.88</v>
      </c>
      <c r="F178" s="7">
        <v>225</v>
      </c>
      <c r="G178" s="7"/>
      <c r="H178" s="7">
        <v>4.87</v>
      </c>
      <c r="I178" s="7"/>
      <c r="J178" s="7">
        <v>29</v>
      </c>
      <c r="K178" s="7">
        <v>102</v>
      </c>
      <c r="L178" s="7">
        <v>4.4800000000000004</v>
      </c>
      <c r="M178" s="7">
        <v>7</v>
      </c>
      <c r="AI178" s="7"/>
      <c r="AJ178" s="6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</row>
    <row r="179" spans="1:47" ht="18" x14ac:dyDescent="0.2">
      <c r="A179" s="7">
        <v>2009</v>
      </c>
      <c r="B179" s="8" t="s">
        <v>2566</v>
      </c>
      <c r="C179" s="7" t="s">
        <v>2567</v>
      </c>
      <c r="D179" s="7" t="s">
        <v>54</v>
      </c>
      <c r="E179" s="7">
        <v>75</v>
      </c>
      <c r="F179" s="7">
        <v>214</v>
      </c>
      <c r="G179" s="7"/>
      <c r="H179" s="7">
        <v>4.79</v>
      </c>
      <c r="I179" s="7"/>
      <c r="J179" s="7">
        <v>30.5</v>
      </c>
      <c r="K179" s="7">
        <v>109</v>
      </c>
      <c r="L179" s="7">
        <v>4.1100000000000003</v>
      </c>
      <c r="M179" s="7">
        <v>6.76</v>
      </c>
      <c r="AI179" s="7"/>
      <c r="AJ179" s="6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</row>
    <row r="180" spans="1:47" ht="18" x14ac:dyDescent="0.2">
      <c r="A180" s="7">
        <v>2009</v>
      </c>
      <c r="B180" s="8" t="s">
        <v>2923</v>
      </c>
      <c r="C180" s="7" t="s">
        <v>2524</v>
      </c>
      <c r="D180" s="7" t="s">
        <v>54</v>
      </c>
      <c r="E180" s="7">
        <v>74.13</v>
      </c>
      <c r="F180" s="7">
        <v>227</v>
      </c>
      <c r="G180" s="7">
        <v>28</v>
      </c>
      <c r="H180" s="7">
        <v>4.93</v>
      </c>
      <c r="I180" s="7"/>
      <c r="J180" s="7">
        <v>32.5</v>
      </c>
      <c r="K180" s="7">
        <v>116</v>
      </c>
      <c r="L180" s="7">
        <v>4.21</v>
      </c>
      <c r="M180" s="7">
        <v>7.06</v>
      </c>
      <c r="AI180" s="7"/>
      <c r="AJ180" s="6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</row>
    <row r="181" spans="1:47" ht="18" x14ac:dyDescent="0.2">
      <c r="A181" s="7">
        <v>2009</v>
      </c>
      <c r="B181" s="8" t="s">
        <v>2924</v>
      </c>
      <c r="C181" s="7" t="s">
        <v>360</v>
      </c>
      <c r="D181" s="7" t="s">
        <v>54</v>
      </c>
      <c r="E181" s="7">
        <v>74.25</v>
      </c>
      <c r="F181" s="7">
        <v>225</v>
      </c>
      <c r="G181" s="7">
        <v>38</v>
      </c>
      <c r="H181" s="7">
        <v>4.8099999999999996</v>
      </c>
      <c r="I181" s="7"/>
      <c r="J181" s="7">
        <v>30.5</v>
      </c>
      <c r="K181" s="7">
        <v>107</v>
      </c>
      <c r="L181" s="7">
        <v>4.47</v>
      </c>
      <c r="M181" s="7">
        <v>7.06</v>
      </c>
      <c r="AI181" s="7"/>
      <c r="AJ181" s="6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</row>
    <row r="182" spans="1:47" ht="18" x14ac:dyDescent="0.2">
      <c r="A182" s="7">
        <v>2009</v>
      </c>
      <c r="B182" s="8" t="s">
        <v>2925</v>
      </c>
      <c r="C182" s="7" t="s">
        <v>402</v>
      </c>
      <c r="D182" s="7" t="s">
        <v>54</v>
      </c>
      <c r="E182" s="7">
        <v>72.25</v>
      </c>
      <c r="F182" s="7">
        <v>197</v>
      </c>
      <c r="G182" s="7"/>
      <c r="H182" s="7">
        <v>4.55</v>
      </c>
      <c r="I182" s="7"/>
      <c r="J182" s="7">
        <v>35</v>
      </c>
      <c r="K182" s="7">
        <v>117</v>
      </c>
      <c r="L182" s="7">
        <v>4.42</v>
      </c>
      <c r="M182" s="7">
        <v>7.06</v>
      </c>
      <c r="AI182" s="7"/>
      <c r="AJ182" s="6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</row>
    <row r="183" spans="1:47" ht="18" x14ac:dyDescent="0.2">
      <c r="A183" s="7">
        <v>2009</v>
      </c>
      <c r="B183" s="8" t="s">
        <v>2926</v>
      </c>
      <c r="C183" s="7" t="s">
        <v>2565</v>
      </c>
      <c r="D183" s="7" t="s">
        <v>54</v>
      </c>
      <c r="E183" s="7">
        <v>75.13</v>
      </c>
      <c r="F183" s="7">
        <v>215</v>
      </c>
      <c r="G183" s="7"/>
      <c r="H183" s="7">
        <v>4.9000000000000004</v>
      </c>
      <c r="I183" s="7"/>
      <c r="J183" s="7">
        <v>30.5</v>
      </c>
      <c r="K183" s="7">
        <v>109</v>
      </c>
      <c r="L183" s="7">
        <v>4.45</v>
      </c>
      <c r="M183" s="7">
        <v>7.18</v>
      </c>
      <c r="AI183" s="7"/>
      <c r="AJ183" s="6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</row>
    <row r="184" spans="1:47" ht="18" x14ac:dyDescent="0.2">
      <c r="A184" s="7">
        <v>2009</v>
      </c>
      <c r="B184" s="8" t="s">
        <v>2927</v>
      </c>
      <c r="C184" s="7" t="s">
        <v>368</v>
      </c>
      <c r="D184" s="7" t="s">
        <v>54</v>
      </c>
      <c r="E184" s="7">
        <v>74</v>
      </c>
      <c r="F184" s="7">
        <v>219</v>
      </c>
      <c r="G184" s="7"/>
      <c r="H184" s="7">
        <v>4.75</v>
      </c>
      <c r="I184" s="7"/>
      <c r="J184" s="7">
        <v>29.5</v>
      </c>
      <c r="K184" s="7">
        <v>105</v>
      </c>
      <c r="L184" s="7">
        <v>4.59</v>
      </c>
      <c r="M184" s="7">
        <v>7.53</v>
      </c>
      <c r="AI184" s="7"/>
      <c r="AJ184" s="6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</row>
    <row r="185" spans="1:47" ht="18" x14ac:dyDescent="0.2">
      <c r="A185" s="7">
        <v>2008</v>
      </c>
      <c r="B185" s="8" t="s">
        <v>2928</v>
      </c>
      <c r="C185" s="7" t="s">
        <v>121</v>
      </c>
      <c r="D185" s="7" t="s">
        <v>54</v>
      </c>
      <c r="E185" s="7">
        <v>77.5</v>
      </c>
      <c r="F185" s="7">
        <v>225</v>
      </c>
      <c r="G185" s="7">
        <v>22</v>
      </c>
      <c r="H185" s="7">
        <v>5.04</v>
      </c>
      <c r="I185" s="7"/>
      <c r="J185" s="7">
        <v>21.5</v>
      </c>
      <c r="K185" s="7">
        <v>108</v>
      </c>
      <c r="L185" s="7">
        <v>4.5999999999999996</v>
      </c>
      <c r="M185" s="7">
        <v>7.51</v>
      </c>
      <c r="AI185" s="7"/>
      <c r="AJ185" s="6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</row>
    <row r="186" spans="1:47" ht="18" x14ac:dyDescent="0.2">
      <c r="A186" s="7">
        <v>2008</v>
      </c>
      <c r="B186" s="8" t="s">
        <v>728</v>
      </c>
      <c r="C186" s="7" t="s">
        <v>2524</v>
      </c>
      <c r="D186" s="7" t="s">
        <v>54</v>
      </c>
      <c r="E186" s="7">
        <v>74.38</v>
      </c>
      <c r="F186" s="7">
        <v>218</v>
      </c>
      <c r="G186" s="7">
        <v>14</v>
      </c>
      <c r="H186" s="7">
        <v>4.93</v>
      </c>
      <c r="I186" s="7"/>
      <c r="J186" s="7">
        <v>22.5</v>
      </c>
      <c r="K186" s="7">
        <v>99</v>
      </c>
      <c r="L186" s="7">
        <v>4.58</v>
      </c>
      <c r="M186" s="7"/>
      <c r="AI186" s="7"/>
      <c r="AJ186" s="6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</row>
    <row r="187" spans="1:47" ht="18" x14ac:dyDescent="0.2">
      <c r="A187" s="7">
        <v>2008</v>
      </c>
      <c r="B187" s="8" t="s">
        <v>2929</v>
      </c>
      <c r="C187" s="7" t="s">
        <v>2536</v>
      </c>
      <c r="D187" s="7" t="s">
        <v>54</v>
      </c>
      <c r="E187" s="7">
        <v>74.25</v>
      </c>
      <c r="F187" s="7">
        <v>211</v>
      </c>
      <c r="G187" s="7">
        <v>27</v>
      </c>
      <c r="H187" s="7">
        <v>5.03</v>
      </c>
      <c r="I187" s="7"/>
      <c r="J187" s="7">
        <v>28</v>
      </c>
      <c r="K187" s="7">
        <v>112</v>
      </c>
      <c r="L187" s="7">
        <v>4.1900000000000004</v>
      </c>
      <c r="M187" s="7">
        <v>7.22</v>
      </c>
      <c r="AI187" s="7"/>
      <c r="AJ187" s="6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</row>
    <row r="188" spans="1:47" ht="18" x14ac:dyDescent="0.2">
      <c r="A188" s="7">
        <v>2008</v>
      </c>
      <c r="B188" s="8" t="s">
        <v>2930</v>
      </c>
      <c r="C188" s="7" t="s">
        <v>332</v>
      </c>
      <c r="D188" s="7" t="s">
        <v>54</v>
      </c>
      <c r="E188" s="7">
        <v>74.88</v>
      </c>
      <c r="F188" s="7">
        <v>230</v>
      </c>
      <c r="G188" s="7">
        <v>32</v>
      </c>
      <c r="H188" s="7">
        <v>4.8499999999999996</v>
      </c>
      <c r="I188" s="7"/>
      <c r="J188" s="7">
        <v>30</v>
      </c>
      <c r="K188" s="7">
        <v>115</v>
      </c>
      <c r="L188" s="7">
        <v>4.55</v>
      </c>
      <c r="M188" s="7">
        <v>7.13</v>
      </c>
      <c r="AI188" s="7"/>
      <c r="AJ188" s="6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</row>
    <row r="189" spans="1:47" ht="18" x14ac:dyDescent="0.2">
      <c r="A189" s="7">
        <v>2008</v>
      </c>
      <c r="B189" s="8" t="s">
        <v>2931</v>
      </c>
      <c r="C189" s="7" t="s">
        <v>716</v>
      </c>
      <c r="D189" s="7" t="s">
        <v>54</v>
      </c>
      <c r="E189" s="7">
        <v>78.38</v>
      </c>
      <c r="F189" s="7">
        <v>236</v>
      </c>
      <c r="G189" s="7">
        <v>27</v>
      </c>
      <c r="H189" s="7">
        <v>4.8600000000000003</v>
      </c>
      <c r="I189" s="7"/>
      <c r="J189" s="7">
        <v>28.5</v>
      </c>
      <c r="K189" s="7">
        <v>110</v>
      </c>
      <c r="L189" s="7">
        <v>4.2699999999999996</v>
      </c>
      <c r="M189" s="7">
        <v>6.82</v>
      </c>
      <c r="AI189" s="7"/>
      <c r="AJ189" s="6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</row>
    <row r="190" spans="1:47" ht="18" x14ac:dyDescent="0.2">
      <c r="A190" s="7">
        <v>2008</v>
      </c>
      <c r="B190" s="8" t="s">
        <v>2932</v>
      </c>
      <c r="C190" s="7" t="s">
        <v>2657</v>
      </c>
      <c r="D190" s="7" t="s">
        <v>54</v>
      </c>
      <c r="E190" s="7">
        <v>74.25</v>
      </c>
      <c r="F190" s="7">
        <v>231</v>
      </c>
      <c r="G190" s="7">
        <v>38</v>
      </c>
      <c r="H190" s="7">
        <v>4.8099999999999996</v>
      </c>
      <c r="I190" s="7"/>
      <c r="J190" s="7">
        <v>28</v>
      </c>
      <c r="K190" s="7">
        <v>109</v>
      </c>
      <c r="L190" s="7">
        <v>4.34</v>
      </c>
      <c r="M190" s="7">
        <v>7.21</v>
      </c>
      <c r="AI190" s="7"/>
      <c r="AJ190" s="6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</row>
    <row r="191" spans="1:47" ht="18" x14ac:dyDescent="0.2">
      <c r="A191" s="7">
        <v>2008</v>
      </c>
      <c r="B191" s="8" t="s">
        <v>2933</v>
      </c>
      <c r="C191" s="7" t="s">
        <v>226</v>
      </c>
      <c r="D191" s="7" t="s">
        <v>54</v>
      </c>
      <c r="E191" s="7">
        <v>74.88</v>
      </c>
      <c r="F191" s="7">
        <v>230</v>
      </c>
      <c r="G191" s="7">
        <v>22</v>
      </c>
      <c r="H191" s="7">
        <v>4.95</v>
      </c>
      <c r="I191" s="7"/>
      <c r="J191" s="7">
        <v>25.5</v>
      </c>
      <c r="K191" s="7">
        <v>106</v>
      </c>
      <c r="L191" s="7">
        <v>4.4000000000000004</v>
      </c>
      <c r="M191" s="7">
        <v>7.17</v>
      </c>
      <c r="AI191" s="7"/>
      <c r="AJ191" s="6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</row>
    <row r="192" spans="1:47" ht="18" x14ac:dyDescent="0.2">
      <c r="A192" s="7">
        <v>2008</v>
      </c>
      <c r="B192" s="8" t="s">
        <v>2934</v>
      </c>
      <c r="C192" s="7" t="s">
        <v>737</v>
      </c>
      <c r="D192" s="7" t="s">
        <v>54</v>
      </c>
      <c r="E192" s="7">
        <v>74.75</v>
      </c>
      <c r="F192" s="7">
        <v>213</v>
      </c>
      <c r="G192" s="7">
        <v>24</v>
      </c>
      <c r="H192" s="7">
        <v>4.53</v>
      </c>
      <c r="I192" s="7">
        <v>16</v>
      </c>
      <c r="J192" s="7">
        <v>33.5</v>
      </c>
      <c r="K192" s="7">
        <v>110</v>
      </c>
      <c r="L192" s="7">
        <v>4.42</v>
      </c>
      <c r="M192" s="7">
        <v>7.56</v>
      </c>
      <c r="AI192" s="7"/>
      <c r="AJ192" s="6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</row>
    <row r="193" spans="1:47" ht="18" x14ac:dyDescent="0.2">
      <c r="A193" s="7">
        <v>2008</v>
      </c>
      <c r="B193" s="8" t="s">
        <v>2578</v>
      </c>
      <c r="C193" s="7" t="s">
        <v>1526</v>
      </c>
      <c r="D193" s="7" t="s">
        <v>54</v>
      </c>
      <c r="E193" s="7">
        <v>75.63</v>
      </c>
      <c r="F193" s="7">
        <v>241</v>
      </c>
      <c r="G193" s="7"/>
      <c r="H193" s="7">
        <v>5.03</v>
      </c>
      <c r="I193" s="7"/>
      <c r="J193" s="7">
        <v>24</v>
      </c>
      <c r="K193" s="7">
        <v>107</v>
      </c>
      <c r="L193" s="7">
        <v>4.3499999999999996</v>
      </c>
      <c r="M193" s="7">
        <v>7.07</v>
      </c>
      <c r="AI193" s="7"/>
      <c r="AJ193" s="6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</row>
    <row r="194" spans="1:47" ht="18" x14ac:dyDescent="0.2">
      <c r="A194" s="7">
        <v>2008</v>
      </c>
      <c r="B194" s="8" t="s">
        <v>2579</v>
      </c>
      <c r="C194" s="7" t="s">
        <v>2526</v>
      </c>
      <c r="D194" s="7" t="s">
        <v>54</v>
      </c>
      <c r="E194" s="7">
        <v>75.63</v>
      </c>
      <c r="F194" s="7">
        <v>231</v>
      </c>
      <c r="G194" s="7"/>
      <c r="H194" s="7">
        <v>5.09</v>
      </c>
      <c r="I194" s="7">
        <v>16</v>
      </c>
      <c r="J194" s="7">
        <v>26.5</v>
      </c>
      <c r="K194" s="7">
        <v>108</v>
      </c>
      <c r="L194" s="7">
        <v>4.5999999999999996</v>
      </c>
      <c r="M194" s="7">
        <v>7.43</v>
      </c>
      <c r="AI194" s="7"/>
      <c r="AJ194" s="6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</row>
    <row r="195" spans="1:47" ht="18" x14ac:dyDescent="0.2">
      <c r="A195" s="7">
        <v>2008</v>
      </c>
      <c r="B195" s="8" t="s">
        <v>2580</v>
      </c>
      <c r="C195" s="7" t="s">
        <v>2696</v>
      </c>
      <c r="D195" s="7" t="s">
        <v>54</v>
      </c>
      <c r="E195" s="7">
        <v>75</v>
      </c>
      <c r="F195" s="7">
        <v>223</v>
      </c>
      <c r="G195" s="7"/>
      <c r="H195" s="7">
        <v>4.7699999999999996</v>
      </c>
      <c r="I195" s="7">
        <v>18</v>
      </c>
      <c r="J195" s="7">
        <v>24.5</v>
      </c>
      <c r="K195" s="7">
        <v>109</v>
      </c>
      <c r="L195" s="7"/>
      <c r="M195" s="7"/>
      <c r="AI195" s="7"/>
      <c r="AJ195" s="6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</row>
    <row r="196" spans="1:47" ht="18" x14ac:dyDescent="0.2">
      <c r="A196" s="7">
        <v>2008</v>
      </c>
      <c r="B196" s="8" t="s">
        <v>2935</v>
      </c>
      <c r="C196" s="7" t="s">
        <v>2551</v>
      </c>
      <c r="D196" s="7" t="s">
        <v>54</v>
      </c>
      <c r="E196" s="7">
        <v>77</v>
      </c>
      <c r="F196" s="7">
        <v>225</v>
      </c>
      <c r="G196" s="7">
        <v>24</v>
      </c>
      <c r="H196" s="7">
        <v>4.66</v>
      </c>
      <c r="I196" s="7"/>
      <c r="J196" s="7">
        <v>31</v>
      </c>
      <c r="K196" s="7">
        <v>113</v>
      </c>
      <c r="L196" s="7">
        <v>4.38</v>
      </c>
      <c r="M196" s="7">
        <v>7.01</v>
      </c>
      <c r="AI196" s="7"/>
      <c r="AJ196" s="6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</row>
    <row r="197" spans="1:47" ht="18" x14ac:dyDescent="0.2">
      <c r="A197" s="7">
        <v>2008</v>
      </c>
      <c r="B197" s="8" t="s">
        <v>2936</v>
      </c>
      <c r="C197" s="7" t="s">
        <v>2574</v>
      </c>
      <c r="D197" s="7" t="s">
        <v>54</v>
      </c>
      <c r="E197" s="7">
        <v>76.75</v>
      </c>
      <c r="F197" s="7">
        <v>228</v>
      </c>
      <c r="G197" s="7">
        <v>32</v>
      </c>
      <c r="H197" s="7">
        <v>4.9400000000000004</v>
      </c>
      <c r="I197" s="7"/>
      <c r="J197" s="7"/>
      <c r="K197" s="7"/>
      <c r="L197" s="7">
        <v>4.51</v>
      </c>
      <c r="M197" s="7">
        <v>7.4</v>
      </c>
      <c r="AI197" s="7"/>
      <c r="AJ197" s="6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</row>
    <row r="198" spans="1:47" ht="18" x14ac:dyDescent="0.2">
      <c r="A198" s="7">
        <v>2008</v>
      </c>
      <c r="B198" s="8" t="s">
        <v>2577</v>
      </c>
      <c r="C198" s="7" t="s">
        <v>2681</v>
      </c>
      <c r="D198" s="7" t="s">
        <v>54</v>
      </c>
      <c r="E198" s="7">
        <v>73.25</v>
      </c>
      <c r="F198" s="7">
        <v>208</v>
      </c>
      <c r="G198" s="7"/>
      <c r="H198" s="7">
        <v>4.97</v>
      </c>
      <c r="I198" s="7"/>
      <c r="J198" s="7">
        <v>26.5</v>
      </c>
      <c r="K198" s="7">
        <v>111</v>
      </c>
      <c r="L198" s="7">
        <v>4.29</v>
      </c>
      <c r="M198" s="7">
        <v>7.02</v>
      </c>
      <c r="AI198" s="7"/>
      <c r="AJ198" s="6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</row>
    <row r="199" spans="1:47" ht="18" x14ac:dyDescent="0.2">
      <c r="A199" s="7">
        <v>2008</v>
      </c>
      <c r="B199" s="8" t="s">
        <v>2576</v>
      </c>
      <c r="C199" s="7" t="s">
        <v>2544</v>
      </c>
      <c r="D199" s="7" t="s">
        <v>54</v>
      </c>
      <c r="E199" s="7">
        <v>73.13</v>
      </c>
      <c r="F199" s="7">
        <v>221</v>
      </c>
      <c r="G199" s="7"/>
      <c r="H199" s="7">
        <v>4.8499999999999996</v>
      </c>
      <c r="I199" s="7"/>
      <c r="J199" s="7">
        <v>32</v>
      </c>
      <c r="K199" s="7">
        <v>108</v>
      </c>
      <c r="L199" s="7">
        <v>4.33</v>
      </c>
      <c r="M199" s="7">
        <v>7.14</v>
      </c>
      <c r="AI199" s="7"/>
      <c r="AJ199" s="6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</row>
    <row r="200" spans="1:47" ht="18" x14ac:dyDescent="0.2">
      <c r="A200" s="7">
        <v>2008</v>
      </c>
      <c r="B200" s="8" t="s">
        <v>2575</v>
      </c>
      <c r="C200" s="7" t="s">
        <v>134</v>
      </c>
      <c r="D200" s="7" t="s">
        <v>54</v>
      </c>
      <c r="E200" s="7">
        <v>75.400000000000006</v>
      </c>
      <c r="F200" s="7">
        <v>218</v>
      </c>
      <c r="G200" s="7"/>
      <c r="H200" s="7">
        <v>4.9000000000000004</v>
      </c>
      <c r="I200" s="7"/>
      <c r="J200" s="7">
        <v>25.5</v>
      </c>
      <c r="K200" s="7">
        <v>105</v>
      </c>
      <c r="L200" s="7">
        <v>4.32</v>
      </c>
      <c r="M200" s="7">
        <v>7.34</v>
      </c>
      <c r="AI200" s="7"/>
      <c r="AJ200" s="6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</row>
    <row r="201" spans="1:47" ht="18" x14ac:dyDescent="0.2">
      <c r="A201" s="7">
        <v>2007</v>
      </c>
      <c r="B201" s="8" t="s">
        <v>2937</v>
      </c>
      <c r="C201" s="7" t="s">
        <v>2689</v>
      </c>
      <c r="D201" s="7" t="s">
        <v>54</v>
      </c>
      <c r="E201" s="7">
        <v>74.13</v>
      </c>
      <c r="F201" s="7">
        <v>215</v>
      </c>
      <c r="G201" s="7">
        <v>30</v>
      </c>
      <c r="H201" s="7">
        <v>4.78</v>
      </c>
      <c r="I201" s="7"/>
      <c r="J201" s="7">
        <v>29.5</v>
      </c>
      <c r="K201" s="7">
        <v>111</v>
      </c>
      <c r="L201" s="7">
        <v>4.17</v>
      </c>
      <c r="M201" s="7">
        <v>6.81</v>
      </c>
      <c r="AI201" s="7"/>
      <c r="AJ201" s="6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</row>
    <row r="202" spans="1:47" ht="18" x14ac:dyDescent="0.2">
      <c r="A202" s="7">
        <v>2007</v>
      </c>
      <c r="B202" s="8" t="s">
        <v>2938</v>
      </c>
      <c r="C202" s="7" t="s">
        <v>218</v>
      </c>
      <c r="D202" s="7" t="s">
        <v>54</v>
      </c>
      <c r="E202" s="7">
        <v>76.13</v>
      </c>
      <c r="F202" s="7">
        <v>231</v>
      </c>
      <c r="G202" s="7">
        <v>31</v>
      </c>
      <c r="H202" s="7">
        <v>4.78</v>
      </c>
      <c r="I202" s="7">
        <v>19</v>
      </c>
      <c r="J202" s="7"/>
      <c r="K202" s="7"/>
      <c r="L202" s="7">
        <v>4.46</v>
      </c>
      <c r="M202" s="7">
        <v>7.14</v>
      </c>
      <c r="AI202" s="7"/>
      <c r="AJ202" s="6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</row>
    <row r="203" spans="1:47" ht="18" x14ac:dyDescent="0.2">
      <c r="A203" s="7">
        <v>2007</v>
      </c>
      <c r="B203" s="8" t="s">
        <v>2586</v>
      </c>
      <c r="C203" s="7" t="s">
        <v>890</v>
      </c>
      <c r="D203" s="7" t="s">
        <v>54</v>
      </c>
      <c r="E203" s="7">
        <v>74.5</v>
      </c>
      <c r="F203" s="7">
        <v>222</v>
      </c>
      <c r="G203" s="7">
        <v>20</v>
      </c>
      <c r="H203" s="7">
        <v>4.99</v>
      </c>
      <c r="I203" s="7"/>
      <c r="J203" s="7">
        <v>32.5</v>
      </c>
      <c r="K203" s="7">
        <v>106</v>
      </c>
      <c r="L203" s="7">
        <v>4.46</v>
      </c>
      <c r="M203" s="7">
        <v>6.95</v>
      </c>
      <c r="AI203" s="7"/>
      <c r="AJ203" s="6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</row>
    <row r="204" spans="1:47" ht="18" x14ac:dyDescent="0.2">
      <c r="A204" s="7">
        <v>2007</v>
      </c>
      <c r="B204" s="8" t="s">
        <v>2939</v>
      </c>
      <c r="C204" s="7" t="s">
        <v>2581</v>
      </c>
      <c r="D204" s="7" t="s">
        <v>54</v>
      </c>
      <c r="E204" s="7">
        <v>76.25</v>
      </c>
      <c r="F204" s="7">
        <v>232</v>
      </c>
      <c r="G204" s="7">
        <v>28</v>
      </c>
      <c r="H204" s="7">
        <v>5.04</v>
      </c>
      <c r="I204" s="7"/>
      <c r="J204" s="7">
        <v>29.5</v>
      </c>
      <c r="K204" s="7">
        <v>108</v>
      </c>
      <c r="L204" s="7">
        <v>4.28</v>
      </c>
      <c r="M204" s="7">
        <v>6.99</v>
      </c>
      <c r="AI204" s="7"/>
      <c r="AJ204" s="6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</row>
    <row r="205" spans="1:47" ht="18" x14ac:dyDescent="0.2">
      <c r="A205" s="7">
        <v>2007</v>
      </c>
      <c r="B205" s="8" t="s">
        <v>2940</v>
      </c>
      <c r="C205" s="7" t="s">
        <v>770</v>
      </c>
      <c r="D205" s="7" t="s">
        <v>54</v>
      </c>
      <c r="E205" s="7">
        <v>75.13</v>
      </c>
      <c r="F205" s="7">
        <v>218</v>
      </c>
      <c r="G205" s="7"/>
      <c r="H205" s="7">
        <v>4.8899999999999997</v>
      </c>
      <c r="I205" s="7"/>
      <c r="J205" s="7">
        <v>32.5</v>
      </c>
      <c r="K205" s="7">
        <v>112</v>
      </c>
      <c r="L205" s="7">
        <v>4.4400000000000004</v>
      </c>
      <c r="M205" s="7">
        <v>6.94</v>
      </c>
      <c r="AI205" s="7"/>
      <c r="AJ205" s="6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</row>
    <row r="206" spans="1:47" ht="18" x14ac:dyDescent="0.2">
      <c r="A206" s="7">
        <v>2007</v>
      </c>
      <c r="B206" s="8" t="s">
        <v>2587</v>
      </c>
      <c r="C206" s="7" t="s">
        <v>2588</v>
      </c>
      <c r="D206" s="7" t="s">
        <v>54</v>
      </c>
      <c r="E206" s="7">
        <v>75.5</v>
      </c>
      <c r="F206" s="7">
        <v>234</v>
      </c>
      <c r="G206" s="7">
        <v>12</v>
      </c>
      <c r="H206" s="7">
        <v>5.37</v>
      </c>
      <c r="I206" s="7"/>
      <c r="J206" s="7">
        <v>25</v>
      </c>
      <c r="K206" s="7">
        <v>91</v>
      </c>
      <c r="L206" s="7">
        <v>4.6399999999999997</v>
      </c>
      <c r="M206" s="7">
        <v>7.77</v>
      </c>
      <c r="AI206" s="7"/>
      <c r="AJ206" s="6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</row>
    <row r="207" spans="1:47" ht="18" x14ac:dyDescent="0.2">
      <c r="A207" s="7">
        <v>2007</v>
      </c>
      <c r="B207" s="8" t="s">
        <v>2589</v>
      </c>
      <c r="C207" s="7" t="s">
        <v>618</v>
      </c>
      <c r="D207" s="7" t="s">
        <v>54</v>
      </c>
      <c r="E207" s="7">
        <v>71.88</v>
      </c>
      <c r="F207" s="7">
        <v>209</v>
      </c>
      <c r="G207" s="7"/>
      <c r="H207" s="7">
        <v>4.7699999999999996</v>
      </c>
      <c r="I207" s="7"/>
      <c r="J207" s="7">
        <v>32.5</v>
      </c>
      <c r="K207" s="7">
        <v>113</v>
      </c>
      <c r="L207" s="7">
        <v>4.41</v>
      </c>
      <c r="M207" s="7">
        <v>7.03</v>
      </c>
      <c r="AI207" s="7"/>
      <c r="AJ207" s="6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</row>
    <row r="208" spans="1:47" ht="18" x14ac:dyDescent="0.2">
      <c r="A208" s="7">
        <v>2007</v>
      </c>
      <c r="B208" s="8" t="s">
        <v>2941</v>
      </c>
      <c r="C208" s="7" t="s">
        <v>129</v>
      </c>
      <c r="D208" s="7" t="s">
        <v>54</v>
      </c>
      <c r="E208" s="7">
        <v>73.38</v>
      </c>
      <c r="F208" s="7">
        <v>215</v>
      </c>
      <c r="G208" s="7">
        <v>18</v>
      </c>
      <c r="H208" s="7">
        <v>4.88</v>
      </c>
      <c r="I208" s="7"/>
      <c r="J208" s="7">
        <v>31.5</v>
      </c>
      <c r="K208" s="7">
        <v>112</v>
      </c>
      <c r="L208" s="7">
        <v>4.3600000000000003</v>
      </c>
      <c r="M208" s="7">
        <v>7.05</v>
      </c>
      <c r="AI208" s="7"/>
      <c r="AJ208" s="6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</row>
    <row r="209" spans="1:47" ht="18" x14ac:dyDescent="0.2">
      <c r="A209" s="7">
        <v>2007</v>
      </c>
      <c r="B209" s="8" t="s">
        <v>2942</v>
      </c>
      <c r="C209" s="7" t="s">
        <v>793</v>
      </c>
      <c r="D209" s="7" t="s">
        <v>54</v>
      </c>
      <c r="E209" s="7">
        <v>77.63</v>
      </c>
      <c r="F209" s="7">
        <v>231</v>
      </c>
      <c r="G209" s="7">
        <v>23</v>
      </c>
      <c r="H209" s="7">
        <v>4.99</v>
      </c>
      <c r="I209" s="7"/>
      <c r="J209" s="7">
        <v>30.5</v>
      </c>
      <c r="K209" s="7">
        <v>104</v>
      </c>
      <c r="L209" s="7">
        <v>4.58</v>
      </c>
      <c r="M209" s="7">
        <v>7.32</v>
      </c>
      <c r="AI209" s="7"/>
      <c r="AJ209" s="6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</row>
    <row r="210" spans="1:47" ht="18" x14ac:dyDescent="0.2">
      <c r="A210" s="7">
        <v>2007</v>
      </c>
      <c r="B210" s="8" t="s">
        <v>2590</v>
      </c>
      <c r="C210" s="7" t="s">
        <v>2651</v>
      </c>
      <c r="D210" s="7" t="s">
        <v>54</v>
      </c>
      <c r="E210" s="7">
        <v>74.5</v>
      </c>
      <c r="F210" s="7">
        <v>208</v>
      </c>
      <c r="G210" s="7"/>
      <c r="H210" s="7">
        <v>4.8099999999999996</v>
      </c>
      <c r="I210" s="7"/>
      <c r="J210" s="7">
        <v>34</v>
      </c>
      <c r="K210" s="7">
        <v>112</v>
      </c>
      <c r="L210" s="7">
        <v>4.49</v>
      </c>
      <c r="M210" s="7">
        <v>7.35</v>
      </c>
      <c r="AI210" s="7"/>
      <c r="AJ210" s="6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</row>
    <row r="211" spans="1:47" ht="18" x14ac:dyDescent="0.2">
      <c r="A211" s="7">
        <v>2007</v>
      </c>
      <c r="B211" s="8" t="s">
        <v>2943</v>
      </c>
      <c r="C211" s="7" t="s">
        <v>103</v>
      </c>
      <c r="D211" s="7" t="s">
        <v>54</v>
      </c>
      <c r="E211" s="7">
        <v>75.75</v>
      </c>
      <c r="F211" s="7">
        <v>232</v>
      </c>
      <c r="G211" s="7">
        <v>29</v>
      </c>
      <c r="H211" s="7">
        <v>4.7300000000000004</v>
      </c>
      <c r="I211" s="7">
        <v>24</v>
      </c>
      <c r="J211" s="7"/>
      <c r="K211" s="7"/>
      <c r="L211" s="7"/>
      <c r="M211" s="7"/>
      <c r="AI211" s="7"/>
      <c r="AJ211" s="6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</row>
    <row r="212" spans="1:47" ht="18" x14ac:dyDescent="0.2">
      <c r="A212" s="7">
        <v>2007</v>
      </c>
      <c r="B212" s="8" t="s">
        <v>2944</v>
      </c>
      <c r="C212" s="7" t="s">
        <v>574</v>
      </c>
      <c r="D212" s="7" t="s">
        <v>54</v>
      </c>
      <c r="E212" s="7">
        <v>77.25</v>
      </c>
      <c r="F212" s="7">
        <v>226</v>
      </c>
      <c r="G212" s="7">
        <v>21</v>
      </c>
      <c r="H212" s="7">
        <v>4.91</v>
      </c>
      <c r="I212" s="7"/>
      <c r="J212" s="7">
        <v>29.5</v>
      </c>
      <c r="K212" s="7">
        <v>114</v>
      </c>
      <c r="L212" s="7">
        <v>4.42</v>
      </c>
      <c r="M212" s="7">
        <v>6.72</v>
      </c>
      <c r="AI212" s="7"/>
      <c r="AJ212" s="6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</row>
    <row r="213" spans="1:47" ht="18" x14ac:dyDescent="0.2">
      <c r="A213" s="7">
        <v>2007</v>
      </c>
      <c r="B213" s="8" t="s">
        <v>2945</v>
      </c>
      <c r="C213" s="7" t="s">
        <v>2657</v>
      </c>
      <c r="D213" s="7" t="s">
        <v>54</v>
      </c>
      <c r="E213" s="7">
        <v>77.5</v>
      </c>
      <c r="F213" s="7">
        <v>265</v>
      </c>
      <c r="G213" s="7">
        <v>24</v>
      </c>
      <c r="H213" s="7">
        <v>4.83</v>
      </c>
      <c r="I213" s="7"/>
      <c r="J213" s="7"/>
      <c r="K213" s="7"/>
      <c r="L213" s="7"/>
      <c r="M213" s="7"/>
      <c r="AI213" s="7"/>
      <c r="AJ213" s="6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</row>
    <row r="214" spans="1:47" ht="18" x14ac:dyDescent="0.2">
      <c r="A214" s="7">
        <v>2007</v>
      </c>
      <c r="B214" s="8" t="s">
        <v>2946</v>
      </c>
      <c r="C214" s="7" t="s">
        <v>2528</v>
      </c>
      <c r="D214" s="7" t="s">
        <v>54</v>
      </c>
      <c r="E214" s="7">
        <v>75.25</v>
      </c>
      <c r="F214" s="7">
        <v>226</v>
      </c>
      <c r="G214" s="7">
        <v>35</v>
      </c>
      <c r="H214" s="7">
        <v>4.7699999999999996</v>
      </c>
      <c r="I214" s="7"/>
      <c r="J214" s="7">
        <v>30.5</v>
      </c>
      <c r="K214" s="7">
        <v>108</v>
      </c>
      <c r="L214" s="7">
        <v>4.41</v>
      </c>
      <c r="M214" s="7">
        <v>6.77</v>
      </c>
      <c r="AI214" s="7"/>
      <c r="AJ214" s="6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</row>
    <row r="215" spans="1:47" ht="18" x14ac:dyDescent="0.2">
      <c r="A215" s="7">
        <v>2007</v>
      </c>
      <c r="B215" s="8" t="s">
        <v>2585</v>
      </c>
      <c r="C215" s="7" t="s">
        <v>499</v>
      </c>
      <c r="D215" s="7" t="s">
        <v>54</v>
      </c>
      <c r="E215" s="7">
        <v>73.63</v>
      </c>
      <c r="F215" s="7">
        <v>207</v>
      </c>
      <c r="G215" s="7"/>
      <c r="H215" s="7">
        <v>5.0999999999999996</v>
      </c>
      <c r="I215" s="7"/>
      <c r="J215" s="7">
        <v>27</v>
      </c>
      <c r="K215" s="7">
        <v>104</v>
      </c>
      <c r="L215" s="7">
        <v>4.5999999999999996</v>
      </c>
      <c r="M215" s="7">
        <v>7.29</v>
      </c>
      <c r="AI215" s="7"/>
      <c r="AJ215" s="6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</row>
    <row r="216" spans="1:47" ht="18" x14ac:dyDescent="0.2">
      <c r="A216" s="7">
        <v>2007</v>
      </c>
      <c r="B216" s="8" t="s">
        <v>2584</v>
      </c>
      <c r="C216" s="7" t="s">
        <v>1743</v>
      </c>
      <c r="D216" s="7" t="s">
        <v>54</v>
      </c>
      <c r="E216" s="7">
        <v>76.5</v>
      </c>
      <c r="F216" s="7">
        <v>237</v>
      </c>
      <c r="G216" s="7"/>
      <c r="H216" s="7">
        <v>5.14</v>
      </c>
      <c r="I216" s="7"/>
      <c r="J216" s="7">
        <v>28.5</v>
      </c>
      <c r="K216" s="7">
        <v>107</v>
      </c>
      <c r="L216" s="7">
        <v>4.76</v>
      </c>
      <c r="M216" s="7">
        <v>7.25</v>
      </c>
      <c r="AI216" s="7"/>
      <c r="AJ216" s="6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</row>
    <row r="217" spans="1:47" ht="18" x14ac:dyDescent="0.2">
      <c r="A217" s="7">
        <v>2007</v>
      </c>
      <c r="B217" s="8" t="s">
        <v>2583</v>
      </c>
      <c r="C217" s="7" t="s">
        <v>1526</v>
      </c>
      <c r="D217" s="7" t="s">
        <v>54</v>
      </c>
      <c r="E217" s="7">
        <v>74.38</v>
      </c>
      <c r="F217" s="7">
        <v>216</v>
      </c>
      <c r="G217" s="7"/>
      <c r="H217" s="7">
        <v>5.08</v>
      </c>
      <c r="I217" s="7"/>
      <c r="J217" s="7">
        <v>30.5</v>
      </c>
      <c r="K217" s="7">
        <v>110</v>
      </c>
      <c r="L217" s="7">
        <v>4.5999999999999996</v>
      </c>
      <c r="M217" s="7">
        <v>7.39</v>
      </c>
      <c r="AI217" s="7"/>
      <c r="AJ217" s="6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</row>
    <row r="218" spans="1:47" ht="18" x14ac:dyDescent="0.2">
      <c r="A218" s="7">
        <v>2007</v>
      </c>
      <c r="B218" s="8" t="s">
        <v>2582</v>
      </c>
      <c r="C218" s="7" t="s">
        <v>2550</v>
      </c>
      <c r="D218" s="7" t="s">
        <v>54</v>
      </c>
      <c r="E218" s="7">
        <v>74.099999999999994</v>
      </c>
      <c r="F218" s="7">
        <v>219</v>
      </c>
      <c r="G218" s="7">
        <v>36</v>
      </c>
      <c r="H218" s="7">
        <v>4.59</v>
      </c>
      <c r="I218" s="7"/>
      <c r="J218" s="7">
        <v>35.5</v>
      </c>
      <c r="K218" s="7">
        <v>111</v>
      </c>
      <c r="L218" s="7">
        <v>4.08</v>
      </c>
      <c r="M218" s="7">
        <v>6.78</v>
      </c>
      <c r="AI218" s="7"/>
      <c r="AJ218" s="6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</row>
    <row r="219" spans="1:47" ht="18" x14ac:dyDescent="0.2">
      <c r="A219" s="7">
        <v>2006</v>
      </c>
      <c r="B219" s="8" t="s">
        <v>2947</v>
      </c>
      <c r="C219" s="7" t="s">
        <v>303</v>
      </c>
      <c r="D219" s="7" t="s">
        <v>54</v>
      </c>
      <c r="E219" s="7">
        <v>73.25</v>
      </c>
      <c r="F219" s="7">
        <v>220</v>
      </c>
      <c r="G219" s="7"/>
      <c r="H219" s="7">
        <v>4.79</v>
      </c>
      <c r="I219" s="7"/>
      <c r="J219" s="7">
        <v>34</v>
      </c>
      <c r="K219" s="7">
        <v>114</v>
      </c>
      <c r="L219" s="7">
        <v>4.22</v>
      </c>
      <c r="M219" s="7">
        <v>6.75</v>
      </c>
      <c r="AI219" s="7"/>
      <c r="AJ219" s="6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</row>
    <row r="220" spans="1:47" ht="18" x14ac:dyDescent="0.2">
      <c r="A220" s="7">
        <v>2006</v>
      </c>
      <c r="B220" s="8" t="s">
        <v>2948</v>
      </c>
      <c r="C220" s="7" t="s">
        <v>263</v>
      </c>
      <c r="D220" s="7" t="s">
        <v>54</v>
      </c>
      <c r="E220" s="7">
        <v>73.63</v>
      </c>
      <c r="F220" s="7">
        <v>224</v>
      </c>
      <c r="G220" s="7">
        <v>35</v>
      </c>
      <c r="H220" s="7">
        <v>4.8899999999999997</v>
      </c>
      <c r="I220" s="7"/>
      <c r="J220" s="7"/>
      <c r="K220" s="7"/>
      <c r="L220" s="7"/>
      <c r="M220" s="7"/>
      <c r="AI220" s="7"/>
      <c r="AJ220" s="6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</row>
    <row r="221" spans="1:47" ht="18" x14ac:dyDescent="0.2">
      <c r="A221" s="7">
        <v>2006</v>
      </c>
      <c r="B221" s="8" t="s">
        <v>2949</v>
      </c>
      <c r="C221" s="7" t="s">
        <v>368</v>
      </c>
      <c r="D221" s="7" t="s">
        <v>54</v>
      </c>
      <c r="E221" s="7">
        <v>74.5</v>
      </c>
      <c r="F221" s="7">
        <v>205</v>
      </c>
      <c r="G221" s="7">
        <v>24</v>
      </c>
      <c r="H221" s="7">
        <v>4.9400000000000004</v>
      </c>
      <c r="I221" s="7"/>
      <c r="J221" s="7">
        <v>30.5</v>
      </c>
      <c r="K221" s="7">
        <v>104</v>
      </c>
      <c r="L221" s="7">
        <v>4.25</v>
      </c>
      <c r="M221" s="7">
        <v>7.34</v>
      </c>
      <c r="AI221" s="7"/>
      <c r="AJ221" s="6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</row>
    <row r="222" spans="1:47" ht="18" x14ac:dyDescent="0.2">
      <c r="A222" s="7">
        <v>2006</v>
      </c>
      <c r="B222" s="8" t="s">
        <v>2950</v>
      </c>
      <c r="C222" s="7" t="s">
        <v>823</v>
      </c>
      <c r="D222" s="7" t="s">
        <v>54</v>
      </c>
      <c r="E222" s="7">
        <v>75.25</v>
      </c>
      <c r="F222" s="7">
        <v>226</v>
      </c>
      <c r="G222" s="7">
        <v>26</v>
      </c>
      <c r="H222" s="7">
        <v>4.8099999999999996</v>
      </c>
      <c r="I222" s="7">
        <v>23</v>
      </c>
      <c r="J222" s="7"/>
      <c r="K222" s="7"/>
      <c r="L222" s="7">
        <v>4.26</v>
      </c>
      <c r="M222" s="7">
        <v>7.1</v>
      </c>
      <c r="AI222" s="7"/>
      <c r="AJ222" s="6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</row>
    <row r="223" spans="1:47" ht="18" x14ac:dyDescent="0.2">
      <c r="A223" s="7">
        <v>2006</v>
      </c>
      <c r="B223" s="8" t="s">
        <v>2593</v>
      </c>
      <c r="C223" s="7" t="s">
        <v>2671</v>
      </c>
      <c r="D223" s="7" t="s">
        <v>54</v>
      </c>
      <c r="E223" s="7">
        <v>72.25</v>
      </c>
      <c r="F223" s="7">
        <v>260</v>
      </c>
      <c r="G223" s="7"/>
      <c r="H223" s="7">
        <v>5.13</v>
      </c>
      <c r="I223" s="7"/>
      <c r="J223" s="7">
        <v>27.5</v>
      </c>
      <c r="K223" s="7">
        <v>94</v>
      </c>
      <c r="L223" s="7">
        <v>4.76</v>
      </c>
      <c r="M223" s="7">
        <v>7.97</v>
      </c>
      <c r="AI223" s="7"/>
      <c r="AJ223" s="6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</row>
    <row r="224" spans="1:47" ht="18" x14ac:dyDescent="0.2">
      <c r="A224" s="7">
        <v>2006</v>
      </c>
      <c r="B224" s="8" t="s">
        <v>2951</v>
      </c>
      <c r="C224" s="7" t="s">
        <v>854</v>
      </c>
      <c r="D224" s="7" t="s">
        <v>54</v>
      </c>
      <c r="E224" s="7">
        <v>73.38</v>
      </c>
      <c r="F224" s="7">
        <v>217</v>
      </c>
      <c r="G224" s="7"/>
      <c r="H224" s="7">
        <v>4.63</v>
      </c>
      <c r="I224" s="7"/>
      <c r="J224" s="7">
        <v>34</v>
      </c>
      <c r="K224" s="7">
        <v>107</v>
      </c>
      <c r="L224" s="7">
        <v>4.16</v>
      </c>
      <c r="M224" s="7">
        <v>7.12</v>
      </c>
      <c r="AI224" s="7"/>
      <c r="AJ224" s="6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</row>
    <row r="225" spans="1:47" ht="18" x14ac:dyDescent="0.2">
      <c r="A225" s="7">
        <v>2006</v>
      </c>
      <c r="B225" s="8" t="s">
        <v>2594</v>
      </c>
      <c r="C225" s="7" t="s">
        <v>2595</v>
      </c>
      <c r="D225" s="7" t="s">
        <v>54</v>
      </c>
      <c r="E225" s="7">
        <v>71.63</v>
      </c>
      <c r="F225" s="7">
        <v>239</v>
      </c>
      <c r="G225" s="7">
        <v>40</v>
      </c>
      <c r="H225" s="7">
        <v>4.8600000000000003</v>
      </c>
      <c r="I225" s="7"/>
      <c r="J225" s="7">
        <v>33</v>
      </c>
      <c r="K225" s="7">
        <v>110</v>
      </c>
      <c r="L225" s="7">
        <v>4.6900000000000004</v>
      </c>
      <c r="M225" s="7">
        <v>7.62</v>
      </c>
      <c r="AI225" s="7"/>
      <c r="AJ225" s="6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</row>
    <row r="226" spans="1:47" ht="18" x14ac:dyDescent="0.2">
      <c r="A226" s="7">
        <v>2006</v>
      </c>
      <c r="B226" s="8" t="s">
        <v>2952</v>
      </c>
      <c r="C226" s="7" t="s">
        <v>2591</v>
      </c>
      <c r="D226" s="7" t="s">
        <v>54</v>
      </c>
      <c r="E226" s="7">
        <v>74</v>
      </c>
      <c r="F226" s="7">
        <v>226</v>
      </c>
      <c r="G226" s="7">
        <v>19</v>
      </c>
      <c r="H226" s="7">
        <v>4.7</v>
      </c>
      <c r="I226" s="7">
        <v>22</v>
      </c>
      <c r="J226" s="7">
        <v>31.5</v>
      </c>
      <c r="K226" s="7">
        <v>107</v>
      </c>
      <c r="L226" s="7">
        <v>4.38</v>
      </c>
      <c r="M226" s="7">
        <v>7.4</v>
      </c>
      <c r="AI226" s="7"/>
      <c r="AJ226" s="6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</row>
    <row r="227" spans="1:47" ht="18" x14ac:dyDescent="0.2">
      <c r="A227" s="7">
        <v>2006</v>
      </c>
      <c r="B227" s="8" t="s">
        <v>846</v>
      </c>
      <c r="C227" s="7" t="s">
        <v>2953</v>
      </c>
      <c r="D227" s="7" t="s">
        <v>54</v>
      </c>
      <c r="E227" s="7">
        <v>75.88</v>
      </c>
      <c r="F227" s="7">
        <v>232</v>
      </c>
      <c r="G227" s="7">
        <v>38</v>
      </c>
      <c r="H227" s="7">
        <v>4.8600000000000003</v>
      </c>
      <c r="I227" s="7"/>
      <c r="J227" s="7">
        <v>32.5</v>
      </c>
      <c r="K227" s="7">
        <v>108</v>
      </c>
      <c r="L227" s="7">
        <v>4.29</v>
      </c>
      <c r="M227" s="7">
        <v>7.47</v>
      </c>
      <c r="AI227" s="7"/>
      <c r="AJ227" s="6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</row>
    <row r="228" spans="1:47" ht="18" x14ac:dyDescent="0.2">
      <c r="A228" s="7">
        <v>2006</v>
      </c>
      <c r="B228" s="8" t="s">
        <v>2954</v>
      </c>
      <c r="C228" s="7" t="s">
        <v>2524</v>
      </c>
      <c r="D228" s="7" t="s">
        <v>54</v>
      </c>
      <c r="E228" s="7">
        <v>76.88</v>
      </c>
      <c r="F228" s="7">
        <v>223</v>
      </c>
      <c r="G228" s="7">
        <v>35</v>
      </c>
      <c r="H228" s="7">
        <v>4.9000000000000004</v>
      </c>
      <c r="I228" s="7"/>
      <c r="J228" s="7"/>
      <c r="K228" s="7"/>
      <c r="L228" s="7"/>
      <c r="M228" s="7"/>
      <c r="AI228" s="7"/>
      <c r="AJ228" s="6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</row>
    <row r="229" spans="1:47" ht="18" x14ac:dyDescent="0.2">
      <c r="A229" s="7">
        <v>2006</v>
      </c>
      <c r="B229" s="8" t="s">
        <v>2596</v>
      </c>
      <c r="C229" s="7" t="s">
        <v>2597</v>
      </c>
      <c r="D229" s="7" t="s">
        <v>54</v>
      </c>
      <c r="E229" s="7">
        <v>74.38</v>
      </c>
      <c r="F229" s="7">
        <v>216</v>
      </c>
      <c r="G229" s="7">
        <v>37</v>
      </c>
      <c r="H229" s="7">
        <v>4.74</v>
      </c>
      <c r="I229" s="7"/>
      <c r="J229" s="7">
        <v>35</v>
      </c>
      <c r="K229" s="7">
        <v>111</v>
      </c>
      <c r="L229" s="7">
        <v>4.07</v>
      </c>
      <c r="M229" s="7">
        <v>6.93</v>
      </c>
      <c r="AI229" s="7"/>
      <c r="AJ229" s="6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</row>
    <row r="230" spans="1:47" ht="18" x14ac:dyDescent="0.2">
      <c r="A230" s="7">
        <v>2006</v>
      </c>
      <c r="B230" s="8" t="s">
        <v>2955</v>
      </c>
      <c r="C230" s="7" t="s">
        <v>2684</v>
      </c>
      <c r="D230" s="7" t="s">
        <v>54</v>
      </c>
      <c r="E230" s="7">
        <v>74.25</v>
      </c>
      <c r="F230" s="7">
        <v>220</v>
      </c>
      <c r="G230" s="7">
        <v>30</v>
      </c>
      <c r="H230" s="7">
        <v>4.72</v>
      </c>
      <c r="I230" s="7"/>
      <c r="J230" s="7">
        <v>36</v>
      </c>
      <c r="K230" s="7">
        <v>111</v>
      </c>
      <c r="L230" s="7">
        <v>4.17</v>
      </c>
      <c r="M230" s="7">
        <v>7.13</v>
      </c>
      <c r="AI230" s="7"/>
      <c r="AJ230" s="6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</row>
    <row r="231" spans="1:47" ht="18" x14ac:dyDescent="0.2">
      <c r="A231" s="7">
        <v>2006</v>
      </c>
      <c r="B231" s="8" t="s">
        <v>2956</v>
      </c>
      <c r="C231" s="7" t="s">
        <v>323</v>
      </c>
      <c r="D231" s="7" t="s">
        <v>54</v>
      </c>
      <c r="E231" s="7">
        <v>74</v>
      </c>
      <c r="F231" s="7">
        <v>198</v>
      </c>
      <c r="G231" s="7"/>
      <c r="H231" s="7">
        <v>4.43</v>
      </c>
      <c r="I231" s="7"/>
      <c r="J231" s="7">
        <v>32</v>
      </c>
      <c r="K231" s="7">
        <v>121</v>
      </c>
      <c r="L231" s="7">
        <v>4.25</v>
      </c>
      <c r="M231" s="7">
        <v>6.96</v>
      </c>
      <c r="AI231" s="7"/>
      <c r="AJ231" s="6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</row>
    <row r="232" spans="1:47" ht="18" x14ac:dyDescent="0.2">
      <c r="A232" s="7">
        <v>2006</v>
      </c>
      <c r="B232" s="8" t="s">
        <v>2598</v>
      </c>
      <c r="C232" s="7" t="s">
        <v>2599</v>
      </c>
      <c r="D232" s="7" t="s">
        <v>54</v>
      </c>
      <c r="E232" s="7">
        <v>73</v>
      </c>
      <c r="F232" s="7">
        <v>210</v>
      </c>
      <c r="G232" s="7"/>
      <c r="H232" s="7">
        <v>4.7</v>
      </c>
      <c r="I232" s="7"/>
      <c r="J232" s="7">
        <v>32.5</v>
      </c>
      <c r="K232" s="7">
        <v>112</v>
      </c>
      <c r="L232" s="7">
        <v>4.12</v>
      </c>
      <c r="M232" s="7">
        <v>6.83</v>
      </c>
      <c r="AI232" s="7"/>
      <c r="AJ232" s="6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</row>
    <row r="233" spans="1:47" ht="18" x14ac:dyDescent="0.2">
      <c r="A233" s="7">
        <v>2006</v>
      </c>
      <c r="B233" s="8" t="s">
        <v>2600</v>
      </c>
      <c r="C233" s="7" t="s">
        <v>2601</v>
      </c>
      <c r="D233" s="7" t="s">
        <v>54</v>
      </c>
      <c r="E233" s="7">
        <v>76</v>
      </c>
      <c r="F233" s="7">
        <v>226</v>
      </c>
      <c r="G233" s="7"/>
      <c r="H233" s="7">
        <v>4.6500000000000004</v>
      </c>
      <c r="I233" s="7"/>
      <c r="J233" s="7">
        <v>32.5</v>
      </c>
      <c r="K233" s="7">
        <v>114</v>
      </c>
      <c r="L233" s="7">
        <v>4.26</v>
      </c>
      <c r="M233" s="7">
        <v>6.94</v>
      </c>
      <c r="AI233" s="7"/>
      <c r="AJ233" s="6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</row>
    <row r="234" spans="1:47" ht="18" x14ac:dyDescent="0.2">
      <c r="A234" s="7">
        <v>2006</v>
      </c>
      <c r="B234" s="8" t="s">
        <v>2602</v>
      </c>
      <c r="C234" s="7" t="s">
        <v>295</v>
      </c>
      <c r="D234" s="7" t="s">
        <v>54</v>
      </c>
      <c r="E234" s="7">
        <v>73.63</v>
      </c>
      <c r="F234" s="7">
        <v>222</v>
      </c>
      <c r="G234" s="7"/>
      <c r="H234" s="7">
        <v>5.12</v>
      </c>
      <c r="I234" s="7"/>
      <c r="J234" s="7">
        <v>23</v>
      </c>
      <c r="K234" s="7">
        <v>97</v>
      </c>
      <c r="L234" s="7">
        <v>4.42</v>
      </c>
      <c r="M234" s="7"/>
      <c r="AI234" s="7"/>
      <c r="AJ234" s="6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</row>
    <row r="235" spans="1:47" ht="18" x14ac:dyDescent="0.2">
      <c r="A235" s="7">
        <v>2006</v>
      </c>
      <c r="B235" s="8" t="s">
        <v>2603</v>
      </c>
      <c r="C235" s="7" t="s">
        <v>2669</v>
      </c>
      <c r="D235" s="7" t="s">
        <v>54</v>
      </c>
      <c r="E235" s="7">
        <v>76.88</v>
      </c>
      <c r="F235" s="7">
        <v>232</v>
      </c>
      <c r="G235" s="7"/>
      <c r="H235" s="7">
        <v>5.14</v>
      </c>
      <c r="I235" s="7"/>
      <c r="J235" s="7">
        <v>29</v>
      </c>
      <c r="K235" s="7">
        <v>110</v>
      </c>
      <c r="L235" s="7">
        <v>4.49</v>
      </c>
      <c r="M235" s="7">
        <v>7.36</v>
      </c>
      <c r="AI235" s="7"/>
      <c r="AJ235" s="6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</row>
    <row r="236" spans="1:47" ht="18" x14ac:dyDescent="0.2">
      <c r="A236" s="7">
        <v>2006</v>
      </c>
      <c r="B236" s="8" t="s">
        <v>2604</v>
      </c>
      <c r="C236" s="7" t="s">
        <v>2574</v>
      </c>
      <c r="D236" s="7" t="s">
        <v>54</v>
      </c>
      <c r="E236" s="7">
        <v>76.63</v>
      </c>
      <c r="F236" s="7">
        <v>233</v>
      </c>
      <c r="G236" s="7"/>
      <c r="H236" s="7">
        <v>4.72</v>
      </c>
      <c r="I236" s="7"/>
      <c r="J236" s="7">
        <v>33.5</v>
      </c>
      <c r="K236" s="7">
        <v>116</v>
      </c>
      <c r="L236" s="7">
        <v>4.0999999999999996</v>
      </c>
      <c r="M236" s="7">
        <v>6.76</v>
      </c>
      <c r="AI236" s="7"/>
      <c r="AJ236" s="6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</row>
    <row r="237" spans="1:47" ht="18" x14ac:dyDescent="0.2">
      <c r="A237" s="7">
        <v>2006</v>
      </c>
      <c r="B237" s="8" t="s">
        <v>856</v>
      </c>
      <c r="C237" s="7" t="s">
        <v>360</v>
      </c>
      <c r="D237" s="7" t="s">
        <v>54</v>
      </c>
      <c r="E237" s="7">
        <v>73.13</v>
      </c>
      <c r="F237" s="7">
        <v>214</v>
      </c>
      <c r="G237" s="7">
        <v>19</v>
      </c>
      <c r="H237" s="7">
        <v>4.6100000000000003</v>
      </c>
      <c r="I237" s="7"/>
      <c r="J237" s="7">
        <v>37.5</v>
      </c>
      <c r="K237" s="7">
        <v>121</v>
      </c>
      <c r="L237" s="7">
        <v>4.17</v>
      </c>
      <c r="M237" s="7">
        <v>7.07</v>
      </c>
      <c r="AI237" s="7"/>
      <c r="AJ237" s="6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</row>
    <row r="238" spans="1:47" ht="18" x14ac:dyDescent="0.2">
      <c r="A238" s="7">
        <v>2006</v>
      </c>
      <c r="B238" s="8" t="s">
        <v>2592</v>
      </c>
      <c r="C238" s="7" t="s">
        <v>648</v>
      </c>
      <c r="D238" s="7" t="s">
        <v>54</v>
      </c>
      <c r="E238" s="7">
        <v>76.75</v>
      </c>
      <c r="F238" s="7">
        <v>216</v>
      </c>
      <c r="G238" s="7"/>
      <c r="H238" s="7">
        <v>4.6399999999999997</v>
      </c>
      <c r="I238" s="7"/>
      <c r="J238" s="7">
        <v>35</v>
      </c>
      <c r="K238" s="7">
        <v>122</v>
      </c>
      <c r="L238" s="7">
        <v>4.47</v>
      </c>
      <c r="M238" s="7">
        <v>7.41</v>
      </c>
      <c r="AI238" s="7"/>
      <c r="AJ238" s="6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</row>
    <row r="239" spans="1:47" ht="18" x14ac:dyDescent="0.2">
      <c r="A239" s="7">
        <v>2006</v>
      </c>
      <c r="B239" s="8" t="s">
        <v>2957</v>
      </c>
      <c r="C239" s="7" t="s">
        <v>352</v>
      </c>
      <c r="D239" s="7" t="s">
        <v>54</v>
      </c>
      <c r="E239" s="7">
        <v>72</v>
      </c>
      <c r="F239" s="7">
        <v>200</v>
      </c>
      <c r="G239" s="7">
        <v>11</v>
      </c>
      <c r="H239" s="7">
        <v>4.51</v>
      </c>
      <c r="I239" s="7"/>
      <c r="J239" s="7">
        <v>36</v>
      </c>
      <c r="K239" s="7">
        <v>117</v>
      </c>
      <c r="L239" s="7">
        <v>4.08</v>
      </c>
      <c r="M239" s="7">
        <v>6.94</v>
      </c>
      <c r="AI239" s="7"/>
      <c r="AJ239" s="6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</row>
    <row r="240" spans="1:47" ht="18" x14ac:dyDescent="0.2">
      <c r="A240" s="7">
        <v>2006</v>
      </c>
      <c r="B240" s="8" t="s">
        <v>2958</v>
      </c>
      <c r="C240" s="7" t="s">
        <v>89</v>
      </c>
      <c r="D240" s="7" t="s">
        <v>54</v>
      </c>
      <c r="E240" s="7">
        <v>76.75</v>
      </c>
      <c r="F240" s="7">
        <v>223</v>
      </c>
      <c r="G240" s="7">
        <v>33</v>
      </c>
      <c r="H240" s="7">
        <v>4.76</v>
      </c>
      <c r="I240" s="7"/>
      <c r="J240" s="7">
        <v>33</v>
      </c>
      <c r="K240" s="7">
        <v>112</v>
      </c>
      <c r="L240" s="7">
        <v>4.1100000000000003</v>
      </c>
      <c r="M240" s="7">
        <v>7</v>
      </c>
      <c r="AI240" s="7"/>
      <c r="AJ240" s="6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</row>
    <row r="241" spans="1:47" ht="18" x14ac:dyDescent="0.2">
      <c r="A241" s="7">
        <v>2006</v>
      </c>
      <c r="B241" s="8" t="s">
        <v>2959</v>
      </c>
      <c r="C241" s="7" t="s">
        <v>632</v>
      </c>
      <c r="D241" s="7" t="s">
        <v>54</v>
      </c>
      <c r="E241" s="7">
        <v>76.599999999999994</v>
      </c>
      <c r="F241" s="7">
        <v>229</v>
      </c>
      <c r="G241" s="7">
        <v>15</v>
      </c>
      <c r="H241" s="7">
        <v>4.4800000000000004</v>
      </c>
      <c r="I241" s="7"/>
      <c r="J241" s="7"/>
      <c r="K241" s="7"/>
      <c r="L241" s="7"/>
      <c r="M241" s="7"/>
      <c r="AI241" s="7"/>
      <c r="AJ241" s="6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</row>
    <row r="242" spans="1:47" ht="18" x14ac:dyDescent="0.2">
      <c r="A242" s="7">
        <v>2005</v>
      </c>
      <c r="B242" s="8" t="s">
        <v>2609</v>
      </c>
      <c r="C242" s="7" t="s">
        <v>646</v>
      </c>
      <c r="D242" s="7" t="s">
        <v>54</v>
      </c>
      <c r="E242" s="7">
        <v>74.25</v>
      </c>
      <c r="F242" s="7">
        <v>218</v>
      </c>
      <c r="G242" s="7">
        <v>19</v>
      </c>
      <c r="H242" s="7">
        <v>5</v>
      </c>
      <c r="I242" s="7"/>
      <c r="J242" s="7">
        <v>27.5</v>
      </c>
      <c r="K242" s="7">
        <v>106</v>
      </c>
      <c r="L242" s="7">
        <v>4.3899999999999997</v>
      </c>
      <c r="M242" s="7">
        <v>7.29</v>
      </c>
      <c r="AI242" s="7"/>
      <c r="AJ242" s="6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</row>
    <row r="243" spans="1:47" ht="18" x14ac:dyDescent="0.2">
      <c r="A243" s="7">
        <v>2005</v>
      </c>
      <c r="B243" s="8" t="s">
        <v>2960</v>
      </c>
      <c r="C243" s="7" t="s">
        <v>2535</v>
      </c>
      <c r="D243" s="7" t="s">
        <v>54</v>
      </c>
      <c r="E243" s="7">
        <v>78.13</v>
      </c>
      <c r="F243" s="7">
        <v>242</v>
      </c>
      <c r="G243" s="7">
        <v>23</v>
      </c>
      <c r="H243" s="7">
        <v>5.0599999999999996</v>
      </c>
      <c r="I243" s="7"/>
      <c r="J243" s="7">
        <v>29</v>
      </c>
      <c r="K243" s="7">
        <v>101</v>
      </c>
      <c r="L243" s="7">
        <v>4.62</v>
      </c>
      <c r="M243" s="7">
        <v>7.67</v>
      </c>
      <c r="AI243" s="7"/>
      <c r="AJ243" s="6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</row>
    <row r="244" spans="1:47" ht="18" x14ac:dyDescent="0.2">
      <c r="A244" s="7">
        <v>2005</v>
      </c>
      <c r="B244" s="8" t="s">
        <v>2961</v>
      </c>
      <c r="C244" s="7" t="s">
        <v>134</v>
      </c>
      <c r="D244" s="7" t="s">
        <v>54</v>
      </c>
      <c r="E244" s="7">
        <v>73.5</v>
      </c>
      <c r="F244" s="7">
        <v>221</v>
      </c>
      <c r="G244" s="7">
        <v>13</v>
      </c>
      <c r="H244" s="7">
        <v>4.8899999999999997</v>
      </c>
      <c r="I244" s="7"/>
      <c r="J244" s="7">
        <v>29</v>
      </c>
      <c r="K244" s="7">
        <v>106</v>
      </c>
      <c r="L244" s="7">
        <v>4.54</v>
      </c>
      <c r="M244" s="7">
        <v>7.49</v>
      </c>
      <c r="AI244" s="7"/>
      <c r="AJ244" s="6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</row>
    <row r="245" spans="1:47" ht="18" x14ac:dyDescent="0.2">
      <c r="A245" s="7">
        <v>2005</v>
      </c>
      <c r="B245" s="8" t="s">
        <v>2962</v>
      </c>
      <c r="C245" s="7" t="s">
        <v>538</v>
      </c>
      <c r="D245" s="7" t="s">
        <v>54</v>
      </c>
      <c r="E245" s="7">
        <v>76.75</v>
      </c>
      <c r="F245" s="7">
        <v>230</v>
      </c>
      <c r="G245" s="7">
        <v>28</v>
      </c>
      <c r="H245" s="7">
        <v>4.72</v>
      </c>
      <c r="I245" s="7"/>
      <c r="J245" s="7"/>
      <c r="K245" s="7"/>
      <c r="L245" s="7"/>
      <c r="M245" s="7">
        <v>7.42</v>
      </c>
      <c r="AI245" s="7"/>
      <c r="AJ245" s="6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</row>
    <row r="246" spans="1:47" ht="18" x14ac:dyDescent="0.2">
      <c r="A246" s="7">
        <v>2005</v>
      </c>
      <c r="B246" s="8" t="s">
        <v>2610</v>
      </c>
      <c r="C246" s="7" t="s">
        <v>742</v>
      </c>
      <c r="D246" s="7" t="s">
        <v>54</v>
      </c>
      <c r="E246" s="7">
        <v>73</v>
      </c>
      <c r="F246" s="7">
        <v>211</v>
      </c>
      <c r="G246" s="7">
        <v>26</v>
      </c>
      <c r="H246" s="7">
        <v>5.0999999999999996</v>
      </c>
      <c r="I246" s="7"/>
      <c r="J246" s="7">
        <v>29</v>
      </c>
      <c r="K246" s="7">
        <v>103</v>
      </c>
      <c r="L246" s="7">
        <v>4.2</v>
      </c>
      <c r="M246" s="7">
        <v>7.24</v>
      </c>
      <c r="AI246" s="7"/>
      <c r="AJ246" s="6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</row>
    <row r="247" spans="1:47" ht="18" x14ac:dyDescent="0.2">
      <c r="A247" s="7">
        <v>2005</v>
      </c>
      <c r="B247" s="8" t="s">
        <v>2963</v>
      </c>
      <c r="C247" s="7" t="s">
        <v>928</v>
      </c>
      <c r="D247" s="7" t="s">
        <v>54</v>
      </c>
      <c r="E247" s="7">
        <v>74.38</v>
      </c>
      <c r="F247" s="7">
        <v>232</v>
      </c>
      <c r="G247" s="7">
        <v>48</v>
      </c>
      <c r="H247" s="7">
        <v>4.87</v>
      </c>
      <c r="I247" s="7"/>
      <c r="J247" s="7">
        <v>30.5</v>
      </c>
      <c r="K247" s="7">
        <v>103</v>
      </c>
      <c r="L247" s="7">
        <v>4.07</v>
      </c>
      <c r="M247" s="7">
        <v>7.09</v>
      </c>
      <c r="AI247" s="7"/>
      <c r="AJ247" s="6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</row>
    <row r="248" spans="1:47" ht="18" x14ac:dyDescent="0.2">
      <c r="A248" s="7">
        <v>2005</v>
      </c>
      <c r="B248" s="8" t="s">
        <v>2964</v>
      </c>
      <c r="C248" s="7" t="s">
        <v>890</v>
      </c>
      <c r="D248" s="7" t="s">
        <v>54</v>
      </c>
      <c r="E248" s="7">
        <v>75.88</v>
      </c>
      <c r="F248" s="7">
        <v>225</v>
      </c>
      <c r="G248" s="7">
        <v>38</v>
      </c>
      <c r="H248" s="7">
        <v>4.8499999999999996</v>
      </c>
      <c r="I248" s="7"/>
      <c r="J248" s="7">
        <v>33</v>
      </c>
      <c r="K248" s="7">
        <v>109</v>
      </c>
      <c r="L248" s="7">
        <v>4.08</v>
      </c>
      <c r="M248" s="7">
        <v>6.94</v>
      </c>
      <c r="AI248" s="7"/>
      <c r="AJ248" s="6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</row>
    <row r="249" spans="1:47" ht="18" x14ac:dyDescent="0.2">
      <c r="A249" s="7">
        <v>2005</v>
      </c>
      <c r="B249" s="8" t="s">
        <v>894</v>
      </c>
      <c r="C249" s="7" t="s">
        <v>360</v>
      </c>
      <c r="D249" s="7" t="s">
        <v>54</v>
      </c>
      <c r="E249" s="7">
        <v>75.5</v>
      </c>
      <c r="F249" s="7">
        <v>226</v>
      </c>
      <c r="G249" s="7">
        <v>21</v>
      </c>
      <c r="H249" s="7">
        <v>4.8</v>
      </c>
      <c r="I249" s="7"/>
      <c r="J249" s="7">
        <v>31.5</v>
      </c>
      <c r="K249" s="7">
        <v>113</v>
      </c>
      <c r="L249" s="7">
        <v>4.0999999999999996</v>
      </c>
      <c r="M249" s="7">
        <v>7</v>
      </c>
      <c r="AI249" s="7"/>
      <c r="AJ249" s="6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</row>
    <row r="250" spans="1:47" ht="18" x14ac:dyDescent="0.2">
      <c r="A250" s="7">
        <v>2005</v>
      </c>
      <c r="B250" s="8" t="s">
        <v>2611</v>
      </c>
      <c r="C250" s="7" t="s">
        <v>650</v>
      </c>
      <c r="D250" s="7" t="s">
        <v>54</v>
      </c>
      <c r="E250" s="7">
        <v>75.75</v>
      </c>
      <c r="F250" s="7">
        <v>229</v>
      </c>
      <c r="G250" s="7">
        <v>30</v>
      </c>
      <c r="H250" s="7">
        <v>5.04</v>
      </c>
      <c r="I250" s="7"/>
      <c r="J250" s="7">
        <v>29</v>
      </c>
      <c r="K250" s="7">
        <v>97</v>
      </c>
      <c r="L250" s="7">
        <v>4.5199999999999996</v>
      </c>
      <c r="M250" s="7">
        <v>7.41</v>
      </c>
      <c r="AI250" s="7"/>
      <c r="AJ250" s="6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</row>
    <row r="251" spans="1:47" ht="18" x14ac:dyDescent="0.2">
      <c r="A251" s="7">
        <v>2005</v>
      </c>
      <c r="B251" s="8" t="s">
        <v>2612</v>
      </c>
      <c r="C251" s="7" t="s">
        <v>525</v>
      </c>
      <c r="D251" s="7" t="s">
        <v>54</v>
      </c>
      <c r="E251" s="7">
        <v>74</v>
      </c>
      <c r="F251" s="7">
        <v>215</v>
      </c>
      <c r="G251" s="7">
        <v>30</v>
      </c>
      <c r="H251" s="7">
        <v>4.68</v>
      </c>
      <c r="I251" s="7"/>
      <c r="J251" s="7">
        <v>33</v>
      </c>
      <c r="K251" s="7">
        <v>113</v>
      </c>
      <c r="L251" s="7">
        <v>4.07</v>
      </c>
      <c r="M251" s="7">
        <v>6.89</v>
      </c>
      <c r="AI251" s="7"/>
      <c r="AJ251" s="6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</row>
    <row r="252" spans="1:47" ht="18" x14ac:dyDescent="0.2">
      <c r="A252" s="7">
        <v>2005</v>
      </c>
      <c r="B252" s="8" t="s">
        <v>2605</v>
      </c>
      <c r="C252" s="7" t="s">
        <v>332</v>
      </c>
      <c r="D252" s="7" t="s">
        <v>54</v>
      </c>
      <c r="E252" s="7">
        <v>72.13</v>
      </c>
      <c r="F252" s="7">
        <v>208</v>
      </c>
      <c r="G252" s="7">
        <v>35</v>
      </c>
      <c r="H252" s="7">
        <v>4.6100000000000003</v>
      </c>
      <c r="I252" s="7"/>
      <c r="J252" s="7">
        <v>31</v>
      </c>
      <c r="K252" s="7">
        <v>111</v>
      </c>
      <c r="L252" s="7">
        <v>4.09</v>
      </c>
      <c r="M252" s="7">
        <v>7.03</v>
      </c>
      <c r="AI252" s="7"/>
      <c r="AJ252" s="6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</row>
    <row r="253" spans="1:47" ht="18" x14ac:dyDescent="0.2">
      <c r="A253" s="7">
        <v>2005</v>
      </c>
      <c r="B253" s="8" t="s">
        <v>2613</v>
      </c>
      <c r="C253" s="7" t="s">
        <v>2913</v>
      </c>
      <c r="D253" s="7" t="s">
        <v>54</v>
      </c>
      <c r="E253" s="7">
        <v>74.5</v>
      </c>
      <c r="F253" s="7">
        <v>208</v>
      </c>
      <c r="G253" s="7"/>
      <c r="H253" s="7">
        <v>4.6900000000000004</v>
      </c>
      <c r="I253" s="7"/>
      <c r="J253" s="7">
        <v>30.5</v>
      </c>
      <c r="K253" s="7">
        <v>108</v>
      </c>
      <c r="L253" s="7">
        <v>4.08</v>
      </c>
      <c r="M253" s="7">
        <v>6.77</v>
      </c>
      <c r="AI253" s="7"/>
      <c r="AJ253" s="6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</row>
    <row r="254" spans="1:47" ht="18" x14ac:dyDescent="0.2">
      <c r="A254" s="7">
        <v>2005</v>
      </c>
      <c r="B254" s="8" t="s">
        <v>907</v>
      </c>
      <c r="C254" s="7" t="s">
        <v>2534</v>
      </c>
      <c r="D254" s="7" t="s">
        <v>54</v>
      </c>
      <c r="E254" s="7">
        <v>75.5</v>
      </c>
      <c r="F254" s="7">
        <v>218</v>
      </c>
      <c r="G254" s="7">
        <v>26</v>
      </c>
      <c r="H254" s="7">
        <v>4.7300000000000004</v>
      </c>
      <c r="I254" s="7">
        <v>22</v>
      </c>
      <c r="J254" s="7">
        <v>34.5</v>
      </c>
      <c r="K254" s="7">
        <v>128</v>
      </c>
      <c r="L254" s="7">
        <v>4.08</v>
      </c>
      <c r="M254" s="7">
        <v>6.93</v>
      </c>
      <c r="AI254" s="7"/>
      <c r="AJ254" s="6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</row>
    <row r="255" spans="1:47" ht="18" x14ac:dyDescent="0.2">
      <c r="A255" s="7">
        <v>2005</v>
      </c>
      <c r="B255" s="8" t="s">
        <v>2614</v>
      </c>
      <c r="C255" s="7" t="s">
        <v>1743</v>
      </c>
      <c r="D255" s="7" t="s">
        <v>54</v>
      </c>
      <c r="E255" s="7">
        <v>73.75</v>
      </c>
      <c r="F255" s="7">
        <v>218</v>
      </c>
      <c r="G255" s="7"/>
      <c r="H255" s="7">
        <v>4.91</v>
      </c>
      <c r="I255" s="7"/>
      <c r="J255" s="7">
        <v>28.5</v>
      </c>
      <c r="K255" s="7">
        <v>101</v>
      </c>
      <c r="L255" s="7">
        <v>4.13</v>
      </c>
      <c r="M255" s="7">
        <v>7.03</v>
      </c>
      <c r="AI255" s="7"/>
      <c r="AJ255" s="6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</row>
    <row r="256" spans="1:47" ht="18" x14ac:dyDescent="0.2">
      <c r="A256" s="7">
        <v>2005</v>
      </c>
      <c r="B256" s="8" t="s">
        <v>2965</v>
      </c>
      <c r="C256" s="7" t="s">
        <v>906</v>
      </c>
      <c r="D256" s="7" t="s">
        <v>54</v>
      </c>
      <c r="E256" s="7">
        <v>77</v>
      </c>
      <c r="F256" s="7">
        <v>225</v>
      </c>
      <c r="G256" s="7">
        <v>30</v>
      </c>
      <c r="H256" s="7">
        <v>4.9800000000000004</v>
      </c>
      <c r="I256" s="7"/>
      <c r="J256" s="7">
        <v>29.5</v>
      </c>
      <c r="K256" s="7">
        <v>105</v>
      </c>
      <c r="L256" s="7">
        <v>4.3899999999999997</v>
      </c>
      <c r="M256" s="7">
        <v>7.33</v>
      </c>
      <c r="AI256" s="7"/>
      <c r="AJ256" s="6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</row>
    <row r="257" spans="1:47" ht="18" x14ac:dyDescent="0.2">
      <c r="A257" s="7">
        <v>2005</v>
      </c>
      <c r="B257" s="8" t="s">
        <v>2966</v>
      </c>
      <c r="C257" s="7" t="s">
        <v>698</v>
      </c>
      <c r="D257" s="7" t="s">
        <v>54</v>
      </c>
      <c r="E257" s="7">
        <v>76</v>
      </c>
      <c r="F257" s="7">
        <v>233</v>
      </c>
      <c r="G257" s="7">
        <v>27</v>
      </c>
      <c r="H257" s="7">
        <v>5.1100000000000003</v>
      </c>
      <c r="I257" s="7"/>
      <c r="J257" s="7">
        <v>26.5</v>
      </c>
      <c r="K257" s="7"/>
      <c r="L257" s="7">
        <v>4.5199999999999996</v>
      </c>
      <c r="M257" s="7">
        <v>7.38</v>
      </c>
      <c r="AI257" s="7"/>
      <c r="AJ257" s="6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</row>
    <row r="258" spans="1:47" ht="18" x14ac:dyDescent="0.2">
      <c r="A258" s="7">
        <v>2005</v>
      </c>
      <c r="B258" s="8" t="s">
        <v>2608</v>
      </c>
      <c r="C258" s="7" t="s">
        <v>352</v>
      </c>
      <c r="D258" s="7" t="s">
        <v>54</v>
      </c>
      <c r="E258" s="7">
        <v>72.25</v>
      </c>
      <c r="F258" s="7">
        <v>225</v>
      </c>
      <c r="G258" s="7">
        <v>19</v>
      </c>
      <c r="H258" s="7">
        <v>4.72</v>
      </c>
      <c r="I258" s="7"/>
      <c r="J258" s="7">
        <v>33</v>
      </c>
      <c r="K258" s="7">
        <v>112</v>
      </c>
      <c r="L258" s="7">
        <v>4.08</v>
      </c>
      <c r="M258" s="7">
        <v>6.97</v>
      </c>
      <c r="AI258" s="7"/>
      <c r="AJ258" s="6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</row>
    <row r="259" spans="1:47" ht="18" x14ac:dyDescent="0.2">
      <c r="A259" s="7">
        <v>2005</v>
      </c>
      <c r="B259" s="8" t="s">
        <v>2607</v>
      </c>
      <c r="C259" s="7" t="s">
        <v>2534</v>
      </c>
      <c r="D259" s="7" t="s">
        <v>54</v>
      </c>
      <c r="E259" s="7">
        <v>74</v>
      </c>
      <c r="F259" s="7">
        <v>214</v>
      </c>
      <c r="G259" s="7">
        <v>26</v>
      </c>
      <c r="H259" s="7">
        <v>4.7300000000000004</v>
      </c>
      <c r="I259" s="7"/>
      <c r="J259" s="7">
        <v>33.5</v>
      </c>
      <c r="K259" s="7">
        <v>113</v>
      </c>
      <c r="L259" s="7">
        <v>4.53</v>
      </c>
      <c r="M259" s="7">
        <v>7.53</v>
      </c>
    </row>
    <row r="260" spans="1:47" ht="18" x14ac:dyDescent="0.2">
      <c r="A260" s="7">
        <v>2005</v>
      </c>
      <c r="B260" s="8" t="s">
        <v>2967</v>
      </c>
      <c r="C260" s="7" t="s">
        <v>107</v>
      </c>
      <c r="D260" s="7" t="s">
        <v>54</v>
      </c>
      <c r="E260" s="7">
        <v>74</v>
      </c>
      <c r="F260" s="7">
        <v>223</v>
      </c>
      <c r="G260" s="7">
        <v>39</v>
      </c>
      <c r="H260" s="7">
        <v>4.75</v>
      </c>
      <c r="I260" s="7"/>
      <c r="J260" s="7">
        <v>34.5</v>
      </c>
      <c r="K260" s="7">
        <v>110</v>
      </c>
      <c r="L260" s="7"/>
      <c r="M260" s="7">
        <v>7.38</v>
      </c>
    </row>
    <row r="261" spans="1:47" ht="18" x14ac:dyDescent="0.2">
      <c r="A261" s="7">
        <v>2005</v>
      </c>
      <c r="B261" s="8" t="s">
        <v>2755</v>
      </c>
      <c r="C261" s="7" t="s">
        <v>866</v>
      </c>
      <c r="D261" s="7" t="s">
        <v>54</v>
      </c>
      <c r="E261" s="7">
        <v>76.13</v>
      </c>
      <c r="F261" s="7">
        <v>217</v>
      </c>
      <c r="G261" s="7">
        <v>40</v>
      </c>
      <c r="H261" s="7">
        <v>4.78</v>
      </c>
      <c r="I261" s="7"/>
      <c r="J261" s="7">
        <v>32</v>
      </c>
      <c r="K261" s="7">
        <v>113</v>
      </c>
      <c r="L261" s="7">
        <v>3.96</v>
      </c>
      <c r="M261" s="7">
        <v>6.82</v>
      </c>
    </row>
    <row r="262" spans="1:47" ht="18" x14ac:dyDescent="0.2">
      <c r="A262" s="7">
        <v>2005</v>
      </c>
      <c r="B262" s="8" t="s">
        <v>2606</v>
      </c>
      <c r="C262" s="7" t="s">
        <v>427</v>
      </c>
      <c r="D262" s="7" t="s">
        <v>54</v>
      </c>
      <c r="E262" s="7">
        <v>74.5</v>
      </c>
      <c r="F262" s="7">
        <v>223</v>
      </c>
      <c r="G262" s="7">
        <v>31</v>
      </c>
      <c r="H262" s="7">
        <v>4.93</v>
      </c>
      <c r="I262" s="7"/>
      <c r="J262" s="7">
        <v>31</v>
      </c>
      <c r="K262" s="7">
        <v>102</v>
      </c>
      <c r="L262" s="7">
        <v>4.1900000000000004</v>
      </c>
      <c r="M262" s="7">
        <v>7.28</v>
      </c>
    </row>
    <row r="263" spans="1:47" ht="18" x14ac:dyDescent="0.2">
      <c r="A263" s="7">
        <v>2004</v>
      </c>
      <c r="B263" s="8" t="s">
        <v>2615</v>
      </c>
      <c r="C263" s="7" t="s">
        <v>263</v>
      </c>
      <c r="D263" s="7" t="s">
        <v>54</v>
      </c>
      <c r="E263" s="7">
        <v>75.900000000000006</v>
      </c>
      <c r="F263" s="7">
        <v>226</v>
      </c>
      <c r="G263" s="7">
        <v>26</v>
      </c>
      <c r="H263" s="7">
        <v>4.95</v>
      </c>
      <c r="I263" s="7"/>
      <c r="J263" s="7">
        <v>30.5</v>
      </c>
      <c r="K263" s="7">
        <v>113</v>
      </c>
      <c r="L263" s="7">
        <v>4.18</v>
      </c>
      <c r="M263" s="7">
        <v>7.28</v>
      </c>
    </row>
    <row r="264" spans="1:47" ht="18" x14ac:dyDescent="0.2">
      <c r="A264" s="7">
        <v>2004</v>
      </c>
      <c r="B264" s="8" t="s">
        <v>977</v>
      </c>
      <c r="C264" s="7" t="s">
        <v>2953</v>
      </c>
      <c r="D264" s="7" t="s">
        <v>54</v>
      </c>
      <c r="E264" s="7">
        <v>73.5</v>
      </c>
      <c r="F264" s="7">
        <v>238</v>
      </c>
      <c r="G264" s="7">
        <v>25</v>
      </c>
      <c r="H264" s="7">
        <v>4.84</v>
      </c>
      <c r="I264" s="7"/>
      <c r="J264" s="7">
        <v>31</v>
      </c>
      <c r="K264" s="7">
        <v>115</v>
      </c>
      <c r="L264" s="7"/>
      <c r="M264" s="7"/>
    </row>
    <row r="265" spans="1:47" ht="18" x14ac:dyDescent="0.2">
      <c r="A265" s="7">
        <v>2004</v>
      </c>
      <c r="B265" s="8" t="s">
        <v>2616</v>
      </c>
      <c r="C265" s="7" t="s">
        <v>2695</v>
      </c>
      <c r="D265" s="7" t="s">
        <v>54</v>
      </c>
      <c r="E265" s="7">
        <v>76.3</v>
      </c>
      <c r="F265" s="7">
        <v>222</v>
      </c>
      <c r="G265" s="7"/>
      <c r="H265" s="7">
        <v>4.8499999999999996</v>
      </c>
      <c r="I265" s="7"/>
      <c r="J265" s="7">
        <v>26.5</v>
      </c>
      <c r="K265" s="7">
        <v>110</v>
      </c>
      <c r="L265" s="7">
        <v>4.22</v>
      </c>
      <c r="M265" s="7">
        <v>7.69</v>
      </c>
    </row>
    <row r="266" spans="1:47" ht="18" x14ac:dyDescent="0.2">
      <c r="A266" s="7">
        <v>2004</v>
      </c>
      <c r="B266" s="8" t="s">
        <v>2968</v>
      </c>
      <c r="C266" s="7" t="s">
        <v>2525</v>
      </c>
      <c r="D266" s="7" t="s">
        <v>54</v>
      </c>
      <c r="E266" s="7">
        <v>75.5</v>
      </c>
      <c r="F266" s="7">
        <v>228</v>
      </c>
      <c r="G266" s="7">
        <v>38</v>
      </c>
      <c r="H266" s="7">
        <v>4.84</v>
      </c>
      <c r="I266" s="7"/>
      <c r="J266" s="7">
        <v>28</v>
      </c>
      <c r="K266" s="7">
        <v>112</v>
      </c>
      <c r="L266" s="7">
        <v>4.08</v>
      </c>
      <c r="M266" s="7">
        <v>7.22</v>
      </c>
    </row>
    <row r="267" spans="1:47" ht="18" x14ac:dyDescent="0.2">
      <c r="A267" s="7">
        <v>2004</v>
      </c>
      <c r="B267" s="8" t="s">
        <v>2969</v>
      </c>
      <c r="C267" s="7" t="s">
        <v>2674</v>
      </c>
      <c r="D267" s="7" t="s">
        <v>54</v>
      </c>
      <c r="E267" s="7">
        <v>74.3</v>
      </c>
      <c r="F267" s="7">
        <v>224</v>
      </c>
      <c r="G267" s="7">
        <v>31</v>
      </c>
      <c r="H267" s="7">
        <v>4.7</v>
      </c>
      <c r="I267" s="7"/>
      <c r="J267" s="7">
        <v>33</v>
      </c>
      <c r="K267" s="7">
        <v>116</v>
      </c>
      <c r="L267" s="7"/>
      <c r="M267" s="7"/>
    </row>
    <row r="268" spans="1:47" ht="18" x14ac:dyDescent="0.2">
      <c r="A268" s="7">
        <v>2004</v>
      </c>
      <c r="B268" s="8" t="s">
        <v>2970</v>
      </c>
      <c r="C268" s="7" t="s">
        <v>138</v>
      </c>
      <c r="D268" s="7" t="s">
        <v>54</v>
      </c>
      <c r="E268" s="7">
        <v>76.8</v>
      </c>
      <c r="F268" s="7">
        <v>221</v>
      </c>
      <c r="G268" s="7">
        <v>39</v>
      </c>
      <c r="H268" s="7">
        <v>4.9000000000000004</v>
      </c>
      <c r="I268" s="7"/>
      <c r="J268" s="7"/>
      <c r="K268" s="7"/>
      <c r="L268" s="7"/>
      <c r="M268" s="7"/>
    </row>
    <row r="269" spans="1:47" ht="18" x14ac:dyDescent="0.2">
      <c r="A269" s="7">
        <v>2004</v>
      </c>
      <c r="B269" s="8" t="s">
        <v>2971</v>
      </c>
      <c r="C269" s="7" t="s">
        <v>233</v>
      </c>
      <c r="D269" s="7" t="s">
        <v>54</v>
      </c>
      <c r="E269" s="7">
        <v>75.900000000000006</v>
      </c>
      <c r="F269" s="7">
        <v>208</v>
      </c>
      <c r="G269" s="7">
        <v>24</v>
      </c>
      <c r="H269" s="7">
        <v>4.71</v>
      </c>
      <c r="I269" s="7"/>
      <c r="J269" s="7">
        <v>37.5</v>
      </c>
      <c r="K269" s="7">
        <v>125</v>
      </c>
      <c r="L269" s="7">
        <v>4.21</v>
      </c>
      <c r="M269" s="7">
        <v>6.74</v>
      </c>
    </row>
    <row r="270" spans="1:47" ht="18" x14ac:dyDescent="0.2">
      <c r="A270" s="7">
        <v>2004</v>
      </c>
      <c r="B270" s="8" t="s">
        <v>2972</v>
      </c>
      <c r="C270" s="7" t="s">
        <v>226</v>
      </c>
      <c r="D270" s="7" t="s">
        <v>54</v>
      </c>
      <c r="E270" s="7">
        <v>78</v>
      </c>
      <c r="F270" s="7">
        <v>246</v>
      </c>
      <c r="G270" s="7">
        <v>24</v>
      </c>
      <c r="H270" s="7">
        <v>5.18</v>
      </c>
      <c r="I270" s="7"/>
      <c r="J270" s="7">
        <v>26.5</v>
      </c>
      <c r="K270" s="7">
        <v>100</v>
      </c>
      <c r="L270" s="7">
        <v>4.46</v>
      </c>
      <c r="M270" s="7">
        <v>7.73</v>
      </c>
    </row>
    <row r="271" spans="1:47" ht="18" x14ac:dyDescent="0.2">
      <c r="A271" s="7">
        <v>2004</v>
      </c>
      <c r="B271" s="8" t="s">
        <v>2973</v>
      </c>
      <c r="C271" s="7" t="s">
        <v>543</v>
      </c>
      <c r="D271" s="7" t="s">
        <v>54</v>
      </c>
      <c r="E271" s="7">
        <v>75.5</v>
      </c>
      <c r="F271" s="7">
        <v>233</v>
      </c>
      <c r="G271" s="7">
        <v>19</v>
      </c>
      <c r="H271" s="7">
        <v>4.8</v>
      </c>
      <c r="I271" s="7"/>
      <c r="J271" s="7">
        <v>30.5</v>
      </c>
      <c r="K271" s="7">
        <v>109</v>
      </c>
      <c r="L271" s="7">
        <v>4.3</v>
      </c>
      <c r="M271" s="7">
        <v>7.19</v>
      </c>
    </row>
    <row r="272" spans="1:47" ht="18" x14ac:dyDescent="0.2">
      <c r="A272" s="7">
        <v>2004</v>
      </c>
      <c r="B272" s="8" t="s">
        <v>2617</v>
      </c>
      <c r="C272" s="7" t="s">
        <v>2544</v>
      </c>
      <c r="D272" s="7" t="s">
        <v>54</v>
      </c>
      <c r="E272" s="7">
        <v>73</v>
      </c>
      <c r="F272" s="7">
        <v>224</v>
      </c>
      <c r="G272" s="7"/>
      <c r="H272" s="7">
        <v>4.9400000000000004</v>
      </c>
      <c r="I272" s="7"/>
      <c r="J272" s="7">
        <v>30</v>
      </c>
      <c r="K272" s="7">
        <v>119</v>
      </c>
      <c r="L272" s="7">
        <v>4.34</v>
      </c>
      <c r="M272" s="7">
        <v>7.44</v>
      </c>
    </row>
    <row r="273" spans="1:13" ht="18" x14ac:dyDescent="0.2">
      <c r="A273" s="7">
        <v>2004</v>
      </c>
      <c r="B273" s="8" t="s">
        <v>2974</v>
      </c>
      <c r="C273" s="7" t="s">
        <v>2529</v>
      </c>
      <c r="D273" s="7" t="s">
        <v>54</v>
      </c>
      <c r="E273" s="7">
        <v>77</v>
      </c>
      <c r="F273" s="7">
        <v>229</v>
      </c>
      <c r="G273" s="7">
        <v>30</v>
      </c>
      <c r="H273" s="7">
        <v>5.08</v>
      </c>
      <c r="I273" s="7"/>
      <c r="J273" s="7"/>
      <c r="K273" s="7"/>
      <c r="L273" s="7"/>
      <c r="M273" s="7"/>
    </row>
    <row r="274" spans="1:13" ht="18" x14ac:dyDescent="0.2">
      <c r="A274" s="7">
        <v>2004</v>
      </c>
      <c r="B274" s="8" t="s">
        <v>2975</v>
      </c>
      <c r="C274" s="7" t="s">
        <v>435</v>
      </c>
      <c r="D274" s="7" t="s">
        <v>54</v>
      </c>
      <c r="E274" s="7">
        <v>76.900000000000006</v>
      </c>
      <c r="F274" s="7">
        <v>241</v>
      </c>
      <c r="G274" s="7">
        <v>25</v>
      </c>
      <c r="H274" s="7">
        <v>4.75</v>
      </c>
      <c r="I274" s="7"/>
      <c r="J274" s="7"/>
      <c r="K274" s="7"/>
      <c r="L274" s="7"/>
      <c r="M274" s="7"/>
    </row>
    <row r="275" spans="1:13" ht="18" x14ac:dyDescent="0.2">
      <c r="A275" s="7">
        <v>2004</v>
      </c>
      <c r="B275" s="8" t="s">
        <v>2618</v>
      </c>
      <c r="C275" s="7" t="s">
        <v>129</v>
      </c>
      <c r="D275" s="7" t="s">
        <v>54</v>
      </c>
      <c r="E275" s="7">
        <v>73.599999999999994</v>
      </c>
      <c r="F275" s="7">
        <v>240</v>
      </c>
      <c r="G275" s="7">
        <v>17</v>
      </c>
      <c r="H275" s="7">
        <v>4.79</v>
      </c>
      <c r="I275" s="7"/>
      <c r="J275" s="7">
        <v>30.5</v>
      </c>
      <c r="K275" s="7">
        <v>110</v>
      </c>
      <c r="L275" s="7">
        <v>4.41</v>
      </c>
      <c r="M275" s="7">
        <v>7.66</v>
      </c>
    </row>
    <row r="276" spans="1:13" ht="18" x14ac:dyDescent="0.2">
      <c r="A276" s="7">
        <v>2004</v>
      </c>
      <c r="B276" s="8" t="s">
        <v>2976</v>
      </c>
      <c r="C276" s="7" t="s">
        <v>969</v>
      </c>
      <c r="D276" s="7" t="s">
        <v>54</v>
      </c>
      <c r="E276" s="7">
        <v>77.599999999999994</v>
      </c>
      <c r="F276" s="7">
        <v>243</v>
      </c>
      <c r="G276" s="7">
        <v>30</v>
      </c>
      <c r="H276" s="7">
        <v>5.05</v>
      </c>
      <c r="I276" s="7"/>
      <c r="J276" s="7">
        <v>30.5</v>
      </c>
      <c r="K276" s="7">
        <v>110</v>
      </c>
      <c r="L276" s="7">
        <v>4.62</v>
      </c>
      <c r="M276" s="7">
        <v>7.65</v>
      </c>
    </row>
    <row r="277" spans="1:13" ht="18" x14ac:dyDescent="0.2">
      <c r="A277" s="7">
        <v>2004</v>
      </c>
      <c r="B277" s="8" t="s">
        <v>980</v>
      </c>
      <c r="C277" s="7" t="s">
        <v>2528</v>
      </c>
      <c r="D277" s="7" t="s">
        <v>54</v>
      </c>
      <c r="E277" s="7">
        <v>75.099999999999994</v>
      </c>
      <c r="F277" s="7">
        <v>223</v>
      </c>
      <c r="G277" s="7">
        <v>23</v>
      </c>
      <c r="H277" s="7">
        <v>4.95</v>
      </c>
      <c r="I277" s="7"/>
      <c r="J277" s="7">
        <v>26.5</v>
      </c>
      <c r="K277" s="7">
        <v>101</v>
      </c>
      <c r="L277" s="7">
        <v>4.3600000000000003</v>
      </c>
      <c r="M277" s="7">
        <v>7.65</v>
      </c>
    </row>
    <row r="278" spans="1:13" ht="18" x14ac:dyDescent="0.2">
      <c r="A278" s="7">
        <v>2004</v>
      </c>
      <c r="B278" s="8" t="s">
        <v>2977</v>
      </c>
      <c r="C278" s="7" t="s">
        <v>2537</v>
      </c>
      <c r="D278" s="7" t="s">
        <v>54</v>
      </c>
      <c r="E278" s="7">
        <v>74.3</v>
      </c>
      <c r="F278" s="7">
        <v>231</v>
      </c>
      <c r="G278" s="7">
        <v>25</v>
      </c>
      <c r="H278" s="7">
        <v>4.96</v>
      </c>
      <c r="I278" s="7"/>
      <c r="J278" s="7">
        <v>33.5</v>
      </c>
      <c r="K278" s="7">
        <v>115</v>
      </c>
      <c r="L278" s="7">
        <v>4.1100000000000003</v>
      </c>
      <c r="M278" s="7">
        <v>6.89</v>
      </c>
    </row>
    <row r="279" spans="1:13" ht="18" x14ac:dyDescent="0.2">
      <c r="A279" s="7">
        <v>2003</v>
      </c>
      <c r="B279" s="8" t="s">
        <v>2621</v>
      </c>
      <c r="C279" s="7" t="s">
        <v>117</v>
      </c>
      <c r="D279" s="7" t="s">
        <v>54</v>
      </c>
      <c r="E279" s="7">
        <v>70.8</v>
      </c>
      <c r="F279" s="7">
        <v>201</v>
      </c>
      <c r="G279" s="7">
        <v>13</v>
      </c>
      <c r="H279" s="7">
        <v>4.67</v>
      </c>
      <c r="I279" s="7"/>
      <c r="J279" s="7">
        <v>33.5</v>
      </c>
      <c r="K279" s="7">
        <v>112</v>
      </c>
      <c r="L279" s="7"/>
      <c r="M279" s="7"/>
    </row>
    <row r="280" spans="1:13" ht="18" x14ac:dyDescent="0.2">
      <c r="A280" s="7">
        <v>2003</v>
      </c>
      <c r="B280" s="8" t="s">
        <v>2622</v>
      </c>
      <c r="C280" s="7" t="s">
        <v>2681</v>
      </c>
      <c r="D280" s="7" t="s">
        <v>54</v>
      </c>
      <c r="E280" s="7">
        <v>74</v>
      </c>
      <c r="F280" s="7">
        <v>211</v>
      </c>
      <c r="G280" s="7">
        <v>24</v>
      </c>
      <c r="H280" s="7">
        <v>5.16</v>
      </c>
      <c r="I280" s="7"/>
      <c r="J280" s="7">
        <v>28.5</v>
      </c>
      <c r="K280" s="7">
        <v>103</v>
      </c>
      <c r="L280" s="7">
        <v>4.42</v>
      </c>
      <c r="M280" s="7">
        <v>7.59</v>
      </c>
    </row>
    <row r="281" spans="1:13" ht="18" x14ac:dyDescent="0.2">
      <c r="A281" s="7">
        <v>2003</v>
      </c>
      <c r="B281" s="8" t="s">
        <v>2978</v>
      </c>
      <c r="C281" s="7" t="s">
        <v>107</v>
      </c>
      <c r="D281" s="7" t="s">
        <v>54</v>
      </c>
      <c r="E281" s="7">
        <v>75</v>
      </c>
      <c r="F281" s="7">
        <v>234</v>
      </c>
      <c r="G281" s="7">
        <v>27</v>
      </c>
      <c r="H281" s="7">
        <v>4.6500000000000004</v>
      </c>
      <c r="I281" s="7"/>
      <c r="J281" s="7">
        <v>35.5</v>
      </c>
      <c r="K281" s="7">
        <v>117</v>
      </c>
      <c r="L281" s="7">
        <v>3.99</v>
      </c>
      <c r="M281" s="7">
        <v>7.19</v>
      </c>
    </row>
    <row r="282" spans="1:13" ht="18" x14ac:dyDescent="0.2">
      <c r="A282" s="7">
        <v>2003</v>
      </c>
      <c r="B282" s="8" t="s">
        <v>2979</v>
      </c>
      <c r="C282" s="7" t="s">
        <v>445</v>
      </c>
      <c r="D282" s="7" t="s">
        <v>54</v>
      </c>
      <c r="E282" s="7">
        <v>74</v>
      </c>
      <c r="F282" s="7">
        <v>218</v>
      </c>
      <c r="G282" s="7">
        <v>23</v>
      </c>
      <c r="H282" s="7">
        <v>4.78</v>
      </c>
      <c r="I282" s="7"/>
      <c r="J282" s="7">
        <v>35.5</v>
      </c>
      <c r="K282" s="7">
        <v>114</v>
      </c>
      <c r="L282" s="7">
        <v>4.34</v>
      </c>
      <c r="M282" s="7">
        <v>7.36</v>
      </c>
    </row>
    <row r="283" spans="1:13" ht="18" x14ac:dyDescent="0.2">
      <c r="A283" s="7">
        <v>2003</v>
      </c>
      <c r="B283" s="8" t="s">
        <v>2980</v>
      </c>
      <c r="C283" s="7" t="s">
        <v>618</v>
      </c>
      <c r="D283" s="7" t="s">
        <v>54</v>
      </c>
      <c r="E283" s="7">
        <v>73</v>
      </c>
      <c r="F283" s="7">
        <v>217</v>
      </c>
      <c r="G283" s="7">
        <v>29</v>
      </c>
      <c r="H283" s="7">
        <v>5.0599999999999996</v>
      </c>
      <c r="I283" s="7"/>
      <c r="J283" s="7"/>
      <c r="K283" s="7"/>
      <c r="L283" s="7"/>
      <c r="M283" s="7"/>
    </row>
    <row r="284" spans="1:13" ht="18" x14ac:dyDescent="0.2">
      <c r="A284" s="7">
        <v>2003</v>
      </c>
      <c r="B284" s="8" t="s">
        <v>2981</v>
      </c>
      <c r="C284" s="7" t="s">
        <v>76</v>
      </c>
      <c r="D284" s="7" t="s">
        <v>54</v>
      </c>
      <c r="E284" s="7">
        <v>75.5</v>
      </c>
      <c r="F284" s="7">
        <v>213</v>
      </c>
      <c r="G284" s="7">
        <v>31</v>
      </c>
      <c r="H284" s="7">
        <v>4.76</v>
      </c>
      <c r="I284" s="7"/>
      <c r="J284" s="7">
        <v>30</v>
      </c>
      <c r="K284" s="7">
        <v>101</v>
      </c>
      <c r="L284" s="7">
        <v>4.07</v>
      </c>
      <c r="M284" s="7">
        <v>6.91</v>
      </c>
    </row>
    <row r="285" spans="1:13" ht="18" x14ac:dyDescent="0.2">
      <c r="A285" s="7">
        <v>2003</v>
      </c>
      <c r="B285" s="8" t="s">
        <v>2982</v>
      </c>
      <c r="C285" s="7" t="s">
        <v>2696</v>
      </c>
      <c r="D285" s="7" t="s">
        <v>54</v>
      </c>
      <c r="E285" s="7">
        <v>77.400000000000006</v>
      </c>
      <c r="F285" s="7">
        <v>241</v>
      </c>
      <c r="G285" s="7">
        <v>25</v>
      </c>
      <c r="H285" s="7">
        <v>5.0999999999999996</v>
      </c>
      <c r="I285" s="7"/>
      <c r="J285" s="7"/>
      <c r="K285" s="7"/>
      <c r="L285" s="7"/>
      <c r="M285" s="7"/>
    </row>
    <row r="286" spans="1:13" ht="18" x14ac:dyDescent="0.2">
      <c r="A286" s="7">
        <v>2003</v>
      </c>
      <c r="B286" s="8" t="s">
        <v>2983</v>
      </c>
      <c r="C286" s="7" t="s">
        <v>2524</v>
      </c>
      <c r="D286" s="7" t="s">
        <v>54</v>
      </c>
      <c r="E286" s="7">
        <v>77</v>
      </c>
      <c r="F286" s="7">
        <v>232</v>
      </c>
      <c r="G286" s="7">
        <v>26</v>
      </c>
      <c r="H286" s="7">
        <v>4.6500000000000004</v>
      </c>
      <c r="I286" s="7"/>
      <c r="J286" s="7"/>
      <c r="K286" s="7"/>
      <c r="L286" s="7"/>
      <c r="M286" s="7"/>
    </row>
    <row r="287" spans="1:13" ht="18" x14ac:dyDescent="0.2">
      <c r="A287" s="7">
        <v>2003</v>
      </c>
      <c r="B287" s="8" t="s">
        <v>2984</v>
      </c>
      <c r="C287" s="7" t="s">
        <v>332</v>
      </c>
      <c r="D287" s="7" t="s">
        <v>54</v>
      </c>
      <c r="E287" s="7">
        <v>75.599999999999994</v>
      </c>
      <c r="F287" s="7">
        <v>249</v>
      </c>
      <c r="G287" s="7">
        <v>31</v>
      </c>
      <c r="H287" s="7">
        <v>4.9800000000000004</v>
      </c>
      <c r="I287" s="7"/>
      <c r="J287" s="7">
        <v>30.5</v>
      </c>
      <c r="K287" s="7">
        <v>101</v>
      </c>
      <c r="L287" s="7">
        <v>4.32</v>
      </c>
      <c r="M287" s="7">
        <v>7.4</v>
      </c>
    </row>
    <row r="288" spans="1:13" ht="18" x14ac:dyDescent="0.2">
      <c r="A288" s="7">
        <v>2003</v>
      </c>
      <c r="B288" s="8" t="s">
        <v>2985</v>
      </c>
      <c r="C288" s="7" t="s">
        <v>2543</v>
      </c>
      <c r="D288" s="7" t="s">
        <v>54</v>
      </c>
      <c r="E288" s="7">
        <v>74</v>
      </c>
      <c r="F288" s="7">
        <v>230</v>
      </c>
      <c r="G288" s="7">
        <v>30</v>
      </c>
      <c r="H288" s="7">
        <v>5.01</v>
      </c>
      <c r="I288" s="7"/>
      <c r="J288" s="7">
        <v>30</v>
      </c>
      <c r="K288" s="7">
        <v>105</v>
      </c>
      <c r="L288" s="7">
        <v>4.2</v>
      </c>
      <c r="M288" s="7">
        <v>7.11</v>
      </c>
    </row>
    <row r="289" spans="1:13" ht="18" x14ac:dyDescent="0.2">
      <c r="A289" s="7">
        <v>2003</v>
      </c>
      <c r="B289" s="8" t="s">
        <v>2986</v>
      </c>
      <c r="C289" s="7" t="s">
        <v>632</v>
      </c>
      <c r="D289" s="7" t="s">
        <v>54</v>
      </c>
      <c r="E289" s="7">
        <v>76.400000000000006</v>
      </c>
      <c r="F289" s="7">
        <v>220</v>
      </c>
      <c r="G289" s="7">
        <v>22</v>
      </c>
      <c r="H289" s="7">
        <v>4.8600000000000003</v>
      </c>
      <c r="I289" s="7"/>
      <c r="J289" s="7">
        <v>31</v>
      </c>
      <c r="K289" s="7">
        <v>103</v>
      </c>
      <c r="L289" s="7">
        <v>4.18</v>
      </c>
      <c r="M289" s="7">
        <v>7.37</v>
      </c>
    </row>
    <row r="290" spans="1:13" ht="18" x14ac:dyDescent="0.2">
      <c r="A290" s="7">
        <v>2003</v>
      </c>
      <c r="B290" s="8" t="s">
        <v>2987</v>
      </c>
      <c r="C290" s="7" t="s">
        <v>2574</v>
      </c>
      <c r="D290" s="7" t="s">
        <v>54</v>
      </c>
      <c r="E290" s="7">
        <v>75</v>
      </c>
      <c r="F290" s="7">
        <v>218</v>
      </c>
      <c r="G290" s="7">
        <v>27</v>
      </c>
      <c r="H290" s="7">
        <v>4.82</v>
      </c>
      <c r="I290" s="7"/>
      <c r="J290" s="7">
        <v>30</v>
      </c>
      <c r="K290" s="7">
        <v>106</v>
      </c>
      <c r="L290" s="7"/>
      <c r="M290" s="7"/>
    </row>
    <row r="291" spans="1:13" ht="18" x14ac:dyDescent="0.2">
      <c r="A291" s="7">
        <v>2003</v>
      </c>
      <c r="B291" s="8" t="s">
        <v>2988</v>
      </c>
      <c r="C291" s="7" t="s">
        <v>2619</v>
      </c>
      <c r="D291" s="7" t="s">
        <v>54</v>
      </c>
      <c r="E291" s="7">
        <v>71.400000000000006</v>
      </c>
      <c r="F291" s="7">
        <v>196</v>
      </c>
      <c r="G291" s="7">
        <v>12</v>
      </c>
      <c r="H291" s="7">
        <v>4.5199999999999996</v>
      </c>
      <c r="I291" s="7"/>
      <c r="J291" s="7">
        <v>38</v>
      </c>
      <c r="K291" s="7">
        <v>127</v>
      </c>
      <c r="L291" s="7">
        <v>4.1399999999999997</v>
      </c>
      <c r="M291" s="7">
        <v>6.97</v>
      </c>
    </row>
    <row r="292" spans="1:13" ht="18" x14ac:dyDescent="0.2">
      <c r="A292" s="7">
        <v>2003</v>
      </c>
      <c r="B292" s="8" t="s">
        <v>2620</v>
      </c>
      <c r="C292" s="7" t="s">
        <v>2687</v>
      </c>
      <c r="D292" s="7" t="s">
        <v>54</v>
      </c>
      <c r="E292" s="7">
        <v>72.599999999999994</v>
      </c>
      <c r="F292" s="7">
        <v>207</v>
      </c>
      <c r="G292" s="7">
        <v>30</v>
      </c>
      <c r="H292" s="7">
        <v>4.84</v>
      </c>
      <c r="I292" s="7"/>
      <c r="J292" s="7">
        <v>32.5</v>
      </c>
      <c r="K292" s="7">
        <v>113</v>
      </c>
      <c r="L292" s="7">
        <v>4.07</v>
      </c>
      <c r="M292" s="7">
        <v>7.13</v>
      </c>
    </row>
    <row r="293" spans="1:13" ht="18" x14ac:dyDescent="0.2">
      <c r="A293" s="7">
        <v>2002</v>
      </c>
      <c r="B293" s="8" t="s">
        <v>2989</v>
      </c>
      <c r="C293" s="7" t="s">
        <v>2669</v>
      </c>
      <c r="D293" s="7" t="s">
        <v>54</v>
      </c>
      <c r="E293" s="7">
        <v>75.400000000000006</v>
      </c>
      <c r="F293" s="7">
        <v>223</v>
      </c>
      <c r="G293" s="7">
        <v>24</v>
      </c>
      <c r="H293" s="7">
        <v>4.67</v>
      </c>
      <c r="I293" s="7"/>
      <c r="J293" s="7">
        <v>35</v>
      </c>
      <c r="K293" s="7">
        <v>106</v>
      </c>
      <c r="L293" s="7">
        <v>4.28</v>
      </c>
      <c r="M293" s="7">
        <v>7.05</v>
      </c>
    </row>
    <row r="294" spans="1:13" ht="18" x14ac:dyDescent="0.2">
      <c r="A294" s="7">
        <v>2002</v>
      </c>
      <c r="B294" s="8" t="s">
        <v>2990</v>
      </c>
      <c r="C294" s="7" t="s">
        <v>66</v>
      </c>
      <c r="D294" s="7" t="s">
        <v>54</v>
      </c>
      <c r="E294" s="7">
        <v>73.900000000000006</v>
      </c>
      <c r="F294" s="7">
        <v>220</v>
      </c>
      <c r="G294" s="7">
        <v>22</v>
      </c>
      <c r="H294" s="7">
        <v>4.6500000000000004</v>
      </c>
      <c r="I294" s="7"/>
      <c r="J294" s="7">
        <v>35</v>
      </c>
      <c r="K294" s="7">
        <v>110</v>
      </c>
      <c r="L294" s="7">
        <v>4.1100000000000003</v>
      </c>
      <c r="M294" s="7">
        <v>7.06</v>
      </c>
    </row>
    <row r="295" spans="1:13" ht="18" x14ac:dyDescent="0.2">
      <c r="A295" s="7">
        <v>2002</v>
      </c>
      <c r="B295" s="8" t="s">
        <v>2991</v>
      </c>
      <c r="C295" s="7" t="s">
        <v>2657</v>
      </c>
      <c r="D295" s="7" t="s">
        <v>54</v>
      </c>
      <c r="E295" s="7">
        <v>74</v>
      </c>
      <c r="F295" s="7">
        <v>245</v>
      </c>
      <c r="G295" s="7">
        <v>17</v>
      </c>
      <c r="H295" s="7">
        <v>4.74</v>
      </c>
      <c r="I295" s="7"/>
      <c r="J295" s="7">
        <v>25.5</v>
      </c>
      <c r="K295" s="7"/>
      <c r="L295" s="7"/>
      <c r="M295" s="7"/>
    </row>
    <row r="296" spans="1:13" ht="18" x14ac:dyDescent="0.2">
      <c r="A296" s="7">
        <v>2002</v>
      </c>
      <c r="B296" s="8" t="s">
        <v>1077</v>
      </c>
      <c r="C296" s="7" t="s">
        <v>2689</v>
      </c>
      <c r="D296" s="7" t="s">
        <v>54</v>
      </c>
      <c r="E296" s="7">
        <v>73.8</v>
      </c>
      <c r="F296" s="7">
        <v>210</v>
      </c>
      <c r="G296" s="7">
        <v>27</v>
      </c>
      <c r="H296" s="7">
        <v>4.87</v>
      </c>
      <c r="I296" s="7"/>
      <c r="J296" s="7">
        <v>32.5</v>
      </c>
      <c r="K296" s="7">
        <v>106</v>
      </c>
      <c r="L296" s="7">
        <v>4.08</v>
      </c>
      <c r="M296" s="7">
        <v>6.9</v>
      </c>
    </row>
    <row r="297" spans="1:13" ht="18" x14ac:dyDescent="0.2">
      <c r="A297" s="7">
        <v>2002</v>
      </c>
      <c r="B297" s="8" t="s">
        <v>2992</v>
      </c>
      <c r="C297" s="7" t="s">
        <v>218</v>
      </c>
      <c r="D297" s="7" t="s">
        <v>54</v>
      </c>
      <c r="E297" s="7">
        <v>75.400000000000006</v>
      </c>
      <c r="F297" s="7">
        <v>234</v>
      </c>
      <c r="G297" s="7">
        <v>25</v>
      </c>
      <c r="H297" s="7">
        <v>4.78</v>
      </c>
      <c r="I297" s="7"/>
      <c r="J297" s="7">
        <v>31.5</v>
      </c>
      <c r="K297" s="7">
        <v>106</v>
      </c>
      <c r="L297" s="7">
        <v>3.87</v>
      </c>
      <c r="M297" s="7">
        <v>6.75</v>
      </c>
    </row>
    <row r="298" spans="1:13" ht="18" x14ac:dyDescent="0.2">
      <c r="A298" s="7">
        <v>2002</v>
      </c>
      <c r="B298" s="8" t="s">
        <v>2993</v>
      </c>
      <c r="C298" s="7" t="s">
        <v>2651</v>
      </c>
      <c r="D298" s="7" t="s">
        <v>54</v>
      </c>
      <c r="E298" s="7">
        <v>73.900000000000006</v>
      </c>
      <c r="F298" s="7">
        <v>235</v>
      </c>
      <c r="G298" s="7">
        <v>14</v>
      </c>
      <c r="H298" s="7">
        <v>4.83</v>
      </c>
      <c r="I298" s="7"/>
      <c r="J298" s="7">
        <v>33.5</v>
      </c>
      <c r="K298" s="7">
        <v>110</v>
      </c>
      <c r="L298" s="7">
        <v>4.26</v>
      </c>
      <c r="M298" s="7">
        <v>7.35</v>
      </c>
    </row>
    <row r="299" spans="1:13" ht="18" x14ac:dyDescent="0.2">
      <c r="A299" s="7">
        <v>2002</v>
      </c>
      <c r="B299" s="8" t="s">
        <v>2994</v>
      </c>
      <c r="C299" s="7" t="s">
        <v>263</v>
      </c>
      <c r="D299" s="7" t="s">
        <v>54</v>
      </c>
      <c r="E299" s="7">
        <v>76</v>
      </c>
      <c r="F299" s="7">
        <v>215</v>
      </c>
      <c r="G299" s="7">
        <v>32</v>
      </c>
      <c r="H299" s="7">
        <v>4.8499999999999996</v>
      </c>
      <c r="I299" s="7"/>
      <c r="J299" s="7">
        <v>32</v>
      </c>
      <c r="K299" s="7">
        <v>107</v>
      </c>
      <c r="L299" s="7">
        <v>4.21</v>
      </c>
      <c r="M299" s="7">
        <v>7</v>
      </c>
    </row>
    <row r="300" spans="1:13" ht="18" x14ac:dyDescent="0.2">
      <c r="A300" s="7">
        <v>2002</v>
      </c>
      <c r="B300" s="8" t="s">
        <v>2995</v>
      </c>
      <c r="C300" s="7" t="s">
        <v>1076</v>
      </c>
      <c r="D300" s="7" t="s">
        <v>54</v>
      </c>
      <c r="E300" s="7">
        <v>74.3</v>
      </c>
      <c r="F300" s="7">
        <v>211</v>
      </c>
      <c r="G300" s="7">
        <v>31</v>
      </c>
      <c r="H300" s="7">
        <v>4.8600000000000003</v>
      </c>
      <c r="I300" s="7"/>
      <c r="J300" s="7">
        <v>27</v>
      </c>
      <c r="K300" s="7">
        <v>97</v>
      </c>
      <c r="L300" s="7">
        <v>4.5</v>
      </c>
      <c r="M300" s="7">
        <v>7.34</v>
      </c>
    </row>
    <row r="301" spans="1:13" ht="18" x14ac:dyDescent="0.2">
      <c r="A301" s="7">
        <v>2002</v>
      </c>
      <c r="B301" s="8" t="s">
        <v>2996</v>
      </c>
      <c r="C301" s="7" t="s">
        <v>2913</v>
      </c>
      <c r="D301" s="7" t="s">
        <v>54</v>
      </c>
      <c r="E301" s="7">
        <v>75.900000000000006</v>
      </c>
      <c r="F301" s="7">
        <v>221</v>
      </c>
      <c r="G301" s="7">
        <v>30</v>
      </c>
      <c r="H301" s="7">
        <v>4.6399999999999997</v>
      </c>
      <c r="I301" s="7"/>
      <c r="J301" s="7">
        <v>38.5</v>
      </c>
      <c r="K301" s="7">
        <v>118</v>
      </c>
      <c r="L301" s="7">
        <v>3.9</v>
      </c>
      <c r="M301" s="7">
        <v>6.85</v>
      </c>
    </row>
    <row r="302" spans="1:13" ht="18" x14ac:dyDescent="0.2">
      <c r="A302" s="7">
        <v>2002</v>
      </c>
      <c r="B302" s="8" t="s">
        <v>2624</v>
      </c>
      <c r="C302" s="7" t="s">
        <v>574</v>
      </c>
      <c r="D302" s="7" t="s">
        <v>54</v>
      </c>
      <c r="E302" s="7">
        <v>75</v>
      </c>
      <c r="F302" s="7">
        <v>206</v>
      </c>
      <c r="G302" s="7">
        <v>25</v>
      </c>
      <c r="H302" s="7">
        <v>4.95</v>
      </c>
      <c r="I302" s="7"/>
      <c r="J302" s="7">
        <v>30</v>
      </c>
      <c r="K302" s="7">
        <v>108</v>
      </c>
      <c r="L302" s="7">
        <v>4.4400000000000004</v>
      </c>
      <c r="M302" s="7">
        <v>7.28</v>
      </c>
    </row>
    <row r="303" spans="1:13" ht="18" x14ac:dyDescent="0.2">
      <c r="A303" s="7">
        <v>2002</v>
      </c>
      <c r="B303" s="8" t="s">
        <v>2997</v>
      </c>
      <c r="C303" s="7" t="s">
        <v>2658</v>
      </c>
      <c r="D303" s="7" t="s">
        <v>54</v>
      </c>
      <c r="E303" s="7">
        <v>74.099999999999994</v>
      </c>
      <c r="F303" s="7">
        <v>223</v>
      </c>
      <c r="G303" s="7">
        <v>35</v>
      </c>
      <c r="H303" s="7">
        <v>4.93</v>
      </c>
      <c r="I303" s="7"/>
      <c r="J303" s="7">
        <v>29</v>
      </c>
      <c r="K303" s="7">
        <v>105</v>
      </c>
      <c r="L303" s="7">
        <v>4.28</v>
      </c>
      <c r="M303" s="7">
        <v>7.46</v>
      </c>
    </row>
    <row r="304" spans="1:13" ht="18" x14ac:dyDescent="0.2">
      <c r="A304" s="7">
        <v>2002</v>
      </c>
      <c r="B304" s="8" t="s">
        <v>2998</v>
      </c>
      <c r="C304" s="7" t="s">
        <v>2674</v>
      </c>
      <c r="D304" s="7" t="s">
        <v>54</v>
      </c>
      <c r="E304" s="7">
        <v>74.5</v>
      </c>
      <c r="F304" s="7">
        <v>219</v>
      </c>
      <c r="G304" s="7">
        <v>32</v>
      </c>
      <c r="H304" s="7">
        <v>5.24</v>
      </c>
      <c r="I304" s="7"/>
      <c r="J304" s="7">
        <v>33.5</v>
      </c>
      <c r="K304" s="7">
        <v>111</v>
      </c>
      <c r="L304" s="7">
        <v>4.09</v>
      </c>
      <c r="M304" s="7">
        <v>7.12</v>
      </c>
    </row>
    <row r="305" spans="1:13" ht="18" x14ac:dyDescent="0.2">
      <c r="A305" s="7">
        <v>2002</v>
      </c>
      <c r="B305" s="8" t="s">
        <v>2623</v>
      </c>
      <c r="C305" s="7" t="s">
        <v>823</v>
      </c>
      <c r="D305" s="7" t="s">
        <v>54</v>
      </c>
      <c r="E305" s="7">
        <v>73.8</v>
      </c>
      <c r="F305" s="7">
        <v>220</v>
      </c>
      <c r="G305" s="7">
        <v>23</v>
      </c>
      <c r="H305" s="7">
        <v>4.9000000000000004</v>
      </c>
      <c r="I305" s="7"/>
      <c r="J305" s="7">
        <v>34</v>
      </c>
      <c r="K305" s="7">
        <v>110</v>
      </c>
      <c r="L305" s="7">
        <v>4.1399999999999997</v>
      </c>
      <c r="M305" s="7">
        <v>7.06</v>
      </c>
    </row>
    <row r="306" spans="1:13" ht="18" x14ac:dyDescent="0.2">
      <c r="A306" s="7">
        <v>2001</v>
      </c>
      <c r="B306" s="8" t="s">
        <v>2628</v>
      </c>
      <c r="C306" s="7" t="s">
        <v>2546</v>
      </c>
      <c r="D306" s="7" t="s">
        <v>54</v>
      </c>
      <c r="E306" s="7">
        <v>73</v>
      </c>
      <c r="F306" s="7">
        <v>227</v>
      </c>
      <c r="G306" s="7">
        <v>20</v>
      </c>
      <c r="H306" s="7">
        <v>4.8499999999999996</v>
      </c>
      <c r="I306" s="7"/>
      <c r="J306" s="7">
        <v>29.5</v>
      </c>
      <c r="K306" s="7">
        <v>102</v>
      </c>
      <c r="L306" s="7">
        <v>4.38</v>
      </c>
      <c r="M306" s="7">
        <v>7.55</v>
      </c>
    </row>
    <row r="307" spans="1:13" ht="18" x14ac:dyDescent="0.2">
      <c r="A307" s="7">
        <v>2001</v>
      </c>
      <c r="B307" s="8" t="s">
        <v>1136</v>
      </c>
      <c r="C307" s="7" t="s">
        <v>2657</v>
      </c>
      <c r="D307" s="7" t="s">
        <v>54</v>
      </c>
      <c r="E307" s="7">
        <v>74.5</v>
      </c>
      <c r="F307" s="7">
        <v>221</v>
      </c>
      <c r="G307" s="7">
        <v>27</v>
      </c>
      <c r="H307" s="7">
        <v>4.95</v>
      </c>
      <c r="I307" s="7"/>
      <c r="J307" s="7">
        <v>29.5</v>
      </c>
      <c r="K307" s="7">
        <v>105</v>
      </c>
      <c r="L307" s="7">
        <v>4.4800000000000004</v>
      </c>
      <c r="M307" s="7">
        <v>7.54</v>
      </c>
    </row>
    <row r="308" spans="1:13" ht="18" x14ac:dyDescent="0.2">
      <c r="A308" s="7">
        <v>2001</v>
      </c>
      <c r="B308" s="8" t="s">
        <v>2999</v>
      </c>
      <c r="C308" s="7" t="s">
        <v>698</v>
      </c>
      <c r="D308" s="7" t="s">
        <v>54</v>
      </c>
      <c r="E308" s="7">
        <v>72.3</v>
      </c>
      <c r="F308" s="7">
        <v>213</v>
      </c>
      <c r="G308" s="7">
        <v>28</v>
      </c>
      <c r="H308" s="7">
        <v>4.8499999999999996</v>
      </c>
      <c r="I308" s="7"/>
      <c r="J308" s="7">
        <v>32</v>
      </c>
      <c r="K308" s="7">
        <v>105</v>
      </c>
      <c r="L308" s="7">
        <v>4.21</v>
      </c>
      <c r="M308" s="7">
        <v>7.09</v>
      </c>
    </row>
    <row r="309" spans="1:13" ht="18" x14ac:dyDescent="0.2">
      <c r="A309" s="7">
        <v>2001</v>
      </c>
      <c r="B309" s="8" t="s">
        <v>3000</v>
      </c>
      <c r="C309" s="7" t="s">
        <v>360</v>
      </c>
      <c r="D309" s="7" t="s">
        <v>54</v>
      </c>
      <c r="E309" s="7">
        <v>74.099999999999994</v>
      </c>
      <c r="F309" s="7">
        <v>225</v>
      </c>
      <c r="G309" s="7">
        <v>30</v>
      </c>
      <c r="H309" s="7">
        <v>4.6100000000000003</v>
      </c>
      <c r="I309" s="7"/>
      <c r="J309" s="7">
        <v>35.5</v>
      </c>
      <c r="K309" s="7">
        <v>113</v>
      </c>
      <c r="L309" s="7">
        <v>4.12</v>
      </c>
      <c r="M309" s="7">
        <v>7.12</v>
      </c>
    </row>
    <row r="310" spans="1:13" ht="18" x14ac:dyDescent="0.2">
      <c r="A310" s="7">
        <v>2001</v>
      </c>
      <c r="B310" s="8" t="s">
        <v>2629</v>
      </c>
      <c r="C310" s="7" t="s">
        <v>2630</v>
      </c>
      <c r="D310" s="7" t="s">
        <v>54</v>
      </c>
      <c r="E310" s="7">
        <v>76.400000000000006</v>
      </c>
      <c r="F310" s="7">
        <v>238</v>
      </c>
      <c r="G310" s="7">
        <v>31</v>
      </c>
      <c r="H310" s="7">
        <v>5.19</v>
      </c>
      <c r="I310" s="7">
        <v>20</v>
      </c>
      <c r="J310" s="7">
        <v>29.5</v>
      </c>
      <c r="K310" s="7">
        <v>101</v>
      </c>
      <c r="L310" s="7">
        <v>4.62</v>
      </c>
      <c r="M310" s="7">
        <v>7.78</v>
      </c>
    </row>
    <row r="311" spans="1:13" ht="18" x14ac:dyDescent="0.2">
      <c r="A311" s="7">
        <v>2001</v>
      </c>
      <c r="B311" s="8" t="s">
        <v>2631</v>
      </c>
      <c r="C311" s="7" t="s">
        <v>2581</v>
      </c>
      <c r="D311" s="7" t="s">
        <v>54</v>
      </c>
      <c r="E311" s="7">
        <v>75.900000000000006</v>
      </c>
      <c r="F311" s="7">
        <v>199</v>
      </c>
      <c r="G311" s="7">
        <v>29</v>
      </c>
      <c r="H311" s="7">
        <v>4.84</v>
      </c>
      <c r="I311" s="7"/>
      <c r="J311" s="7"/>
      <c r="K311" s="7"/>
      <c r="L311" s="7"/>
      <c r="M311" s="7"/>
    </row>
    <row r="312" spans="1:13" ht="18" x14ac:dyDescent="0.2">
      <c r="A312" s="7">
        <v>2001</v>
      </c>
      <c r="B312" s="8" t="s">
        <v>3001</v>
      </c>
      <c r="C312" s="7" t="s">
        <v>2574</v>
      </c>
      <c r="D312" s="7" t="s">
        <v>54</v>
      </c>
      <c r="E312" s="7">
        <v>73</v>
      </c>
      <c r="F312" s="7">
        <v>211</v>
      </c>
      <c r="G312" s="7">
        <v>23</v>
      </c>
      <c r="H312" s="7">
        <v>4.83</v>
      </c>
      <c r="I312" s="7"/>
      <c r="J312" s="7">
        <v>33</v>
      </c>
      <c r="K312" s="7">
        <v>113</v>
      </c>
      <c r="L312" s="7">
        <v>4.4000000000000004</v>
      </c>
      <c r="M312" s="7">
        <v>7.27</v>
      </c>
    </row>
    <row r="313" spans="1:13" ht="18" x14ac:dyDescent="0.2">
      <c r="A313" s="7">
        <v>2001</v>
      </c>
      <c r="B313" s="8" t="s">
        <v>1137</v>
      </c>
      <c r="C313" s="7" t="s">
        <v>427</v>
      </c>
      <c r="D313" s="7" t="s">
        <v>54</v>
      </c>
      <c r="E313" s="7">
        <v>73.8</v>
      </c>
      <c r="F313" s="7">
        <v>215</v>
      </c>
      <c r="G313" s="7">
        <v>30</v>
      </c>
      <c r="H313" s="7">
        <v>4.82</v>
      </c>
      <c r="I313" s="7"/>
      <c r="J313" s="7">
        <v>37.5</v>
      </c>
      <c r="K313" s="7">
        <v>114</v>
      </c>
      <c r="L313" s="7">
        <v>4.1500000000000004</v>
      </c>
      <c r="M313" s="7">
        <v>7.18</v>
      </c>
    </row>
    <row r="314" spans="1:13" ht="18" x14ac:dyDescent="0.2">
      <c r="A314" s="7">
        <v>2001</v>
      </c>
      <c r="B314" s="8" t="s">
        <v>2632</v>
      </c>
      <c r="C314" s="7" t="s">
        <v>507</v>
      </c>
      <c r="D314" s="7" t="s">
        <v>54</v>
      </c>
      <c r="E314" s="7">
        <v>72.599999999999994</v>
      </c>
      <c r="F314" s="7">
        <v>234</v>
      </c>
      <c r="G314" s="7">
        <v>14</v>
      </c>
      <c r="H314" s="7">
        <v>4.83</v>
      </c>
      <c r="I314" s="7"/>
      <c r="J314" s="7">
        <v>34.5</v>
      </c>
      <c r="K314" s="7">
        <v>108</v>
      </c>
      <c r="L314" s="7">
        <v>4.4000000000000004</v>
      </c>
      <c r="M314" s="7">
        <v>7.32</v>
      </c>
    </row>
    <row r="315" spans="1:13" ht="18" x14ac:dyDescent="0.2">
      <c r="A315" s="7">
        <v>2001</v>
      </c>
      <c r="B315" s="8" t="s">
        <v>3002</v>
      </c>
      <c r="C315" s="7" t="s">
        <v>2625</v>
      </c>
      <c r="D315" s="7" t="s">
        <v>54</v>
      </c>
      <c r="E315" s="7">
        <v>74</v>
      </c>
      <c r="F315" s="7">
        <v>226</v>
      </c>
      <c r="G315" s="7">
        <v>18</v>
      </c>
      <c r="H315" s="7">
        <v>4.87</v>
      </c>
      <c r="I315" s="7"/>
      <c r="J315" s="7">
        <v>35.5</v>
      </c>
      <c r="K315" s="7">
        <v>106</v>
      </c>
      <c r="L315" s="7">
        <v>4.2699999999999996</v>
      </c>
      <c r="M315" s="7">
        <v>7.33</v>
      </c>
    </row>
    <row r="316" spans="1:13" ht="18" x14ac:dyDescent="0.2">
      <c r="A316" s="7">
        <v>2001</v>
      </c>
      <c r="B316" s="8" t="s">
        <v>3003</v>
      </c>
      <c r="C316" s="7" t="s">
        <v>689</v>
      </c>
      <c r="D316" s="7" t="s">
        <v>54</v>
      </c>
      <c r="E316" s="7">
        <v>74.400000000000006</v>
      </c>
      <c r="F316" s="7">
        <v>207</v>
      </c>
      <c r="G316" s="7">
        <v>27</v>
      </c>
      <c r="H316" s="7">
        <v>4.55</v>
      </c>
      <c r="I316" s="7"/>
      <c r="J316" s="7">
        <v>37.5</v>
      </c>
      <c r="K316" s="7">
        <v>124</v>
      </c>
      <c r="L316" s="7">
        <v>4.12</v>
      </c>
      <c r="M316" s="7">
        <v>7.12</v>
      </c>
    </row>
    <row r="317" spans="1:13" ht="18" x14ac:dyDescent="0.2">
      <c r="A317" s="7">
        <v>2001</v>
      </c>
      <c r="B317" s="8" t="s">
        <v>2633</v>
      </c>
      <c r="C317" s="7" t="s">
        <v>138</v>
      </c>
      <c r="D317" s="7" t="s">
        <v>54</v>
      </c>
      <c r="E317" s="7">
        <v>72.099999999999994</v>
      </c>
      <c r="F317" s="7">
        <v>205</v>
      </c>
      <c r="G317" s="7">
        <v>11</v>
      </c>
      <c r="H317" s="7">
        <v>4.6399999999999997</v>
      </c>
      <c r="I317" s="7"/>
      <c r="J317" s="7">
        <v>35</v>
      </c>
      <c r="K317" s="7">
        <v>110</v>
      </c>
      <c r="L317" s="7">
        <v>4.51</v>
      </c>
      <c r="M317" s="7">
        <v>7.4</v>
      </c>
    </row>
    <row r="318" spans="1:13" ht="18" x14ac:dyDescent="0.2">
      <c r="A318" s="7">
        <v>2001</v>
      </c>
      <c r="B318" s="8" t="s">
        <v>3004</v>
      </c>
      <c r="C318" s="7" t="s">
        <v>618</v>
      </c>
      <c r="D318" s="7" t="s">
        <v>54</v>
      </c>
      <c r="E318" s="7">
        <v>74</v>
      </c>
      <c r="F318" s="7">
        <v>231</v>
      </c>
      <c r="G318" s="7">
        <v>32</v>
      </c>
      <c r="H318" s="7">
        <v>4.79</v>
      </c>
      <c r="I318" s="7"/>
      <c r="J318" s="7">
        <v>35.5</v>
      </c>
      <c r="K318" s="7">
        <v>112</v>
      </c>
      <c r="L318" s="7">
        <v>4.29</v>
      </c>
      <c r="M318" s="7">
        <v>7.13</v>
      </c>
    </row>
    <row r="319" spans="1:13" ht="18" x14ac:dyDescent="0.2">
      <c r="A319" s="7">
        <v>2001</v>
      </c>
      <c r="B319" s="8" t="s">
        <v>2626</v>
      </c>
      <c r="C319" s="7" t="s">
        <v>2627</v>
      </c>
      <c r="D319" s="7" t="s">
        <v>54</v>
      </c>
      <c r="E319" s="7">
        <v>75</v>
      </c>
      <c r="F319" s="7">
        <v>223</v>
      </c>
      <c r="G319" s="7">
        <v>27</v>
      </c>
      <c r="H319" s="7">
        <v>4.7300000000000004</v>
      </c>
      <c r="I319" s="7"/>
      <c r="J319" s="7">
        <v>31.5</v>
      </c>
      <c r="K319" s="7">
        <v>115</v>
      </c>
      <c r="L319" s="7">
        <v>4.2</v>
      </c>
      <c r="M319" s="7">
        <v>7.37</v>
      </c>
    </row>
    <row r="320" spans="1:13" ht="18" x14ac:dyDescent="0.2">
      <c r="A320" s="7">
        <v>2001</v>
      </c>
      <c r="B320" s="8" t="s">
        <v>3005</v>
      </c>
      <c r="C320" s="7" t="s">
        <v>2619</v>
      </c>
      <c r="D320" s="7" t="s">
        <v>54</v>
      </c>
      <c r="E320" s="7">
        <v>76.400000000000006</v>
      </c>
      <c r="F320" s="7">
        <v>228</v>
      </c>
      <c r="G320" s="7">
        <v>32</v>
      </c>
      <c r="H320" s="7">
        <v>4.7699999999999996</v>
      </c>
      <c r="I320" s="7"/>
      <c r="J320" s="7">
        <v>34</v>
      </c>
      <c r="K320" s="7">
        <v>107</v>
      </c>
      <c r="L320" s="7">
        <v>4.29</v>
      </c>
      <c r="M320" s="7">
        <v>7.07</v>
      </c>
    </row>
    <row r="321" spans="1:13" ht="18" x14ac:dyDescent="0.2">
      <c r="A321" s="7">
        <v>2001</v>
      </c>
      <c r="B321" s="8" t="s">
        <v>3006</v>
      </c>
      <c r="C321" s="7" t="s">
        <v>543</v>
      </c>
      <c r="D321" s="7" t="s">
        <v>54</v>
      </c>
      <c r="E321" s="7">
        <v>73.099999999999994</v>
      </c>
      <c r="F321" s="7">
        <v>223</v>
      </c>
      <c r="G321" s="7">
        <v>24</v>
      </c>
      <c r="H321" s="7">
        <v>4.71</v>
      </c>
      <c r="I321" s="7"/>
      <c r="J321" s="7">
        <v>35.5</v>
      </c>
      <c r="K321" s="7">
        <v>115</v>
      </c>
      <c r="L321" s="7">
        <v>4.3499999999999996</v>
      </c>
      <c r="M321" s="7">
        <v>7.36</v>
      </c>
    </row>
    <row r="322" spans="1:13" ht="18" x14ac:dyDescent="0.2">
      <c r="A322" s="7">
        <v>2001</v>
      </c>
      <c r="B322" s="8" t="s">
        <v>3007</v>
      </c>
      <c r="C322" s="7" t="s">
        <v>352</v>
      </c>
      <c r="D322" s="7" t="s">
        <v>54</v>
      </c>
      <c r="E322" s="7">
        <v>72</v>
      </c>
      <c r="F322" s="7">
        <v>210</v>
      </c>
      <c r="G322" s="7">
        <v>20</v>
      </c>
      <c r="H322" s="7">
        <v>4.33</v>
      </c>
      <c r="I322" s="7"/>
      <c r="J322" s="7">
        <v>38</v>
      </c>
      <c r="K322" s="7"/>
      <c r="L322" s="7"/>
      <c r="M322" s="7"/>
    </row>
    <row r="323" spans="1:13" ht="18" x14ac:dyDescent="0.2">
      <c r="A323" s="7">
        <v>2000</v>
      </c>
      <c r="B323" s="8" t="s">
        <v>2697</v>
      </c>
      <c r="C323" s="7" t="s">
        <v>226</v>
      </c>
      <c r="D323" s="7" t="s">
        <v>54</v>
      </c>
      <c r="E323" s="7">
        <v>76.400000000000006</v>
      </c>
      <c r="F323" s="7">
        <v>211</v>
      </c>
      <c r="G323" s="7">
        <v>33</v>
      </c>
      <c r="H323" s="7">
        <v>5.3</v>
      </c>
      <c r="I323" s="7"/>
      <c r="J323" s="7">
        <v>24.5</v>
      </c>
      <c r="K323" s="7">
        <v>99</v>
      </c>
      <c r="L323" s="7">
        <v>4.38</v>
      </c>
      <c r="M323" s="7">
        <v>7.2</v>
      </c>
    </row>
    <row r="324" spans="1:13" ht="18" x14ac:dyDescent="0.2">
      <c r="A324" s="7">
        <v>2000</v>
      </c>
      <c r="B324" s="8" t="s">
        <v>2698</v>
      </c>
      <c r="C324" s="7" t="s">
        <v>1317</v>
      </c>
      <c r="D324" s="7" t="s">
        <v>54</v>
      </c>
      <c r="E324" s="7">
        <v>75.5</v>
      </c>
      <c r="F324" s="7">
        <v>218</v>
      </c>
      <c r="G324" s="7">
        <v>35</v>
      </c>
      <c r="H324" s="7">
        <v>5.03</v>
      </c>
      <c r="I324" s="7"/>
      <c r="J324" s="7">
        <v>29</v>
      </c>
      <c r="K324" s="7">
        <v>101</v>
      </c>
      <c r="L324" s="7">
        <v>4.87</v>
      </c>
      <c r="M324" s="7">
        <v>7.54</v>
      </c>
    </row>
    <row r="325" spans="1:13" ht="18" x14ac:dyDescent="0.2">
      <c r="A325" s="7">
        <v>2000</v>
      </c>
      <c r="B325" s="8" t="s">
        <v>2699</v>
      </c>
      <c r="C325" s="7" t="s">
        <v>402</v>
      </c>
      <c r="D325" s="7" t="s">
        <v>54</v>
      </c>
      <c r="E325" s="7">
        <v>73.599999999999994</v>
      </c>
      <c r="F325" s="7">
        <v>208</v>
      </c>
      <c r="G325" s="7">
        <v>29</v>
      </c>
      <c r="H325" s="7">
        <v>4.96</v>
      </c>
      <c r="I325" s="7"/>
      <c r="J325" s="7"/>
      <c r="K325" s="7">
        <v>100</v>
      </c>
      <c r="L325" s="7">
        <v>4.34</v>
      </c>
      <c r="M325" s="7">
        <v>7.46</v>
      </c>
    </row>
    <row r="326" spans="1:13" ht="18" x14ac:dyDescent="0.2">
      <c r="A326" s="7">
        <v>2000</v>
      </c>
      <c r="B326" s="8" t="s">
        <v>2634</v>
      </c>
      <c r="C326" s="7" t="s">
        <v>2528</v>
      </c>
      <c r="D326" s="7" t="s">
        <v>54</v>
      </c>
      <c r="E326" s="7">
        <v>75.900000000000006</v>
      </c>
      <c r="F326" s="7">
        <v>206</v>
      </c>
      <c r="G326" s="7">
        <v>30</v>
      </c>
      <c r="H326" s="7">
        <v>5.07</v>
      </c>
      <c r="I326" s="7"/>
      <c r="J326" s="7">
        <v>28.5</v>
      </c>
      <c r="K326" s="7">
        <v>107</v>
      </c>
      <c r="L326" s="7">
        <v>4.42</v>
      </c>
      <c r="M326" s="7">
        <v>7.46</v>
      </c>
    </row>
    <row r="327" spans="1:13" ht="18" x14ac:dyDescent="0.2">
      <c r="A327" s="7">
        <v>2000</v>
      </c>
      <c r="B327" s="8" t="s">
        <v>1145</v>
      </c>
      <c r="C327" s="7" t="s">
        <v>2700</v>
      </c>
      <c r="D327" s="7" t="s">
        <v>54</v>
      </c>
      <c r="E327" s="7">
        <v>74.599999999999994</v>
      </c>
      <c r="F327" s="7">
        <v>224</v>
      </c>
      <c r="G327" s="7">
        <v>32</v>
      </c>
      <c r="H327" s="7">
        <v>4.76</v>
      </c>
      <c r="I327" s="7"/>
      <c r="J327" s="7">
        <v>36.5</v>
      </c>
      <c r="K327" s="7">
        <v>119</v>
      </c>
      <c r="L327" s="7">
        <v>4.2300000000000004</v>
      </c>
      <c r="M327" s="7">
        <v>6.94</v>
      </c>
    </row>
    <row r="328" spans="1:13" ht="18" x14ac:dyDescent="0.2">
      <c r="A328" s="7">
        <v>2000</v>
      </c>
      <c r="B328" s="8" t="s">
        <v>2635</v>
      </c>
      <c r="C328" s="7" t="s">
        <v>2689</v>
      </c>
      <c r="D328" s="7" t="s">
        <v>54</v>
      </c>
      <c r="E328" s="7">
        <v>71</v>
      </c>
      <c r="F328" s="7">
        <v>207</v>
      </c>
      <c r="G328" s="7">
        <v>18</v>
      </c>
      <c r="H328" s="7">
        <v>4.9400000000000004</v>
      </c>
      <c r="I328" s="7"/>
      <c r="J328" s="7">
        <v>31</v>
      </c>
      <c r="K328" s="7">
        <v>106</v>
      </c>
      <c r="L328" s="7">
        <v>4.45</v>
      </c>
      <c r="M328" s="7">
        <v>7.3</v>
      </c>
    </row>
    <row r="329" spans="1:13" ht="18" x14ac:dyDescent="0.2">
      <c r="A329" s="7">
        <v>2000</v>
      </c>
      <c r="B329" s="8" t="s">
        <v>2701</v>
      </c>
      <c r="C329" s="7" t="s">
        <v>2702</v>
      </c>
      <c r="D329" s="7" t="s">
        <v>54</v>
      </c>
      <c r="E329" s="7">
        <v>73.400000000000006</v>
      </c>
      <c r="F329" s="7">
        <v>225</v>
      </c>
      <c r="G329" s="7">
        <v>33</v>
      </c>
      <c r="H329" s="7">
        <v>5.24</v>
      </c>
      <c r="I329" s="7"/>
      <c r="J329" s="7">
        <v>27.5</v>
      </c>
      <c r="K329" s="7">
        <v>100</v>
      </c>
      <c r="L329" s="7">
        <v>4.42</v>
      </c>
      <c r="M329" s="7">
        <v>7.51</v>
      </c>
    </row>
    <row r="330" spans="1:13" ht="18" x14ac:dyDescent="0.2">
      <c r="A330" s="7">
        <v>2000</v>
      </c>
      <c r="B330" s="8" t="s">
        <v>2703</v>
      </c>
      <c r="C330" s="7" t="s">
        <v>1180</v>
      </c>
      <c r="D330" s="7" t="s">
        <v>54</v>
      </c>
      <c r="E330" s="7">
        <v>70.3</v>
      </c>
      <c r="F330" s="7">
        <v>192</v>
      </c>
      <c r="G330" s="7">
        <v>18</v>
      </c>
      <c r="H330" s="7">
        <v>4.84</v>
      </c>
      <c r="I330" s="7"/>
      <c r="J330" s="7"/>
      <c r="K330" s="7">
        <v>106</v>
      </c>
      <c r="L330" s="7"/>
      <c r="M330" s="7"/>
    </row>
    <row r="331" spans="1:13" ht="18" x14ac:dyDescent="0.2">
      <c r="A331" s="7">
        <v>2000</v>
      </c>
      <c r="B331" s="8" t="s">
        <v>2704</v>
      </c>
      <c r="C331" s="7" t="s">
        <v>218</v>
      </c>
      <c r="D331" s="7" t="s">
        <v>54</v>
      </c>
      <c r="E331" s="7">
        <v>75.099999999999994</v>
      </c>
      <c r="F331" s="7">
        <v>216</v>
      </c>
      <c r="G331" s="7">
        <v>39</v>
      </c>
      <c r="H331" s="7">
        <v>5.22</v>
      </c>
      <c r="I331" s="7"/>
      <c r="J331" s="7">
        <v>27.5</v>
      </c>
      <c r="K331" s="7">
        <v>99</v>
      </c>
      <c r="L331" s="7">
        <v>4.41</v>
      </c>
      <c r="M331" s="7">
        <v>7.17</v>
      </c>
    </row>
    <row r="332" spans="1:13" ht="18" x14ac:dyDescent="0.2">
      <c r="A332" s="7">
        <v>2000</v>
      </c>
      <c r="B332" s="8" t="s">
        <v>2705</v>
      </c>
      <c r="C332" s="7" t="s">
        <v>103</v>
      </c>
      <c r="D332" s="7" t="s">
        <v>54</v>
      </c>
      <c r="E332" s="7">
        <v>73</v>
      </c>
      <c r="F332" s="7">
        <v>226</v>
      </c>
      <c r="G332" s="7">
        <v>18</v>
      </c>
      <c r="H332" s="7">
        <v>4.68</v>
      </c>
      <c r="I332" s="7"/>
      <c r="J332" s="7"/>
      <c r="K332" s="7">
        <v>109</v>
      </c>
      <c r="L332" s="7"/>
      <c r="M332" s="7"/>
    </row>
    <row r="333" spans="1:13" ht="18" x14ac:dyDescent="0.2">
      <c r="A333" s="7">
        <v>2000</v>
      </c>
      <c r="B333" s="8" t="s">
        <v>2706</v>
      </c>
      <c r="C333" s="7" t="s">
        <v>618</v>
      </c>
      <c r="D333" s="7" t="s">
        <v>54</v>
      </c>
      <c r="E333" s="7">
        <v>74.400000000000006</v>
      </c>
      <c r="F333" s="7">
        <v>226</v>
      </c>
      <c r="G333" s="7">
        <v>28</v>
      </c>
      <c r="H333" s="7">
        <v>4.95</v>
      </c>
      <c r="I333" s="7"/>
      <c r="J333" s="7">
        <v>29.5</v>
      </c>
      <c r="K333" s="7">
        <v>96</v>
      </c>
      <c r="L333" s="7"/>
      <c r="M333" s="7"/>
    </row>
    <row r="334" spans="1:13" ht="18" x14ac:dyDescent="0.2">
      <c r="A334" s="7">
        <v>2000</v>
      </c>
      <c r="B334" s="8" t="s">
        <v>2707</v>
      </c>
      <c r="C334" s="7" t="s">
        <v>2708</v>
      </c>
      <c r="D334" s="7" t="s">
        <v>54</v>
      </c>
      <c r="E334" s="7">
        <v>75</v>
      </c>
      <c r="F334" s="7">
        <v>202</v>
      </c>
      <c r="G334" s="7">
        <v>32</v>
      </c>
      <c r="H334" s="7">
        <v>5.03</v>
      </c>
      <c r="I334" s="7"/>
      <c r="J334" s="7">
        <v>25.5</v>
      </c>
      <c r="K334" s="7">
        <v>95</v>
      </c>
      <c r="L334" s="7">
        <v>4.41</v>
      </c>
      <c r="M334" s="7">
        <v>7.21</v>
      </c>
    </row>
    <row r="335" spans="1:13" ht="18" x14ac:dyDescent="0.2">
      <c r="A335" s="7">
        <v>2000</v>
      </c>
      <c r="B335" s="8" t="s">
        <v>2636</v>
      </c>
      <c r="C335" s="7" t="s">
        <v>2564</v>
      </c>
      <c r="D335" s="7" t="s">
        <v>54</v>
      </c>
      <c r="E335" s="7">
        <v>72.400000000000006</v>
      </c>
      <c r="F335" s="7">
        <v>202</v>
      </c>
      <c r="G335" s="7">
        <v>26</v>
      </c>
      <c r="H335" s="7">
        <v>5.05</v>
      </c>
      <c r="I335" s="7"/>
      <c r="J335" s="7">
        <v>27</v>
      </c>
      <c r="K335" s="7">
        <v>97</v>
      </c>
      <c r="L335" s="7">
        <v>4.24</v>
      </c>
      <c r="M335" s="7">
        <v>7.28</v>
      </c>
    </row>
    <row r="336" spans="1:13" ht="18" x14ac:dyDescent="0.2">
      <c r="A336" s="7">
        <v>2000</v>
      </c>
      <c r="B336" s="8" t="s">
        <v>2709</v>
      </c>
      <c r="C336" s="7" t="s">
        <v>121</v>
      </c>
      <c r="D336" s="7" t="s">
        <v>54</v>
      </c>
      <c r="E336" s="7">
        <v>73.599999999999994</v>
      </c>
      <c r="F336" s="7">
        <v>227</v>
      </c>
      <c r="G336" s="7">
        <v>11</v>
      </c>
      <c r="H336" s="7">
        <v>4.6100000000000003</v>
      </c>
      <c r="I336" s="7"/>
      <c r="J336" s="7">
        <v>34.5</v>
      </c>
      <c r="K336" s="7">
        <v>113</v>
      </c>
      <c r="L336" s="7"/>
      <c r="M336" s="7"/>
    </row>
    <row r="337" spans="1:13" ht="18" x14ac:dyDescent="0.2">
      <c r="A337" s="7">
        <v>2000</v>
      </c>
      <c r="B337" s="8" t="s">
        <v>2710</v>
      </c>
      <c r="C337" s="7" t="s">
        <v>2696</v>
      </c>
      <c r="D337" s="7" t="s">
        <v>54</v>
      </c>
      <c r="E337" s="7">
        <v>75.400000000000006</v>
      </c>
      <c r="F337" s="7">
        <v>229</v>
      </c>
      <c r="G337" s="7">
        <v>25</v>
      </c>
      <c r="H337" s="7">
        <v>4.8499999999999996</v>
      </c>
      <c r="I337" s="7"/>
      <c r="J337" s="7">
        <v>33.5</v>
      </c>
      <c r="K337" s="7">
        <v>111</v>
      </c>
      <c r="L337" s="7">
        <v>4.16</v>
      </c>
      <c r="M337" s="7">
        <v>7.12</v>
      </c>
    </row>
    <row r="338" spans="1:13" ht="18" x14ac:dyDescent="0.2">
      <c r="A338" s="7">
        <v>2000</v>
      </c>
      <c r="B338" s="8" t="s">
        <v>2711</v>
      </c>
      <c r="C338" s="7" t="s">
        <v>233</v>
      </c>
      <c r="D338" s="7" t="s">
        <v>54</v>
      </c>
      <c r="E338" s="7">
        <v>72.5</v>
      </c>
      <c r="F338" s="7">
        <v>215</v>
      </c>
      <c r="G338" s="7">
        <v>27</v>
      </c>
      <c r="H338" s="7">
        <v>4.93</v>
      </c>
      <c r="I338" s="7"/>
      <c r="J338" s="7">
        <v>25.5</v>
      </c>
      <c r="K338" s="7">
        <v>100</v>
      </c>
      <c r="L338" s="7">
        <v>4.21</v>
      </c>
      <c r="M338" s="7">
        <v>7.34</v>
      </c>
    </row>
    <row r="339" spans="1:13" ht="18" x14ac:dyDescent="0.2">
      <c r="A339" s="7">
        <v>2000</v>
      </c>
      <c r="B339" s="8" t="s">
        <v>2712</v>
      </c>
      <c r="C339" s="7" t="s">
        <v>332</v>
      </c>
      <c r="D339" s="7" t="s">
        <v>54</v>
      </c>
      <c r="E339" s="7">
        <v>74.8</v>
      </c>
      <c r="F339" s="7">
        <v>222</v>
      </c>
      <c r="G339" s="7">
        <v>16</v>
      </c>
      <c r="H339" s="7">
        <v>5.37</v>
      </c>
      <c r="I339" s="7"/>
      <c r="J339" s="7">
        <v>26.5</v>
      </c>
      <c r="K339" s="7">
        <v>98</v>
      </c>
      <c r="L339" s="7">
        <v>4.78</v>
      </c>
      <c r="M339" s="7">
        <v>7.8</v>
      </c>
    </row>
    <row r="340" spans="1:13" ht="18" x14ac:dyDescent="0.2">
      <c r="A340" s="7">
        <v>2000</v>
      </c>
      <c r="B340" s="8" t="s">
        <v>2713</v>
      </c>
      <c r="C340" s="7" t="s">
        <v>2601</v>
      </c>
      <c r="D340" s="7" t="s">
        <v>54</v>
      </c>
      <c r="E340" s="7">
        <v>75.400000000000006</v>
      </c>
      <c r="F340" s="7">
        <v>229</v>
      </c>
      <c r="G340" s="7">
        <v>25</v>
      </c>
      <c r="H340" s="7">
        <v>4.95</v>
      </c>
      <c r="I340" s="7"/>
      <c r="J340" s="7">
        <v>34</v>
      </c>
      <c r="K340" s="7">
        <v>108</v>
      </c>
      <c r="L340" s="7">
        <v>4.59</v>
      </c>
      <c r="M340" s="7">
        <v>7.71</v>
      </c>
    </row>
    <row r="341" spans="1:13" ht="18" x14ac:dyDescent="0.2">
      <c r="A341" s="7">
        <v>1999</v>
      </c>
      <c r="B341" s="8" t="s">
        <v>2646</v>
      </c>
      <c r="C341" s="7" t="s">
        <v>2619</v>
      </c>
      <c r="D341" s="7" t="s">
        <v>54</v>
      </c>
      <c r="E341" s="7">
        <v>75</v>
      </c>
      <c r="F341" s="7">
        <v>236</v>
      </c>
      <c r="G341" s="7">
        <v>31</v>
      </c>
      <c r="H341" s="7">
        <v>5.26</v>
      </c>
      <c r="I341" s="7"/>
      <c r="J341" s="7">
        <v>31</v>
      </c>
      <c r="K341" s="7">
        <v>103</v>
      </c>
      <c r="L341" s="7">
        <v>4.6100000000000003</v>
      </c>
      <c r="M341" s="7">
        <v>7.66</v>
      </c>
    </row>
    <row r="342" spans="1:13" ht="18" x14ac:dyDescent="0.2">
      <c r="A342" s="7">
        <v>1999</v>
      </c>
      <c r="B342" s="8" t="s">
        <v>2648</v>
      </c>
      <c r="C342" s="7" t="s">
        <v>2546</v>
      </c>
      <c r="D342" s="7" t="s">
        <v>54</v>
      </c>
      <c r="E342" s="7">
        <v>73</v>
      </c>
      <c r="F342" s="7">
        <v>205</v>
      </c>
      <c r="G342" s="7">
        <v>10</v>
      </c>
      <c r="H342" s="7">
        <v>4.8499999999999996</v>
      </c>
      <c r="I342" s="7"/>
      <c r="J342" s="7">
        <v>33</v>
      </c>
      <c r="K342" s="7">
        <v>113</v>
      </c>
      <c r="L342" s="7">
        <v>4.62</v>
      </c>
      <c r="M342" s="7">
        <v>7.63</v>
      </c>
    </row>
    <row r="343" spans="1:13" ht="18" x14ac:dyDescent="0.2">
      <c r="A343" s="7">
        <v>1999</v>
      </c>
      <c r="B343" s="8" t="s">
        <v>2649</v>
      </c>
      <c r="C343" s="7" t="s">
        <v>969</v>
      </c>
      <c r="D343" s="7" t="s">
        <v>54</v>
      </c>
      <c r="E343" s="7">
        <v>75.5</v>
      </c>
      <c r="F343" s="7">
        <v>203</v>
      </c>
      <c r="G343" s="7">
        <v>17</v>
      </c>
      <c r="H343" s="7">
        <v>4.59</v>
      </c>
      <c r="I343" s="7"/>
      <c r="J343" s="7">
        <v>35.5</v>
      </c>
      <c r="K343" s="7">
        <v>118</v>
      </c>
      <c r="L343" s="7">
        <v>4.29</v>
      </c>
      <c r="M343" s="7">
        <v>7.52</v>
      </c>
    </row>
    <row r="344" spans="1:13" ht="18" x14ac:dyDescent="0.2">
      <c r="A344" s="7">
        <v>1999</v>
      </c>
      <c r="B344" s="8" t="s">
        <v>2652</v>
      </c>
      <c r="C344" s="7" t="s">
        <v>2653</v>
      </c>
      <c r="D344" s="7" t="s">
        <v>54</v>
      </c>
      <c r="E344" s="7">
        <v>71.599999999999994</v>
      </c>
      <c r="F344" s="7">
        <v>207</v>
      </c>
      <c r="G344" s="7">
        <v>22</v>
      </c>
      <c r="H344" s="7">
        <v>4.84</v>
      </c>
      <c r="I344" s="7"/>
      <c r="J344" s="7">
        <v>33.5</v>
      </c>
      <c r="K344" s="7">
        <v>112</v>
      </c>
      <c r="L344" s="7">
        <v>4.32</v>
      </c>
      <c r="M344" s="7">
        <v>7.29</v>
      </c>
    </row>
    <row r="345" spans="1:13" ht="18" x14ac:dyDescent="0.2">
      <c r="A345" s="7">
        <v>1999</v>
      </c>
      <c r="B345" s="8" t="s">
        <v>2654</v>
      </c>
      <c r="C345" s="7" t="s">
        <v>745</v>
      </c>
      <c r="D345" s="7" t="s">
        <v>54</v>
      </c>
      <c r="E345" s="7">
        <v>76.099999999999994</v>
      </c>
      <c r="F345" s="7">
        <v>225</v>
      </c>
      <c r="G345" s="7">
        <v>22</v>
      </c>
      <c r="H345" s="7">
        <v>5.08</v>
      </c>
      <c r="I345" s="7"/>
      <c r="J345" s="7">
        <v>31</v>
      </c>
      <c r="K345" s="7"/>
      <c r="L345" s="7">
        <v>4.34</v>
      </c>
      <c r="M345" s="7"/>
    </row>
    <row r="346" spans="1:13" ht="18" x14ac:dyDescent="0.2">
      <c r="A346" s="7">
        <v>1999</v>
      </c>
      <c r="B346" s="8" t="s">
        <v>2655</v>
      </c>
      <c r="C346" s="7" t="s">
        <v>134</v>
      </c>
      <c r="D346" s="7" t="s">
        <v>54</v>
      </c>
      <c r="E346" s="7">
        <v>74.099999999999994</v>
      </c>
      <c r="F346" s="7">
        <v>219</v>
      </c>
      <c r="G346" s="7">
        <v>21</v>
      </c>
      <c r="H346" s="7">
        <v>4.67</v>
      </c>
      <c r="I346" s="7"/>
      <c r="J346" s="7">
        <v>34</v>
      </c>
      <c r="K346" s="7">
        <v>107</v>
      </c>
      <c r="L346" s="7">
        <v>4.42</v>
      </c>
      <c r="M346" s="7">
        <v>7.62</v>
      </c>
    </row>
    <row r="347" spans="1:13" ht="18" x14ac:dyDescent="0.2">
      <c r="A347" s="7">
        <v>1999</v>
      </c>
      <c r="B347" s="8" t="s">
        <v>2656</v>
      </c>
      <c r="C347" s="7" t="s">
        <v>316</v>
      </c>
      <c r="D347" s="7" t="s">
        <v>54</v>
      </c>
      <c r="E347" s="7">
        <v>75.8</v>
      </c>
      <c r="F347" s="7">
        <v>255</v>
      </c>
      <c r="G347" s="7">
        <v>18</v>
      </c>
      <c r="H347" s="7">
        <v>4.5199999999999996</v>
      </c>
      <c r="I347" s="7"/>
      <c r="J347" s="7">
        <v>39</v>
      </c>
      <c r="K347" s="7">
        <v>122</v>
      </c>
      <c r="L347" s="7">
        <v>4.13</v>
      </c>
      <c r="M347" s="7">
        <v>7.21</v>
      </c>
    </row>
    <row r="348" spans="1:13" ht="18" x14ac:dyDescent="0.2">
      <c r="A348" s="7">
        <v>1999</v>
      </c>
      <c r="B348" s="8" t="s">
        <v>1228</v>
      </c>
      <c r="C348" s="7" t="s">
        <v>2658</v>
      </c>
      <c r="D348" s="7" t="s">
        <v>54</v>
      </c>
      <c r="E348" s="7">
        <v>73.8</v>
      </c>
      <c r="F348" s="7">
        <v>203</v>
      </c>
      <c r="G348" s="7">
        <v>32</v>
      </c>
      <c r="H348" s="7">
        <v>4.91</v>
      </c>
      <c r="I348" s="7"/>
      <c r="J348" s="7">
        <v>32.5</v>
      </c>
      <c r="K348" s="7">
        <v>109</v>
      </c>
      <c r="L348" s="7">
        <v>4.37</v>
      </c>
      <c r="M348" s="7">
        <v>7.39</v>
      </c>
    </row>
    <row r="349" spans="1:13" ht="18" x14ac:dyDescent="0.2">
      <c r="A349" s="7">
        <v>1999</v>
      </c>
      <c r="B349" s="8" t="s">
        <v>2659</v>
      </c>
      <c r="C349" s="7" t="s">
        <v>66</v>
      </c>
      <c r="D349" s="7" t="s">
        <v>54</v>
      </c>
      <c r="E349" s="7">
        <v>75.5</v>
      </c>
      <c r="F349" s="7">
        <v>199</v>
      </c>
      <c r="G349" s="7">
        <v>6</v>
      </c>
      <c r="H349" s="7">
        <v>4.8899999999999997</v>
      </c>
      <c r="I349" s="7"/>
      <c r="J349" s="7">
        <v>31</v>
      </c>
      <c r="K349" s="7">
        <v>103</v>
      </c>
      <c r="L349" s="7">
        <v>4.82</v>
      </c>
      <c r="M349" s="7">
        <v>7.5</v>
      </c>
    </row>
    <row r="350" spans="1:13" ht="18" x14ac:dyDescent="0.2">
      <c r="A350" s="7">
        <v>1999</v>
      </c>
      <c r="B350" s="8" t="s">
        <v>2660</v>
      </c>
      <c r="C350" s="7" t="s">
        <v>226</v>
      </c>
      <c r="D350" s="7" t="s">
        <v>54</v>
      </c>
      <c r="E350" s="7">
        <v>75</v>
      </c>
      <c r="F350" s="7">
        <v>216</v>
      </c>
      <c r="G350" s="7">
        <v>20</v>
      </c>
      <c r="H350" s="7">
        <v>4.78</v>
      </c>
      <c r="I350" s="7"/>
      <c r="J350" s="7">
        <v>33</v>
      </c>
      <c r="K350" s="7">
        <v>109</v>
      </c>
      <c r="L350" s="7">
        <v>4.2699999999999996</v>
      </c>
      <c r="M350" s="7">
        <v>7.06</v>
      </c>
    </row>
    <row r="351" spans="1:13" ht="18" x14ac:dyDescent="0.2">
      <c r="A351" s="7">
        <v>1999</v>
      </c>
      <c r="B351" s="8" t="s">
        <v>2664</v>
      </c>
      <c r="C351" s="7" t="s">
        <v>2525</v>
      </c>
      <c r="D351" s="7" t="s">
        <v>54</v>
      </c>
      <c r="E351" s="7">
        <v>75</v>
      </c>
      <c r="F351" s="7">
        <v>220</v>
      </c>
      <c r="G351" s="7">
        <v>21</v>
      </c>
      <c r="H351" s="7">
        <v>4.7699999999999996</v>
      </c>
      <c r="I351" s="7"/>
      <c r="J351" s="7">
        <v>33.5</v>
      </c>
      <c r="K351" s="7">
        <v>107</v>
      </c>
      <c r="L351" s="7">
        <v>4.2</v>
      </c>
      <c r="M351" s="7">
        <v>7.36</v>
      </c>
    </row>
    <row r="352" spans="1:13" ht="18" x14ac:dyDescent="0.2">
      <c r="A352" s="7">
        <v>1999</v>
      </c>
      <c r="B352" s="8" t="s">
        <v>2665</v>
      </c>
      <c r="C352" s="7" t="s">
        <v>2525</v>
      </c>
      <c r="D352" s="7" t="s">
        <v>54</v>
      </c>
      <c r="E352" s="7">
        <v>73.3</v>
      </c>
      <c r="F352" s="7">
        <v>211</v>
      </c>
      <c r="G352" s="7">
        <v>25</v>
      </c>
      <c r="H352" s="7">
        <v>4.8</v>
      </c>
      <c r="I352" s="7"/>
      <c r="J352" s="7">
        <v>32</v>
      </c>
      <c r="K352" s="7">
        <v>102</v>
      </c>
      <c r="L352" s="7">
        <v>4.21</v>
      </c>
      <c r="M352" s="7">
        <v>7.18</v>
      </c>
    </row>
    <row r="353" spans="1:13" ht="18" x14ac:dyDescent="0.2">
      <c r="A353" s="7">
        <v>1999</v>
      </c>
      <c r="B353" s="8" t="s">
        <v>2667</v>
      </c>
      <c r="C353" s="7" t="s">
        <v>2668</v>
      </c>
      <c r="D353" s="7" t="s">
        <v>54</v>
      </c>
      <c r="E353" s="7">
        <v>74.5</v>
      </c>
      <c r="F353" s="7">
        <v>223</v>
      </c>
      <c r="G353" s="7">
        <v>27</v>
      </c>
      <c r="H353" s="7">
        <v>5.0599999999999996</v>
      </c>
      <c r="I353" s="7"/>
      <c r="J353" s="7">
        <v>30.5</v>
      </c>
      <c r="K353" s="7">
        <v>107</v>
      </c>
      <c r="L353" s="7">
        <v>4.33</v>
      </c>
      <c r="M353" s="7">
        <v>7.29</v>
      </c>
    </row>
    <row r="354" spans="1:13" ht="18" x14ac:dyDescent="0.2">
      <c r="A354" s="7">
        <v>1999</v>
      </c>
      <c r="B354" s="8" t="s">
        <v>2670</v>
      </c>
      <c r="C354" s="7" t="s">
        <v>543</v>
      </c>
      <c r="D354" s="7" t="s">
        <v>54</v>
      </c>
      <c r="E354" s="7">
        <v>77</v>
      </c>
      <c r="F354" s="7">
        <v>227</v>
      </c>
      <c r="G354" s="7">
        <v>25</v>
      </c>
      <c r="H354" s="7">
        <v>5.12</v>
      </c>
      <c r="I354" s="7"/>
      <c r="J354" s="7">
        <v>30.5</v>
      </c>
      <c r="K354" s="7">
        <v>107</v>
      </c>
      <c r="L354" s="7">
        <v>4.4400000000000004</v>
      </c>
      <c r="M354" s="7">
        <v>7.44</v>
      </c>
    </row>
    <row r="355" spans="1:13" ht="18" x14ac:dyDescent="0.2">
      <c r="A355" s="7">
        <v>1999</v>
      </c>
      <c r="B355" s="8" t="s">
        <v>2673</v>
      </c>
      <c r="C355" s="7" t="s">
        <v>2674</v>
      </c>
      <c r="D355" s="7" t="s">
        <v>54</v>
      </c>
      <c r="E355" s="7">
        <v>72</v>
      </c>
      <c r="F355" s="7">
        <v>221</v>
      </c>
      <c r="G355" s="7">
        <v>25</v>
      </c>
      <c r="H355" s="7">
        <v>4.7699999999999996</v>
      </c>
      <c r="I355" s="7"/>
      <c r="J355" s="7">
        <v>33</v>
      </c>
      <c r="K355" s="7">
        <v>113</v>
      </c>
      <c r="L355" s="7">
        <v>4.29</v>
      </c>
      <c r="M355" s="7"/>
    </row>
    <row r="356" spans="1:13" ht="18" x14ac:dyDescent="0.2">
      <c r="A356" s="7">
        <v>1999</v>
      </c>
      <c r="B356" s="8" t="s">
        <v>2675</v>
      </c>
      <c r="C356" s="7" t="s">
        <v>1629</v>
      </c>
      <c r="D356" s="7" t="s">
        <v>54</v>
      </c>
      <c r="E356" s="7">
        <v>74.099999999999994</v>
      </c>
      <c r="F356" s="7">
        <v>204</v>
      </c>
      <c r="G356" s="7">
        <v>29</v>
      </c>
      <c r="H356" s="7">
        <v>4.9000000000000004</v>
      </c>
      <c r="I356" s="7"/>
      <c r="J356" s="7">
        <v>31</v>
      </c>
      <c r="K356" s="7">
        <v>103</v>
      </c>
      <c r="L356" s="7">
        <v>4.5599999999999996</v>
      </c>
      <c r="M356" s="7">
        <v>7.66</v>
      </c>
    </row>
    <row r="357" spans="1:13" ht="18" x14ac:dyDescent="0.2">
      <c r="A357" s="7">
        <v>1999</v>
      </c>
      <c r="B357" s="8" t="s">
        <v>2676</v>
      </c>
      <c r="C357" s="7" t="s">
        <v>1364</v>
      </c>
      <c r="D357" s="7" t="s">
        <v>54</v>
      </c>
      <c r="E357" s="7">
        <v>73.900000000000006</v>
      </c>
      <c r="F357" s="7">
        <v>212</v>
      </c>
      <c r="G357" s="7">
        <v>22</v>
      </c>
      <c r="H357" s="7">
        <v>4.79</v>
      </c>
      <c r="I357" s="7"/>
      <c r="J357" s="7">
        <v>32.5</v>
      </c>
      <c r="K357" s="7">
        <v>111</v>
      </c>
      <c r="L357" s="7">
        <v>4.2699999999999996</v>
      </c>
      <c r="M357" s="7">
        <v>7.21</v>
      </c>
    </row>
    <row r="358" spans="1:13" ht="18" x14ac:dyDescent="0.2">
      <c r="A358" s="7">
        <v>1999</v>
      </c>
      <c r="B358" s="8" t="s">
        <v>2677</v>
      </c>
      <c r="C358" s="7" t="s">
        <v>263</v>
      </c>
      <c r="D358" s="7" t="s">
        <v>54</v>
      </c>
      <c r="E358" s="7">
        <v>74</v>
      </c>
      <c r="F358" s="7">
        <v>210</v>
      </c>
      <c r="G358" s="7">
        <v>43</v>
      </c>
      <c r="H358" s="7">
        <v>4.97</v>
      </c>
      <c r="I358" s="7"/>
      <c r="J358" s="7">
        <v>31.5</v>
      </c>
      <c r="K358" s="7">
        <v>103</v>
      </c>
      <c r="L358" s="7">
        <v>4.3499999999999996</v>
      </c>
      <c r="M358" s="7">
        <v>7.43</v>
      </c>
    </row>
    <row r="359" spans="1:13" ht="18" x14ac:dyDescent="0.2">
      <c r="A359" s="7">
        <v>1999</v>
      </c>
      <c r="B359" s="8" t="s">
        <v>2679</v>
      </c>
      <c r="C359" s="7" t="s">
        <v>416</v>
      </c>
      <c r="D359" s="7" t="s">
        <v>54</v>
      </c>
      <c r="E359" s="7">
        <v>74.3</v>
      </c>
      <c r="F359" s="7">
        <v>223</v>
      </c>
      <c r="G359" s="7">
        <v>14</v>
      </c>
      <c r="H359" s="7">
        <v>4.6399999999999997</v>
      </c>
      <c r="I359" s="7"/>
      <c r="J359" s="7">
        <v>33</v>
      </c>
      <c r="K359" s="7">
        <v>116</v>
      </c>
      <c r="L359" s="7">
        <v>4.38</v>
      </c>
      <c r="M359" s="7">
        <v>7.3</v>
      </c>
    </row>
    <row r="360" spans="1:13" ht="18" x14ac:dyDescent="0.2">
      <c r="A360" s="7">
        <v>1999</v>
      </c>
      <c r="B360" s="8" t="s">
        <v>2680</v>
      </c>
      <c r="C360" s="7" t="s">
        <v>295</v>
      </c>
      <c r="D360" s="7" t="s">
        <v>54</v>
      </c>
      <c r="E360" s="7">
        <v>72.900000000000006</v>
      </c>
      <c r="F360" s="7">
        <v>213</v>
      </c>
      <c r="G360" s="7">
        <v>28</v>
      </c>
      <c r="H360" s="7">
        <v>4.76</v>
      </c>
      <c r="I360" s="7"/>
      <c r="J360" s="7">
        <v>33.5</v>
      </c>
      <c r="K360" s="7">
        <v>108</v>
      </c>
      <c r="L360" s="7">
        <v>4.28</v>
      </c>
      <c r="M360" s="7">
        <v>7.27</v>
      </c>
    </row>
    <row r="361" spans="1:13" ht="18" x14ac:dyDescent="0.2">
      <c r="A361" s="7">
        <v>1999</v>
      </c>
      <c r="B361" s="8" t="s">
        <v>2688</v>
      </c>
      <c r="C361" s="7" t="s">
        <v>263</v>
      </c>
      <c r="D361" s="7" t="s">
        <v>54</v>
      </c>
      <c r="E361" s="7">
        <v>74.8</v>
      </c>
      <c r="F361" s="7">
        <v>227</v>
      </c>
      <c r="G361" s="7">
        <v>26</v>
      </c>
      <c r="H361" s="7">
        <v>4.7</v>
      </c>
      <c r="I361" s="7"/>
      <c r="J361" s="7">
        <v>34</v>
      </c>
      <c r="K361" s="7">
        <v>111</v>
      </c>
      <c r="L361" s="7">
        <v>4.29</v>
      </c>
      <c r="M361" s="7">
        <v>6.99</v>
      </c>
    </row>
    <row r="362" spans="1:13" ht="18" x14ac:dyDescent="0.2">
      <c r="A362" s="7">
        <v>1999</v>
      </c>
      <c r="B362" s="8" t="s">
        <v>2691</v>
      </c>
      <c r="C362" s="7" t="s">
        <v>2692</v>
      </c>
      <c r="D362" s="7" t="s">
        <v>54</v>
      </c>
      <c r="E362" s="7">
        <v>74.400000000000006</v>
      </c>
      <c r="F362" s="7">
        <v>226</v>
      </c>
      <c r="G362" s="7">
        <v>12</v>
      </c>
      <c r="H362" s="7">
        <v>5.14</v>
      </c>
      <c r="I362" s="7"/>
      <c r="J362" s="7">
        <v>30.5</v>
      </c>
      <c r="K362" s="7">
        <v>106</v>
      </c>
      <c r="L362" s="7">
        <v>4.51</v>
      </c>
      <c r="M362" s="7">
        <v>7.5</v>
      </c>
    </row>
    <row r="363" spans="1:13" ht="18" x14ac:dyDescent="0.2">
      <c r="A363" s="7">
        <v>1999</v>
      </c>
      <c r="B363" s="8" t="s">
        <v>2694</v>
      </c>
      <c r="C363" s="7" t="s">
        <v>1608</v>
      </c>
      <c r="D363" s="7" t="s">
        <v>54</v>
      </c>
      <c r="E363" s="7">
        <v>73.400000000000006</v>
      </c>
      <c r="F363" s="7">
        <v>195</v>
      </c>
      <c r="G363" s="7">
        <v>16</v>
      </c>
      <c r="H363" s="7">
        <v>4.74</v>
      </c>
      <c r="I363" s="7"/>
      <c r="J363" s="7">
        <v>31</v>
      </c>
      <c r="K363" s="7">
        <v>116</v>
      </c>
      <c r="L363" s="7">
        <v>4.3499999999999996</v>
      </c>
      <c r="M363" s="7">
        <v>7.45</v>
      </c>
    </row>
    <row r="364" spans="1:13" ht="18" x14ac:dyDescent="0.2">
      <c r="A364" s="7">
        <v>1998</v>
      </c>
      <c r="B364" s="8" t="s">
        <v>2714</v>
      </c>
      <c r="C364" s="7" t="s">
        <v>2686</v>
      </c>
      <c r="D364" s="7" t="s">
        <v>54</v>
      </c>
      <c r="E364" s="7">
        <v>73.900000000000006</v>
      </c>
      <c r="F364" s="7">
        <v>216</v>
      </c>
      <c r="G364" s="7"/>
      <c r="H364" s="7">
        <v>4.8899999999999997</v>
      </c>
      <c r="I364" s="7"/>
      <c r="J364" s="7">
        <v>33.5</v>
      </c>
      <c r="K364" s="7">
        <v>118</v>
      </c>
      <c r="L364" s="7">
        <v>4.1100000000000003</v>
      </c>
      <c r="M364" s="7">
        <v>7.6</v>
      </c>
    </row>
    <row r="365" spans="1:13" ht="18" x14ac:dyDescent="0.2">
      <c r="A365" s="7">
        <v>1998</v>
      </c>
      <c r="B365" s="8" t="s">
        <v>2715</v>
      </c>
      <c r="C365" s="7" t="s">
        <v>2534</v>
      </c>
      <c r="D365" s="7" t="s">
        <v>54</v>
      </c>
      <c r="E365" s="7">
        <v>74.099999999999994</v>
      </c>
      <c r="F365" s="7">
        <v>223</v>
      </c>
      <c r="G365" s="7"/>
      <c r="H365" s="7">
        <v>4.97</v>
      </c>
      <c r="I365" s="7"/>
      <c r="J365" s="7">
        <v>30.5</v>
      </c>
      <c r="K365" s="7">
        <v>110</v>
      </c>
      <c r="L365" s="7"/>
      <c r="M365" s="7"/>
    </row>
    <row r="366" spans="1:13" ht="18" x14ac:dyDescent="0.2">
      <c r="A366" s="7">
        <v>1998</v>
      </c>
      <c r="B366" s="8" t="s">
        <v>2717</v>
      </c>
      <c r="C366" s="7" t="s">
        <v>134</v>
      </c>
      <c r="D366" s="7" t="s">
        <v>54</v>
      </c>
      <c r="E366" s="7">
        <v>73</v>
      </c>
      <c r="F366" s="7">
        <v>212</v>
      </c>
      <c r="G366" s="7"/>
      <c r="H366" s="7">
        <v>5.0199999999999996</v>
      </c>
      <c r="I366" s="7"/>
      <c r="J366" s="7">
        <v>31</v>
      </c>
      <c r="K366" s="7">
        <v>104</v>
      </c>
      <c r="L366" s="7">
        <v>4.3899999999999997</v>
      </c>
      <c r="M366" s="7">
        <v>7.85</v>
      </c>
    </row>
    <row r="367" spans="1:13" ht="18" x14ac:dyDescent="0.2">
      <c r="A367" s="7">
        <v>1998</v>
      </c>
      <c r="B367" s="8" t="s">
        <v>1265</v>
      </c>
      <c r="C367" s="7" t="s">
        <v>2685</v>
      </c>
      <c r="D367" s="7" t="s">
        <v>54</v>
      </c>
      <c r="E367" s="7">
        <v>75.900000000000006</v>
      </c>
      <c r="F367" s="7">
        <v>219</v>
      </c>
      <c r="G367" s="7"/>
      <c r="H367" s="7">
        <v>4.68</v>
      </c>
      <c r="I367" s="7"/>
      <c r="J367" s="7">
        <v>29</v>
      </c>
      <c r="K367" s="7">
        <v>104</v>
      </c>
      <c r="L367" s="7">
        <v>4.22</v>
      </c>
      <c r="M367" s="7">
        <v>7.55</v>
      </c>
    </row>
    <row r="368" spans="1:13" ht="18" x14ac:dyDescent="0.2">
      <c r="A368" s="7">
        <v>1998</v>
      </c>
      <c r="B368" s="8" t="s">
        <v>2721</v>
      </c>
      <c r="C368" s="7" t="s">
        <v>1952</v>
      </c>
      <c r="D368" s="7" t="s">
        <v>54</v>
      </c>
      <c r="E368" s="7">
        <v>73.599999999999994</v>
      </c>
      <c r="F368" s="7">
        <v>225</v>
      </c>
      <c r="G368" s="7"/>
      <c r="H368" s="7">
        <v>4.72</v>
      </c>
      <c r="I368" s="7"/>
      <c r="J368" s="7">
        <v>33.5</v>
      </c>
      <c r="K368" s="7">
        <v>114</v>
      </c>
      <c r="L368" s="7">
        <v>4.3</v>
      </c>
      <c r="M368" s="7">
        <v>7.74</v>
      </c>
    </row>
    <row r="369" spans="1:13" ht="18" x14ac:dyDescent="0.2">
      <c r="A369" s="7">
        <v>1998</v>
      </c>
      <c r="B369" s="8" t="s">
        <v>2722</v>
      </c>
      <c r="C369" s="7" t="s">
        <v>2651</v>
      </c>
      <c r="D369" s="7" t="s">
        <v>54</v>
      </c>
      <c r="E369" s="7">
        <v>74.599999999999994</v>
      </c>
      <c r="F369" s="7">
        <v>214</v>
      </c>
      <c r="G369" s="7"/>
      <c r="H369" s="7">
        <v>4.8899999999999997</v>
      </c>
      <c r="I369" s="7"/>
      <c r="J369" s="7">
        <v>29</v>
      </c>
      <c r="K369" s="7">
        <v>104</v>
      </c>
      <c r="L369" s="7">
        <v>4.2300000000000004</v>
      </c>
      <c r="M369" s="7">
        <v>7.58</v>
      </c>
    </row>
    <row r="370" spans="1:13" ht="18" x14ac:dyDescent="0.2">
      <c r="A370" s="7">
        <v>1998</v>
      </c>
      <c r="B370" s="8" t="s">
        <v>2723</v>
      </c>
      <c r="C370" s="7" t="s">
        <v>2588</v>
      </c>
      <c r="D370" s="7" t="s">
        <v>54</v>
      </c>
      <c r="E370" s="7">
        <v>74.599999999999994</v>
      </c>
      <c r="F370" s="7">
        <v>211</v>
      </c>
      <c r="G370" s="7"/>
      <c r="H370" s="7">
        <v>4.78</v>
      </c>
      <c r="I370" s="7"/>
      <c r="J370" s="7">
        <v>34.5</v>
      </c>
      <c r="K370" s="7">
        <v>114</v>
      </c>
      <c r="L370" s="7">
        <v>4.04</v>
      </c>
      <c r="M370" s="7">
        <v>7.25</v>
      </c>
    </row>
    <row r="371" spans="1:13" ht="18" x14ac:dyDescent="0.2">
      <c r="A371" s="7">
        <v>1998</v>
      </c>
      <c r="B371" s="8" t="s">
        <v>2724</v>
      </c>
      <c r="C371" s="7" t="s">
        <v>2536</v>
      </c>
      <c r="D371" s="7" t="s">
        <v>54</v>
      </c>
      <c r="E371" s="7">
        <v>77.400000000000006</v>
      </c>
      <c r="F371" s="7">
        <v>261</v>
      </c>
      <c r="G371" s="7"/>
      <c r="H371" s="7"/>
      <c r="I371" s="7"/>
      <c r="J371" s="7"/>
      <c r="K371" s="7"/>
      <c r="L371" s="7"/>
      <c r="M371" s="7"/>
    </row>
    <row r="372" spans="1:13" ht="18" x14ac:dyDescent="0.2">
      <c r="A372" s="7">
        <v>1998</v>
      </c>
      <c r="B372" s="8" t="s">
        <v>2726</v>
      </c>
      <c r="C372" s="7" t="s">
        <v>121</v>
      </c>
      <c r="D372" s="7" t="s">
        <v>54</v>
      </c>
      <c r="E372" s="7">
        <v>77.3</v>
      </c>
      <c r="F372" s="7">
        <v>230</v>
      </c>
      <c r="G372" s="7"/>
      <c r="H372" s="7"/>
      <c r="I372" s="7"/>
      <c r="J372" s="7"/>
      <c r="K372" s="7"/>
      <c r="L372" s="7"/>
      <c r="M372" s="7"/>
    </row>
    <row r="373" spans="1:13" ht="18" x14ac:dyDescent="0.2">
      <c r="A373" s="7">
        <v>1998</v>
      </c>
      <c r="B373" s="8" t="s">
        <v>2727</v>
      </c>
      <c r="C373" s="7" t="s">
        <v>2728</v>
      </c>
      <c r="D373" s="7" t="s">
        <v>54</v>
      </c>
      <c r="E373" s="7">
        <v>69.8</v>
      </c>
      <c r="F373" s="7">
        <v>196</v>
      </c>
      <c r="G373" s="7"/>
      <c r="H373" s="7">
        <v>4.8</v>
      </c>
      <c r="I373" s="7">
        <v>15</v>
      </c>
      <c r="J373" s="7">
        <v>29.5</v>
      </c>
      <c r="K373" s="7">
        <v>109</v>
      </c>
      <c r="L373" s="7"/>
      <c r="M373" s="7"/>
    </row>
    <row r="374" spans="1:13" ht="18" x14ac:dyDescent="0.2">
      <c r="A374" s="7">
        <v>1998</v>
      </c>
      <c r="B374" s="8" t="s">
        <v>2729</v>
      </c>
      <c r="C374" s="7" t="s">
        <v>2526</v>
      </c>
      <c r="D374" s="7" t="s">
        <v>54</v>
      </c>
      <c r="E374" s="7">
        <v>76.3</v>
      </c>
      <c r="F374" s="7">
        <v>223</v>
      </c>
      <c r="G374" s="7"/>
      <c r="H374" s="7">
        <v>5.16</v>
      </c>
      <c r="I374" s="7"/>
      <c r="J374" s="7">
        <v>26</v>
      </c>
      <c r="K374" s="7">
        <v>99</v>
      </c>
      <c r="L374" s="7">
        <v>4.4000000000000004</v>
      </c>
      <c r="M374" s="7">
        <v>7.79</v>
      </c>
    </row>
    <row r="375" spans="1:13" ht="18" x14ac:dyDescent="0.2">
      <c r="A375" s="7">
        <v>1998</v>
      </c>
      <c r="B375" s="8" t="s">
        <v>2730</v>
      </c>
      <c r="C375" s="7" t="s">
        <v>103</v>
      </c>
      <c r="D375" s="7" t="s">
        <v>54</v>
      </c>
      <c r="E375" s="7">
        <v>73.599999999999994</v>
      </c>
      <c r="F375" s="7">
        <v>219</v>
      </c>
      <c r="G375" s="7"/>
      <c r="H375" s="7">
        <v>5.0999999999999996</v>
      </c>
      <c r="I375" s="7"/>
      <c r="J375" s="7">
        <v>26</v>
      </c>
      <c r="K375" s="7">
        <v>98</v>
      </c>
      <c r="L375" s="7">
        <v>4.3499999999999996</v>
      </c>
      <c r="M375" s="7">
        <v>7.53</v>
      </c>
    </row>
    <row r="376" spans="1:13" ht="18" x14ac:dyDescent="0.2">
      <c r="A376" s="7">
        <v>1998</v>
      </c>
      <c r="B376" s="8" t="s">
        <v>2732</v>
      </c>
      <c r="C376" s="7" t="s">
        <v>2370</v>
      </c>
      <c r="D376" s="7" t="s">
        <v>54</v>
      </c>
      <c r="E376" s="7">
        <v>76.099999999999994</v>
      </c>
      <c r="F376" s="7">
        <v>218</v>
      </c>
      <c r="G376" s="7"/>
      <c r="H376" s="7">
        <v>4.9800000000000004</v>
      </c>
      <c r="I376" s="7"/>
      <c r="J376" s="7">
        <v>31</v>
      </c>
      <c r="K376" s="7">
        <v>109</v>
      </c>
      <c r="L376" s="7">
        <v>4.1500000000000004</v>
      </c>
      <c r="M376" s="7">
        <v>7.45</v>
      </c>
    </row>
    <row r="377" spans="1:13" ht="18" x14ac:dyDescent="0.2">
      <c r="A377" s="7">
        <v>1998</v>
      </c>
      <c r="B377" s="8" t="s">
        <v>2733</v>
      </c>
      <c r="C377" s="7" t="s">
        <v>117</v>
      </c>
      <c r="D377" s="7" t="s">
        <v>54</v>
      </c>
      <c r="E377" s="7">
        <v>73.900000000000006</v>
      </c>
      <c r="F377" s="7">
        <v>207</v>
      </c>
      <c r="G377" s="7"/>
      <c r="H377" s="7">
        <v>5.0599999999999996</v>
      </c>
      <c r="I377" s="7"/>
      <c r="J377" s="7">
        <v>26.5</v>
      </c>
      <c r="K377" s="7">
        <v>103</v>
      </c>
      <c r="L377" s="7">
        <v>4.37</v>
      </c>
      <c r="M377" s="7">
        <v>7.68</v>
      </c>
    </row>
    <row r="378" spans="1:13" ht="18" x14ac:dyDescent="0.2">
      <c r="A378" s="7">
        <v>1997</v>
      </c>
      <c r="B378" s="8" t="s">
        <v>2734</v>
      </c>
      <c r="C378" s="7" t="s">
        <v>2669</v>
      </c>
      <c r="D378" s="7" t="s">
        <v>54</v>
      </c>
      <c r="E378" s="7">
        <v>75.099999999999994</v>
      </c>
      <c r="F378" s="7">
        <v>211</v>
      </c>
      <c r="G378" s="7"/>
      <c r="H378" s="7">
        <v>5.19</v>
      </c>
      <c r="I378" s="7"/>
      <c r="J378" s="7">
        <v>27</v>
      </c>
      <c r="K378" s="7">
        <v>102</v>
      </c>
      <c r="L378" s="7">
        <v>4.67</v>
      </c>
      <c r="M378" s="7">
        <v>8.0299999999999994</v>
      </c>
    </row>
    <row r="379" spans="1:13" ht="18" x14ac:dyDescent="0.2">
      <c r="A379" s="7">
        <v>1997</v>
      </c>
      <c r="B379" s="8" t="s">
        <v>2735</v>
      </c>
      <c r="C379" s="7" t="s">
        <v>107</v>
      </c>
      <c r="D379" s="7" t="s">
        <v>54</v>
      </c>
      <c r="E379" s="7">
        <v>75.099999999999994</v>
      </c>
      <c r="F379" s="7">
        <v>212</v>
      </c>
      <c r="G379" s="7"/>
      <c r="H379" s="7"/>
      <c r="I379" s="7"/>
      <c r="J379" s="7"/>
      <c r="K379" s="7"/>
      <c r="L379" s="7"/>
      <c r="M379" s="7"/>
    </row>
    <row r="380" spans="1:13" ht="18" x14ac:dyDescent="0.2">
      <c r="A380" s="7">
        <v>1997</v>
      </c>
      <c r="B380" s="8" t="s">
        <v>2736</v>
      </c>
      <c r="C380" s="7" t="s">
        <v>2702</v>
      </c>
      <c r="D380" s="7" t="s">
        <v>54</v>
      </c>
      <c r="E380" s="7">
        <v>75.900000000000006</v>
      </c>
      <c r="F380" s="7">
        <v>222</v>
      </c>
      <c r="G380" s="7"/>
      <c r="H380" s="7">
        <v>5.1100000000000003</v>
      </c>
      <c r="I380" s="7"/>
      <c r="J380" s="7">
        <v>28.5</v>
      </c>
      <c r="K380" s="7">
        <v>105</v>
      </c>
      <c r="L380" s="7">
        <v>4.38</v>
      </c>
      <c r="M380" s="7">
        <v>7.8</v>
      </c>
    </row>
    <row r="381" spans="1:13" ht="18" x14ac:dyDescent="0.2">
      <c r="A381" s="7">
        <v>1997</v>
      </c>
      <c r="B381" s="8" t="s">
        <v>2737</v>
      </c>
      <c r="C381" s="7" t="s">
        <v>770</v>
      </c>
      <c r="D381" s="7" t="s">
        <v>54</v>
      </c>
      <c r="E381" s="7">
        <v>74.599999999999994</v>
      </c>
      <c r="F381" s="7">
        <v>211</v>
      </c>
      <c r="G381" s="7"/>
      <c r="H381" s="7">
        <v>4.9800000000000004</v>
      </c>
      <c r="I381" s="7"/>
      <c r="J381" s="7">
        <v>31.5</v>
      </c>
      <c r="K381" s="7">
        <v>108</v>
      </c>
      <c r="L381" s="7">
        <v>4.3600000000000003</v>
      </c>
      <c r="M381" s="7">
        <v>7.69</v>
      </c>
    </row>
    <row r="382" spans="1:13" ht="18" x14ac:dyDescent="0.2">
      <c r="A382" s="7">
        <v>1997</v>
      </c>
      <c r="B382" s="8" t="s">
        <v>2739</v>
      </c>
      <c r="C382" s="7" t="s">
        <v>2651</v>
      </c>
      <c r="D382" s="7" t="s">
        <v>54</v>
      </c>
      <c r="E382" s="7">
        <v>71.400000000000006</v>
      </c>
      <c r="F382" s="7">
        <v>204</v>
      </c>
      <c r="G382" s="7"/>
      <c r="H382" s="7">
        <v>4.78</v>
      </c>
      <c r="I382" s="7"/>
      <c r="J382" s="7">
        <v>30</v>
      </c>
      <c r="K382" s="7">
        <v>105</v>
      </c>
      <c r="L382" s="7">
        <v>4.67</v>
      </c>
      <c r="M382" s="7">
        <v>8.25</v>
      </c>
    </row>
    <row r="383" spans="1:13" ht="18" x14ac:dyDescent="0.2">
      <c r="A383" s="7">
        <v>1997</v>
      </c>
      <c r="B383" s="8" t="s">
        <v>2719</v>
      </c>
      <c r="C383" s="7" t="s">
        <v>2716</v>
      </c>
      <c r="D383" s="7" t="s">
        <v>54</v>
      </c>
      <c r="E383" s="7">
        <v>75.5</v>
      </c>
      <c r="F383" s="7">
        <v>220</v>
      </c>
      <c r="G383" s="7"/>
      <c r="H383" s="7">
        <v>4.92</v>
      </c>
      <c r="I383" s="7"/>
      <c r="J383" s="7">
        <v>30.5</v>
      </c>
      <c r="K383" s="7">
        <v>107</v>
      </c>
      <c r="L383" s="7">
        <v>4.33</v>
      </c>
      <c r="M383" s="7">
        <v>7.85</v>
      </c>
    </row>
    <row r="384" spans="1:13" ht="18" x14ac:dyDescent="0.2">
      <c r="A384" s="7">
        <v>1997</v>
      </c>
      <c r="B384" s="8" t="s">
        <v>2741</v>
      </c>
      <c r="C384" s="7" t="s">
        <v>1297</v>
      </c>
      <c r="D384" s="7" t="s">
        <v>54</v>
      </c>
      <c r="E384" s="7">
        <v>72.900000000000006</v>
      </c>
      <c r="F384" s="7">
        <v>180</v>
      </c>
      <c r="G384" s="7"/>
      <c r="H384" s="7">
        <v>5.14</v>
      </c>
      <c r="I384" s="7"/>
      <c r="J384" s="7">
        <v>28.5</v>
      </c>
      <c r="K384" s="7">
        <v>103</v>
      </c>
      <c r="L384" s="7">
        <v>4.37</v>
      </c>
      <c r="M384" s="7">
        <v>7.79</v>
      </c>
    </row>
    <row r="385" spans="1:13" ht="18" x14ac:dyDescent="0.2">
      <c r="A385" s="7">
        <v>1997</v>
      </c>
      <c r="B385" s="8" t="s">
        <v>2742</v>
      </c>
      <c r="C385" s="7" t="s">
        <v>352</v>
      </c>
      <c r="D385" s="7" t="s">
        <v>54</v>
      </c>
      <c r="E385" s="7">
        <v>76.599999999999994</v>
      </c>
      <c r="F385" s="7">
        <v>234</v>
      </c>
      <c r="G385" s="7"/>
      <c r="H385" s="7"/>
      <c r="I385" s="7"/>
      <c r="J385" s="7">
        <v>29</v>
      </c>
      <c r="K385" s="7">
        <v>106</v>
      </c>
      <c r="L385" s="7">
        <v>4.28</v>
      </c>
      <c r="M385" s="7">
        <v>7.92</v>
      </c>
    </row>
    <row r="386" spans="1:13" ht="18" x14ac:dyDescent="0.2">
      <c r="A386" s="7">
        <v>1997</v>
      </c>
      <c r="B386" s="8" t="s">
        <v>2743</v>
      </c>
      <c r="C386" s="7" t="s">
        <v>2744</v>
      </c>
      <c r="D386" s="7" t="s">
        <v>54</v>
      </c>
      <c r="E386" s="7">
        <v>76.400000000000006</v>
      </c>
      <c r="F386" s="7">
        <v>227</v>
      </c>
      <c r="G386" s="7"/>
      <c r="H386" s="7">
        <v>5.23</v>
      </c>
      <c r="I386" s="7"/>
      <c r="J386" s="7">
        <v>27</v>
      </c>
      <c r="K386" s="7">
        <v>97</v>
      </c>
      <c r="L386" s="7"/>
      <c r="M386" s="7"/>
    </row>
    <row r="387" spans="1:13" ht="18" x14ac:dyDescent="0.2">
      <c r="A387" s="7">
        <v>1997</v>
      </c>
      <c r="B387" s="8" t="s">
        <v>2747</v>
      </c>
      <c r="C387" s="7" t="s">
        <v>2696</v>
      </c>
      <c r="D387" s="7" t="s">
        <v>54</v>
      </c>
      <c r="E387" s="7">
        <v>74.3</v>
      </c>
      <c r="F387" s="7">
        <v>220</v>
      </c>
      <c r="G387" s="7"/>
      <c r="H387" s="7"/>
      <c r="I387" s="7"/>
      <c r="J387" s="7"/>
      <c r="K387" s="7"/>
      <c r="L387" s="7"/>
      <c r="M387" s="7"/>
    </row>
    <row r="388" spans="1:13" ht="18" x14ac:dyDescent="0.2">
      <c r="A388" s="7">
        <v>1997</v>
      </c>
      <c r="B388" s="8" t="s">
        <v>2749</v>
      </c>
      <c r="C388" s="7" t="s">
        <v>233</v>
      </c>
      <c r="D388" s="7" t="s">
        <v>54</v>
      </c>
      <c r="E388" s="7">
        <v>74.400000000000006</v>
      </c>
      <c r="F388" s="7">
        <v>234</v>
      </c>
      <c r="G388" s="7"/>
      <c r="H388" s="7">
        <v>5.01</v>
      </c>
      <c r="I388" s="7"/>
      <c r="J388" s="7">
        <v>29</v>
      </c>
      <c r="K388" s="7">
        <v>101</v>
      </c>
      <c r="L388" s="7">
        <v>4.47</v>
      </c>
      <c r="M388" s="7">
        <v>7.81</v>
      </c>
    </row>
    <row r="389" spans="1:13" ht="18" x14ac:dyDescent="0.2">
      <c r="A389" s="7">
        <v>1997</v>
      </c>
      <c r="B389" s="8" t="s">
        <v>2751</v>
      </c>
      <c r="C389" s="7" t="s">
        <v>2524</v>
      </c>
      <c r="D389" s="7" t="s">
        <v>54</v>
      </c>
      <c r="E389" s="7">
        <v>78.099999999999994</v>
      </c>
      <c r="F389" s="7">
        <v>224</v>
      </c>
      <c r="G389" s="7"/>
      <c r="H389" s="7">
        <v>5</v>
      </c>
      <c r="I389" s="7"/>
      <c r="J389" s="7">
        <v>31.5</v>
      </c>
      <c r="K389" s="7">
        <v>112</v>
      </c>
      <c r="L389" s="7">
        <v>4.3899999999999997</v>
      </c>
      <c r="M389" s="7">
        <v>7.54</v>
      </c>
    </row>
    <row r="390" spans="1:13" ht="18" x14ac:dyDescent="0.2">
      <c r="A390" s="7">
        <v>1997</v>
      </c>
      <c r="B390" s="8" t="s">
        <v>2752</v>
      </c>
      <c r="C390" s="7" t="s">
        <v>2549</v>
      </c>
      <c r="D390" s="7" t="s">
        <v>54</v>
      </c>
      <c r="E390" s="7">
        <v>74.3</v>
      </c>
      <c r="F390" s="7">
        <v>195</v>
      </c>
      <c r="G390" s="7"/>
      <c r="H390" s="7">
        <v>4.96</v>
      </c>
      <c r="I390" s="7"/>
      <c r="J390" s="7">
        <v>30</v>
      </c>
      <c r="K390" s="7">
        <v>111</v>
      </c>
      <c r="L390" s="7">
        <v>4.29</v>
      </c>
      <c r="M390" s="7">
        <v>7.3</v>
      </c>
    </row>
    <row r="391" spans="1:13" ht="18" x14ac:dyDescent="0.2">
      <c r="A391" s="7">
        <v>1997</v>
      </c>
      <c r="B391" s="8" t="s">
        <v>2753</v>
      </c>
      <c r="C391" s="7" t="s">
        <v>2526</v>
      </c>
      <c r="D391" s="7" t="s">
        <v>54</v>
      </c>
      <c r="E391" s="7">
        <v>76.400000000000006</v>
      </c>
      <c r="F391" s="7">
        <v>221</v>
      </c>
      <c r="G391" s="7"/>
      <c r="H391" s="7">
        <v>4.95</v>
      </c>
      <c r="I391" s="7"/>
      <c r="J391" s="7">
        <v>31</v>
      </c>
      <c r="K391" s="7">
        <v>109</v>
      </c>
      <c r="L391" s="7">
        <v>4.47</v>
      </c>
      <c r="M391" s="7">
        <v>7.97</v>
      </c>
    </row>
    <row r="392" spans="1:13" ht="18" x14ac:dyDescent="0.2">
      <c r="A392" s="7">
        <v>1997</v>
      </c>
      <c r="B392" s="8" t="s">
        <v>2754</v>
      </c>
      <c r="C392" s="7" t="s">
        <v>2689</v>
      </c>
      <c r="D392" s="7" t="s">
        <v>54</v>
      </c>
      <c r="E392" s="7">
        <v>72.400000000000006</v>
      </c>
      <c r="F392" s="7">
        <v>208</v>
      </c>
      <c r="G392" s="7"/>
      <c r="H392" s="7">
        <v>4.96</v>
      </c>
      <c r="I392" s="7"/>
      <c r="J392" s="7">
        <v>30</v>
      </c>
      <c r="K392" s="7">
        <v>104</v>
      </c>
      <c r="L392" s="7">
        <v>4.51</v>
      </c>
      <c r="M392" s="7">
        <v>8.16</v>
      </c>
    </row>
    <row r="393" spans="1:13" ht="18" x14ac:dyDescent="0.2">
      <c r="A393" s="7">
        <v>1997</v>
      </c>
      <c r="B393" s="8" t="s">
        <v>2756</v>
      </c>
      <c r="C393" s="7" t="s">
        <v>618</v>
      </c>
      <c r="D393" s="7" t="s">
        <v>54</v>
      </c>
      <c r="E393" s="7">
        <v>73.8</v>
      </c>
      <c r="F393" s="7">
        <v>212</v>
      </c>
      <c r="G393" s="7"/>
      <c r="H393" s="7">
        <v>4.9000000000000004</v>
      </c>
      <c r="I393" s="7"/>
      <c r="J393" s="7">
        <v>28</v>
      </c>
      <c r="K393" s="7">
        <v>100</v>
      </c>
      <c r="L393" s="7">
        <v>4.42</v>
      </c>
      <c r="M393" s="7">
        <v>7.69</v>
      </c>
    </row>
    <row r="394" spans="1:13" ht="18" x14ac:dyDescent="0.2">
      <c r="A394" s="7">
        <v>1996</v>
      </c>
      <c r="B394" s="8" t="s">
        <v>3008</v>
      </c>
      <c r="C394" s="7" t="s">
        <v>2528</v>
      </c>
      <c r="D394" s="7" t="s">
        <v>54</v>
      </c>
      <c r="E394" s="7">
        <v>76.5</v>
      </c>
      <c r="F394" s="7">
        <v>220</v>
      </c>
      <c r="G394" s="7"/>
      <c r="H394" s="7">
        <v>4.93</v>
      </c>
      <c r="I394" s="7"/>
      <c r="J394" s="7"/>
      <c r="K394" s="7"/>
      <c r="L394" s="7">
        <v>4.55</v>
      </c>
      <c r="M394" s="7"/>
    </row>
    <row r="395" spans="1:13" ht="18" x14ac:dyDescent="0.2">
      <c r="A395" s="7">
        <v>1996</v>
      </c>
      <c r="B395" s="8" t="s">
        <v>3009</v>
      </c>
      <c r="C395" s="7" t="s">
        <v>694</v>
      </c>
      <c r="D395" s="7" t="s">
        <v>54</v>
      </c>
      <c r="E395" s="7">
        <v>73.8</v>
      </c>
      <c r="F395" s="7">
        <v>196</v>
      </c>
      <c r="G395" s="7"/>
      <c r="H395" s="7">
        <v>4.88</v>
      </c>
      <c r="I395" s="7"/>
      <c r="J395" s="7">
        <v>29</v>
      </c>
      <c r="K395" s="7">
        <v>109</v>
      </c>
      <c r="L395" s="7">
        <v>4.62</v>
      </c>
      <c r="M395" s="7"/>
    </row>
    <row r="396" spans="1:13" ht="18" x14ac:dyDescent="0.2">
      <c r="A396" s="7">
        <v>1996</v>
      </c>
      <c r="B396" s="8" t="s">
        <v>3010</v>
      </c>
      <c r="C396" s="7" t="s">
        <v>1526</v>
      </c>
      <c r="D396" s="7" t="s">
        <v>54</v>
      </c>
      <c r="E396" s="7">
        <v>75.5</v>
      </c>
      <c r="F396" s="7">
        <v>218</v>
      </c>
      <c r="G396" s="7"/>
      <c r="H396" s="7">
        <v>4.6900000000000004</v>
      </c>
      <c r="I396" s="7"/>
      <c r="J396" s="7">
        <v>33</v>
      </c>
      <c r="K396" s="7">
        <v>113</v>
      </c>
      <c r="L396" s="7">
        <v>4.13</v>
      </c>
      <c r="M396" s="7"/>
    </row>
    <row r="397" spans="1:13" ht="18" x14ac:dyDescent="0.2">
      <c r="A397" s="7">
        <v>1996</v>
      </c>
      <c r="B397" s="8" t="s">
        <v>3011</v>
      </c>
      <c r="C397" s="7" t="s">
        <v>2682</v>
      </c>
      <c r="D397" s="7" t="s">
        <v>54</v>
      </c>
      <c r="E397" s="7">
        <v>73.099999999999994</v>
      </c>
      <c r="F397" s="7">
        <v>240</v>
      </c>
      <c r="G397" s="7"/>
      <c r="H397" s="7">
        <v>4.9400000000000004</v>
      </c>
      <c r="I397" s="7"/>
      <c r="J397" s="7">
        <v>30</v>
      </c>
      <c r="K397" s="7">
        <v>105</v>
      </c>
      <c r="L397" s="7">
        <v>4.7300000000000004</v>
      </c>
      <c r="M397" s="7"/>
    </row>
    <row r="398" spans="1:13" ht="18" x14ac:dyDescent="0.2">
      <c r="A398" s="7">
        <v>1996</v>
      </c>
      <c r="B398" s="8" t="s">
        <v>3012</v>
      </c>
      <c r="C398" s="7" t="s">
        <v>1743</v>
      </c>
      <c r="D398" s="7" t="s">
        <v>54</v>
      </c>
      <c r="E398" s="7">
        <v>70.400000000000006</v>
      </c>
      <c r="F398" s="7">
        <v>185</v>
      </c>
      <c r="G398" s="7"/>
      <c r="H398" s="7">
        <v>5.19</v>
      </c>
      <c r="I398" s="7"/>
      <c r="J398" s="7">
        <v>29</v>
      </c>
      <c r="K398" s="7">
        <v>108</v>
      </c>
      <c r="L398" s="7">
        <v>4.51</v>
      </c>
      <c r="M398" s="7"/>
    </row>
    <row r="399" spans="1:13" ht="18" x14ac:dyDescent="0.2">
      <c r="A399" s="7">
        <v>1996</v>
      </c>
      <c r="B399" s="8" t="s">
        <v>3013</v>
      </c>
      <c r="C399" s="7" t="s">
        <v>969</v>
      </c>
      <c r="D399" s="7" t="s">
        <v>54</v>
      </c>
      <c r="E399" s="7">
        <v>74.8</v>
      </c>
      <c r="F399" s="7">
        <v>204</v>
      </c>
      <c r="G399" s="7"/>
      <c r="H399" s="7">
        <v>5.17</v>
      </c>
      <c r="I399" s="7"/>
      <c r="J399" s="7">
        <v>31</v>
      </c>
      <c r="K399" s="7">
        <v>117</v>
      </c>
      <c r="L399" s="7">
        <v>4.41</v>
      </c>
      <c r="M399" s="7"/>
    </row>
    <row r="400" spans="1:13" ht="18" x14ac:dyDescent="0.2">
      <c r="A400" s="7">
        <v>1996</v>
      </c>
      <c r="B400" s="8" t="s">
        <v>3014</v>
      </c>
      <c r="C400" s="7" t="s">
        <v>2525</v>
      </c>
      <c r="D400" s="7" t="s">
        <v>54</v>
      </c>
      <c r="E400" s="7">
        <v>75.3</v>
      </c>
      <c r="F400" s="7">
        <v>221</v>
      </c>
      <c r="G400" s="7"/>
      <c r="H400" s="7">
        <v>4.7300000000000004</v>
      </c>
      <c r="I400" s="7"/>
      <c r="J400" s="7">
        <v>31</v>
      </c>
      <c r="K400" s="7">
        <v>108</v>
      </c>
      <c r="L400" s="7">
        <v>4.16</v>
      </c>
      <c r="M400" s="7"/>
    </row>
    <row r="401" spans="1:13" ht="18" x14ac:dyDescent="0.2">
      <c r="A401" s="7">
        <v>1996</v>
      </c>
      <c r="B401" s="8" t="s">
        <v>3015</v>
      </c>
      <c r="C401" s="7" t="s">
        <v>2534</v>
      </c>
      <c r="D401" s="7" t="s">
        <v>54</v>
      </c>
      <c r="E401" s="7">
        <v>75.400000000000006</v>
      </c>
      <c r="F401" s="7">
        <v>222</v>
      </c>
      <c r="G401" s="7"/>
      <c r="H401" s="7"/>
      <c r="I401" s="7"/>
      <c r="J401" s="7"/>
      <c r="K401" s="7"/>
      <c r="L401" s="7"/>
      <c r="M401" s="7"/>
    </row>
    <row r="402" spans="1:13" ht="18" x14ac:dyDescent="0.2">
      <c r="A402" s="7">
        <v>1996</v>
      </c>
      <c r="B402" s="8" t="s">
        <v>3016</v>
      </c>
      <c r="C402" s="7" t="s">
        <v>2718</v>
      </c>
      <c r="D402" s="7" t="s">
        <v>54</v>
      </c>
      <c r="E402" s="7">
        <v>72.900000000000006</v>
      </c>
      <c r="F402" s="7">
        <v>209</v>
      </c>
      <c r="G402" s="7"/>
      <c r="H402" s="7"/>
      <c r="I402" s="7"/>
      <c r="J402" s="7"/>
      <c r="K402" s="7"/>
      <c r="L402" s="7"/>
      <c r="M402" s="7"/>
    </row>
    <row r="403" spans="1:13" ht="18" x14ac:dyDescent="0.2">
      <c r="A403" s="7">
        <v>1996</v>
      </c>
      <c r="B403" s="8" t="s">
        <v>3017</v>
      </c>
      <c r="C403" s="7" t="s">
        <v>1317</v>
      </c>
      <c r="D403" s="7" t="s">
        <v>54</v>
      </c>
      <c r="E403" s="7">
        <v>73.8</v>
      </c>
      <c r="F403" s="7">
        <v>215</v>
      </c>
      <c r="G403" s="7"/>
      <c r="H403" s="7"/>
      <c r="I403" s="7"/>
      <c r="J403" s="7"/>
      <c r="K403" s="7"/>
      <c r="L403" s="7"/>
      <c r="M403" s="7"/>
    </row>
    <row r="404" spans="1:13" ht="18" x14ac:dyDescent="0.2">
      <c r="A404" s="7">
        <v>1996</v>
      </c>
      <c r="B404" s="8" t="s">
        <v>3018</v>
      </c>
      <c r="C404" s="7" t="s">
        <v>1548</v>
      </c>
      <c r="D404" s="7" t="s">
        <v>54</v>
      </c>
      <c r="E404" s="7">
        <v>74.5</v>
      </c>
      <c r="F404" s="7">
        <v>218</v>
      </c>
      <c r="G404" s="7"/>
      <c r="H404" s="7"/>
      <c r="I404" s="7"/>
      <c r="J404" s="7"/>
      <c r="K404" s="7"/>
      <c r="L404" s="7"/>
      <c r="M404" s="7"/>
    </row>
    <row r="405" spans="1:13" ht="18" x14ac:dyDescent="0.2">
      <c r="A405" s="7">
        <v>1996</v>
      </c>
      <c r="B405" s="8" t="s">
        <v>3019</v>
      </c>
      <c r="C405" s="7" t="s">
        <v>2666</v>
      </c>
      <c r="D405" s="7" t="s">
        <v>54</v>
      </c>
      <c r="E405" s="7">
        <v>73.599999999999994</v>
      </c>
      <c r="F405" s="7">
        <v>235</v>
      </c>
      <c r="G405" s="7"/>
      <c r="H405" s="7">
        <v>5.07</v>
      </c>
      <c r="I405" s="7"/>
      <c r="J405" s="7">
        <v>24.5</v>
      </c>
      <c r="K405" s="7">
        <v>99</v>
      </c>
      <c r="L405" s="7">
        <v>4.79</v>
      </c>
      <c r="M405" s="7"/>
    </row>
    <row r="406" spans="1:13" ht="18" x14ac:dyDescent="0.2">
      <c r="A406" s="7">
        <v>1996</v>
      </c>
      <c r="B406" s="8" t="s">
        <v>3020</v>
      </c>
      <c r="C406" s="7" t="s">
        <v>138</v>
      </c>
      <c r="D406" s="7" t="s">
        <v>54</v>
      </c>
      <c r="E406" s="7">
        <v>74.099999999999994</v>
      </c>
      <c r="F406" s="7">
        <v>198</v>
      </c>
      <c r="G406" s="7"/>
      <c r="H406" s="7">
        <v>5.05</v>
      </c>
      <c r="I406" s="7"/>
      <c r="J406" s="7">
        <v>31.5</v>
      </c>
      <c r="K406" s="7">
        <v>108</v>
      </c>
      <c r="L406" s="7">
        <v>4.53</v>
      </c>
      <c r="M406" s="7"/>
    </row>
    <row r="407" spans="1:13" ht="18" x14ac:dyDescent="0.2">
      <c r="A407" s="7">
        <v>1996</v>
      </c>
      <c r="B407" s="8" t="s">
        <v>3021</v>
      </c>
      <c r="C407" s="7" t="s">
        <v>2671</v>
      </c>
      <c r="D407" s="7" t="s">
        <v>54</v>
      </c>
      <c r="E407" s="7">
        <v>74.5</v>
      </c>
      <c r="F407" s="7">
        <v>207</v>
      </c>
      <c r="G407" s="7"/>
      <c r="H407" s="7">
        <v>4.71</v>
      </c>
      <c r="I407" s="7"/>
      <c r="J407" s="7">
        <v>36.5</v>
      </c>
      <c r="K407" s="7">
        <v>120</v>
      </c>
      <c r="L407" s="7">
        <v>4.32</v>
      </c>
      <c r="M407" s="7"/>
    </row>
    <row r="408" spans="1:13" ht="18" x14ac:dyDescent="0.2">
      <c r="A408" s="7">
        <v>1996</v>
      </c>
      <c r="B408" s="8" t="s">
        <v>3022</v>
      </c>
      <c r="C408" s="7" t="s">
        <v>2731</v>
      </c>
      <c r="D408" s="7" t="s">
        <v>54</v>
      </c>
      <c r="E408" s="7">
        <v>73.8</v>
      </c>
      <c r="F408" s="7">
        <v>211</v>
      </c>
      <c r="G408" s="7"/>
      <c r="H408" s="7">
        <v>4.97</v>
      </c>
      <c r="I408" s="7"/>
      <c r="J408" s="7">
        <v>25.5</v>
      </c>
      <c r="K408" s="7">
        <v>107</v>
      </c>
      <c r="L408" s="7"/>
      <c r="M408" s="7"/>
    </row>
    <row r="409" spans="1:13" ht="18" x14ac:dyDescent="0.2">
      <c r="A409" s="7">
        <v>1996</v>
      </c>
      <c r="B409" s="8" t="s">
        <v>3023</v>
      </c>
      <c r="C409" s="7" t="s">
        <v>3024</v>
      </c>
      <c r="D409" s="7" t="s">
        <v>54</v>
      </c>
      <c r="E409" s="7">
        <v>72.5</v>
      </c>
      <c r="F409" s="7">
        <v>211</v>
      </c>
      <c r="G409" s="7"/>
      <c r="H409" s="7">
        <v>4.9400000000000004</v>
      </c>
      <c r="I409" s="7"/>
      <c r="J409" s="7">
        <v>29.5</v>
      </c>
      <c r="K409" s="7">
        <v>108</v>
      </c>
      <c r="L409" s="7">
        <v>4.21</v>
      </c>
      <c r="M409" s="7"/>
    </row>
    <row r="410" spans="1:13" ht="18" x14ac:dyDescent="0.2">
      <c r="A410" s="7">
        <v>1996</v>
      </c>
      <c r="B410" s="8" t="s">
        <v>1328</v>
      </c>
      <c r="C410" s="7" t="s">
        <v>3025</v>
      </c>
      <c r="D410" s="7" t="s">
        <v>54</v>
      </c>
      <c r="E410" s="7">
        <v>75.8</v>
      </c>
      <c r="F410" s="7">
        <v>222</v>
      </c>
      <c r="G410" s="7"/>
      <c r="H410" s="7"/>
      <c r="I410" s="7"/>
      <c r="J410" s="7"/>
      <c r="K410" s="7"/>
      <c r="L410" s="7"/>
      <c r="M410" s="7"/>
    </row>
    <row r="411" spans="1:13" ht="18" x14ac:dyDescent="0.2">
      <c r="A411" s="7">
        <v>1996</v>
      </c>
      <c r="B411" s="8" t="s">
        <v>3026</v>
      </c>
      <c r="C411" s="7" t="s">
        <v>1608</v>
      </c>
      <c r="D411" s="7" t="s">
        <v>54</v>
      </c>
      <c r="E411" s="7">
        <v>74.400000000000006</v>
      </c>
      <c r="F411" s="7">
        <v>220</v>
      </c>
      <c r="G411" s="7"/>
      <c r="H411" s="7"/>
      <c r="I411" s="7"/>
      <c r="J411" s="7"/>
      <c r="K411" s="7"/>
      <c r="L411" s="7"/>
      <c r="M411" s="7"/>
    </row>
    <row r="412" spans="1:13" ht="18" x14ac:dyDescent="0.2">
      <c r="A412" s="7">
        <v>1996</v>
      </c>
      <c r="B412" s="8" t="s">
        <v>1330</v>
      </c>
      <c r="C412" s="7" t="s">
        <v>2524</v>
      </c>
      <c r="D412" s="7" t="s">
        <v>54</v>
      </c>
      <c r="E412" s="7">
        <v>76.3</v>
      </c>
      <c r="F412" s="7">
        <v>233</v>
      </c>
      <c r="G412" s="7"/>
      <c r="H412" s="7">
        <v>5.14</v>
      </c>
      <c r="I412" s="7"/>
      <c r="J412" s="7">
        <v>25</v>
      </c>
      <c r="K412" s="7">
        <v>96</v>
      </c>
      <c r="L412" s="7">
        <v>4.6500000000000004</v>
      </c>
      <c r="M412" s="7"/>
    </row>
    <row r="413" spans="1:13" ht="18" x14ac:dyDescent="0.2">
      <c r="A413" s="7">
        <v>1996</v>
      </c>
      <c r="B413" s="8" t="s">
        <v>3027</v>
      </c>
      <c r="C413" s="7" t="s">
        <v>507</v>
      </c>
      <c r="D413" s="7" t="s">
        <v>54</v>
      </c>
      <c r="E413" s="7">
        <v>72.5</v>
      </c>
      <c r="F413" s="7">
        <v>211</v>
      </c>
      <c r="G413" s="7"/>
      <c r="H413" s="7"/>
      <c r="I413" s="7"/>
      <c r="J413" s="7"/>
      <c r="K413" s="7"/>
      <c r="L413" s="7"/>
      <c r="M413" s="7"/>
    </row>
    <row r="414" spans="1:13" ht="18" x14ac:dyDescent="0.2">
      <c r="A414" s="7">
        <v>1995</v>
      </c>
      <c r="B414" s="8" t="s">
        <v>1381</v>
      </c>
      <c r="C414" s="7" t="s">
        <v>368</v>
      </c>
      <c r="D414" s="7" t="s">
        <v>54</v>
      </c>
      <c r="E414" s="7">
        <v>74.400000000000006</v>
      </c>
      <c r="F414" s="7">
        <v>212</v>
      </c>
      <c r="G414" s="7"/>
      <c r="H414" s="7">
        <v>4.9400000000000004</v>
      </c>
      <c r="I414" s="7"/>
      <c r="J414" s="7">
        <v>27</v>
      </c>
      <c r="K414" s="7">
        <v>105</v>
      </c>
      <c r="L414" s="7">
        <v>4.3099999999999996</v>
      </c>
      <c r="M414" s="7"/>
    </row>
    <row r="415" spans="1:13" ht="18" x14ac:dyDescent="0.2">
      <c r="A415" s="7">
        <v>1995</v>
      </c>
      <c r="B415" s="8" t="s">
        <v>3028</v>
      </c>
      <c r="C415" s="7" t="s">
        <v>107</v>
      </c>
      <c r="D415" s="7" t="s">
        <v>54</v>
      </c>
      <c r="E415" s="7">
        <v>74.900000000000006</v>
      </c>
      <c r="F415" s="7">
        <v>210</v>
      </c>
      <c r="G415" s="7"/>
      <c r="H415" s="7"/>
      <c r="I415" s="7"/>
      <c r="J415" s="7"/>
      <c r="K415" s="7"/>
      <c r="L415" s="7"/>
      <c r="M415" s="7"/>
    </row>
    <row r="416" spans="1:13" ht="18" x14ac:dyDescent="0.2">
      <c r="A416" s="7">
        <v>1995</v>
      </c>
      <c r="B416" s="8" t="s">
        <v>3029</v>
      </c>
      <c r="C416" s="7" t="s">
        <v>1364</v>
      </c>
      <c r="D416" s="7" t="s">
        <v>54</v>
      </c>
      <c r="E416" s="7">
        <v>74.5</v>
      </c>
      <c r="F416" s="7">
        <v>206</v>
      </c>
      <c r="G416" s="7"/>
      <c r="H416" s="7">
        <v>4.83</v>
      </c>
      <c r="I416" s="7"/>
      <c r="J416" s="7">
        <v>30.5</v>
      </c>
      <c r="K416" s="7">
        <v>111</v>
      </c>
      <c r="L416" s="7">
        <v>4.25</v>
      </c>
      <c r="M416" s="7"/>
    </row>
    <row r="417" spans="1:13" ht="18" x14ac:dyDescent="0.2">
      <c r="A417" s="7">
        <v>1995</v>
      </c>
      <c r="B417" s="8" t="s">
        <v>3030</v>
      </c>
      <c r="C417" s="7" t="s">
        <v>2526</v>
      </c>
      <c r="D417" s="7" t="s">
        <v>54</v>
      </c>
      <c r="E417" s="7">
        <v>77</v>
      </c>
      <c r="F417" s="7">
        <v>240</v>
      </c>
      <c r="G417" s="7"/>
      <c r="H417" s="7"/>
      <c r="I417" s="7"/>
      <c r="J417" s="7"/>
      <c r="K417" s="7"/>
      <c r="L417" s="7"/>
      <c r="M417" s="7"/>
    </row>
    <row r="418" spans="1:13" ht="18" x14ac:dyDescent="0.2">
      <c r="A418" s="7">
        <v>1995</v>
      </c>
      <c r="B418" s="8" t="s">
        <v>3031</v>
      </c>
      <c r="C418" s="7" t="s">
        <v>226</v>
      </c>
      <c r="D418" s="7" t="s">
        <v>54</v>
      </c>
      <c r="E418" s="7">
        <v>76.599999999999994</v>
      </c>
      <c r="F418" s="7">
        <v>224</v>
      </c>
      <c r="G418" s="7"/>
      <c r="H418" s="7">
        <v>5.07</v>
      </c>
      <c r="I418" s="7"/>
      <c r="J418" s="7">
        <v>30</v>
      </c>
      <c r="K418" s="7">
        <v>111</v>
      </c>
      <c r="L418" s="7">
        <v>4.34</v>
      </c>
      <c r="M418" s="7"/>
    </row>
    <row r="419" spans="1:13" ht="18" x14ac:dyDescent="0.2">
      <c r="A419" s="7">
        <v>1995</v>
      </c>
      <c r="B419" s="8" t="s">
        <v>3032</v>
      </c>
      <c r="C419" s="7" t="s">
        <v>134</v>
      </c>
      <c r="D419" s="7" t="s">
        <v>54</v>
      </c>
      <c r="E419" s="7">
        <v>75.3</v>
      </c>
      <c r="F419" s="7">
        <v>215</v>
      </c>
      <c r="G419" s="7"/>
      <c r="H419" s="7">
        <v>5.13</v>
      </c>
      <c r="I419" s="7"/>
      <c r="J419" s="7">
        <v>25</v>
      </c>
      <c r="K419" s="7">
        <v>101</v>
      </c>
      <c r="L419" s="7">
        <v>4.66</v>
      </c>
      <c r="M419" s="7"/>
    </row>
    <row r="420" spans="1:13" ht="18" x14ac:dyDescent="0.2">
      <c r="A420" s="7">
        <v>1995</v>
      </c>
      <c r="B420" s="8" t="s">
        <v>3033</v>
      </c>
      <c r="C420" s="7" t="s">
        <v>3034</v>
      </c>
      <c r="D420" s="7" t="s">
        <v>54</v>
      </c>
      <c r="E420" s="7">
        <v>74.099999999999994</v>
      </c>
      <c r="F420" s="7">
        <v>203</v>
      </c>
      <c r="G420" s="7"/>
      <c r="H420" s="7">
        <v>5</v>
      </c>
      <c r="I420" s="7"/>
      <c r="J420" s="7">
        <v>27</v>
      </c>
      <c r="K420" s="7">
        <v>110</v>
      </c>
      <c r="L420" s="7">
        <v>4.47</v>
      </c>
      <c r="M420" s="7"/>
    </row>
    <row r="421" spans="1:13" ht="18" x14ac:dyDescent="0.2">
      <c r="A421" s="7">
        <v>1995</v>
      </c>
      <c r="B421" s="8" t="s">
        <v>3035</v>
      </c>
      <c r="C421" s="7" t="s">
        <v>618</v>
      </c>
      <c r="D421" s="7" t="s">
        <v>54</v>
      </c>
      <c r="E421" s="7">
        <v>73.5</v>
      </c>
      <c r="F421" s="7">
        <v>213</v>
      </c>
      <c r="G421" s="7"/>
      <c r="H421" s="7">
        <v>4.91</v>
      </c>
      <c r="I421" s="7"/>
      <c r="J421" s="7">
        <v>30</v>
      </c>
      <c r="K421" s="7">
        <v>111</v>
      </c>
      <c r="L421" s="7">
        <v>4.12</v>
      </c>
      <c r="M421" s="7"/>
    </row>
    <row r="422" spans="1:13" ht="18" x14ac:dyDescent="0.2">
      <c r="A422" s="7">
        <v>1995</v>
      </c>
      <c r="B422" s="8" t="s">
        <v>3036</v>
      </c>
      <c r="C422" s="7" t="s">
        <v>2740</v>
      </c>
      <c r="D422" s="7" t="s">
        <v>54</v>
      </c>
      <c r="E422" s="7">
        <v>74.400000000000006</v>
      </c>
      <c r="F422" s="7">
        <v>202</v>
      </c>
      <c r="G422" s="7"/>
      <c r="H422" s="7">
        <v>5.12</v>
      </c>
      <c r="I422" s="7"/>
      <c r="J422" s="7">
        <v>28</v>
      </c>
      <c r="K422" s="7">
        <v>107</v>
      </c>
      <c r="L422" s="7">
        <v>4.4400000000000004</v>
      </c>
      <c r="M422" s="7"/>
    </row>
    <row r="423" spans="1:13" ht="18" x14ac:dyDescent="0.2">
      <c r="A423" s="7">
        <v>1995</v>
      </c>
      <c r="B423" s="8" t="s">
        <v>3037</v>
      </c>
      <c r="C423" s="7" t="s">
        <v>2524</v>
      </c>
      <c r="D423" s="7" t="s">
        <v>54</v>
      </c>
      <c r="E423" s="7">
        <v>75.3</v>
      </c>
      <c r="F423" s="7">
        <v>223</v>
      </c>
      <c r="G423" s="7"/>
      <c r="H423" s="7"/>
      <c r="I423" s="7"/>
      <c r="J423" s="7"/>
      <c r="K423" s="7"/>
      <c r="L423" s="7"/>
      <c r="M423" s="7"/>
    </row>
    <row r="424" spans="1:13" ht="18" x14ac:dyDescent="0.2">
      <c r="A424" s="7">
        <v>1995</v>
      </c>
      <c r="B424" s="8" t="s">
        <v>3038</v>
      </c>
      <c r="C424" s="7" t="s">
        <v>416</v>
      </c>
      <c r="D424" s="7" t="s">
        <v>54</v>
      </c>
      <c r="E424" s="7">
        <v>75</v>
      </c>
      <c r="F424" s="7">
        <v>205</v>
      </c>
      <c r="G424" s="7"/>
      <c r="H424" s="7">
        <v>4.7</v>
      </c>
      <c r="I424" s="7"/>
      <c r="J424" s="7">
        <v>31</v>
      </c>
      <c r="K424" s="7">
        <v>113</v>
      </c>
      <c r="L424" s="7">
        <v>4.09</v>
      </c>
      <c r="M424" s="7"/>
    </row>
    <row r="425" spans="1:13" ht="18" x14ac:dyDescent="0.2">
      <c r="A425" s="7">
        <v>1995</v>
      </c>
      <c r="B425" s="8" t="s">
        <v>1374</v>
      </c>
      <c r="C425" s="7" t="s">
        <v>2546</v>
      </c>
      <c r="D425" s="7" t="s">
        <v>54</v>
      </c>
      <c r="E425" s="7">
        <v>73.400000000000006</v>
      </c>
      <c r="F425" s="7">
        <v>226</v>
      </c>
      <c r="G425" s="7"/>
      <c r="H425" s="7"/>
      <c r="I425" s="7"/>
      <c r="J425" s="7"/>
      <c r="K425" s="7"/>
      <c r="L425" s="7"/>
      <c r="M425" s="7"/>
    </row>
    <row r="426" spans="1:13" ht="18" x14ac:dyDescent="0.2">
      <c r="A426" s="7">
        <v>1995</v>
      </c>
      <c r="B426" s="8" t="s">
        <v>3039</v>
      </c>
      <c r="C426" s="7" t="s">
        <v>3040</v>
      </c>
      <c r="D426" s="7" t="s">
        <v>54</v>
      </c>
      <c r="E426" s="7">
        <v>73.599999999999994</v>
      </c>
      <c r="F426" s="7">
        <v>224</v>
      </c>
      <c r="G426" s="7"/>
      <c r="H426" s="7"/>
      <c r="I426" s="7"/>
      <c r="J426" s="7"/>
      <c r="K426" s="7">
        <v>115</v>
      </c>
      <c r="L426" s="7"/>
      <c r="M426" s="7"/>
    </row>
    <row r="427" spans="1:13" ht="18" x14ac:dyDescent="0.2">
      <c r="A427" s="7">
        <v>1995</v>
      </c>
      <c r="B427" s="8" t="s">
        <v>3041</v>
      </c>
      <c r="C427" s="7" t="s">
        <v>2661</v>
      </c>
      <c r="D427" s="7" t="s">
        <v>54</v>
      </c>
      <c r="E427" s="7">
        <v>74.400000000000006</v>
      </c>
      <c r="F427" s="7">
        <v>206</v>
      </c>
      <c r="G427" s="7"/>
      <c r="H427" s="7">
        <v>5.07</v>
      </c>
      <c r="I427" s="7"/>
      <c r="J427" s="7">
        <v>27.5</v>
      </c>
      <c r="K427" s="7">
        <v>107</v>
      </c>
      <c r="L427" s="7">
        <v>4.38</v>
      </c>
      <c r="M427" s="7"/>
    </row>
    <row r="428" spans="1:13" ht="18" x14ac:dyDescent="0.2">
      <c r="A428" s="7">
        <v>1995</v>
      </c>
      <c r="B428" s="8" t="s">
        <v>3042</v>
      </c>
      <c r="C428" s="7" t="s">
        <v>218</v>
      </c>
      <c r="D428" s="7" t="s">
        <v>54</v>
      </c>
      <c r="E428" s="7">
        <v>73.900000000000006</v>
      </c>
      <c r="F428" s="7">
        <v>199</v>
      </c>
      <c r="G428" s="7"/>
      <c r="H428" s="7">
        <v>5.08</v>
      </c>
      <c r="I428" s="7"/>
      <c r="J428" s="7">
        <v>28</v>
      </c>
      <c r="K428" s="7">
        <v>100</v>
      </c>
      <c r="L428" s="7">
        <v>4.03</v>
      </c>
      <c r="M428" s="7"/>
    </row>
    <row r="429" spans="1:13" ht="18" x14ac:dyDescent="0.2">
      <c r="A429" s="7">
        <v>1995</v>
      </c>
      <c r="B429" s="8" t="s">
        <v>3043</v>
      </c>
      <c r="C429" s="7" t="s">
        <v>1297</v>
      </c>
      <c r="D429" s="7" t="s">
        <v>54</v>
      </c>
      <c r="E429" s="7">
        <v>73.5</v>
      </c>
      <c r="F429" s="7">
        <v>212</v>
      </c>
      <c r="G429" s="7"/>
      <c r="H429" s="7">
        <v>4.5199999999999996</v>
      </c>
      <c r="I429" s="7"/>
      <c r="J429" s="7">
        <v>36</v>
      </c>
      <c r="K429" s="7">
        <v>125</v>
      </c>
      <c r="L429" s="7">
        <v>4.13</v>
      </c>
      <c r="M429" s="7"/>
    </row>
    <row r="430" spans="1:13" ht="18" x14ac:dyDescent="0.2">
      <c r="A430" s="7">
        <v>1995</v>
      </c>
      <c r="B430" s="8" t="s">
        <v>1389</v>
      </c>
      <c r="C430" s="7" t="s">
        <v>2689</v>
      </c>
      <c r="D430" s="7" t="s">
        <v>54</v>
      </c>
      <c r="E430" s="7">
        <v>75</v>
      </c>
      <c r="F430" s="7">
        <v>214</v>
      </c>
      <c r="G430" s="7"/>
      <c r="H430" s="7"/>
      <c r="I430" s="7"/>
      <c r="J430" s="7"/>
      <c r="K430" s="7"/>
      <c r="L430" s="7"/>
      <c r="M430" s="7"/>
    </row>
    <row r="431" spans="1:13" ht="18" x14ac:dyDescent="0.2">
      <c r="A431" s="7">
        <v>1995</v>
      </c>
      <c r="B431" s="8" t="s">
        <v>3044</v>
      </c>
      <c r="C431" s="7" t="s">
        <v>360</v>
      </c>
      <c r="D431" s="7" t="s">
        <v>54</v>
      </c>
      <c r="E431" s="7">
        <v>72.5</v>
      </c>
      <c r="F431" s="7">
        <v>208</v>
      </c>
      <c r="G431" s="7"/>
      <c r="H431" s="7"/>
      <c r="I431" s="7"/>
      <c r="J431" s="7"/>
      <c r="K431" s="7"/>
      <c r="L431" s="7"/>
      <c r="M431" s="7"/>
    </row>
    <row r="432" spans="1:13" ht="18" x14ac:dyDescent="0.2">
      <c r="A432" s="7">
        <v>1994</v>
      </c>
      <c r="B432" s="8" t="s">
        <v>3045</v>
      </c>
      <c r="C432" s="7" t="s">
        <v>3046</v>
      </c>
      <c r="D432" s="7" t="s">
        <v>54</v>
      </c>
      <c r="E432" s="7">
        <v>74.900000000000006</v>
      </c>
      <c r="F432" s="7">
        <v>223</v>
      </c>
      <c r="G432" s="7"/>
      <c r="H432" s="7">
        <v>5.08</v>
      </c>
      <c r="I432" s="7"/>
      <c r="J432" s="7">
        <v>26.5</v>
      </c>
      <c r="K432" s="7">
        <v>108</v>
      </c>
      <c r="L432" s="7">
        <v>4.25</v>
      </c>
      <c r="M432" s="7"/>
    </row>
    <row r="433" spans="1:13" ht="18" x14ac:dyDescent="0.2">
      <c r="A433" s="7">
        <v>1994</v>
      </c>
      <c r="B433" s="8" t="s">
        <v>3047</v>
      </c>
      <c r="C433" s="7" t="s">
        <v>332</v>
      </c>
      <c r="D433" s="7" t="s">
        <v>54</v>
      </c>
      <c r="E433" s="7">
        <v>72.8</v>
      </c>
      <c r="F433" s="7">
        <v>208</v>
      </c>
      <c r="G433" s="7"/>
      <c r="H433" s="7"/>
      <c r="I433" s="7"/>
      <c r="J433" s="7">
        <v>34.5</v>
      </c>
      <c r="K433" s="7">
        <v>113</v>
      </c>
      <c r="L433" s="7">
        <v>4.2300000000000004</v>
      </c>
      <c r="M433" s="7"/>
    </row>
    <row r="434" spans="1:13" ht="18" x14ac:dyDescent="0.2">
      <c r="A434" s="7">
        <v>1994</v>
      </c>
      <c r="B434" s="8" t="s">
        <v>3048</v>
      </c>
      <c r="C434" s="7" t="s">
        <v>117</v>
      </c>
      <c r="D434" s="7" t="s">
        <v>54</v>
      </c>
      <c r="E434" s="7">
        <v>74.400000000000006</v>
      </c>
      <c r="F434" s="7">
        <v>215</v>
      </c>
      <c r="G434" s="7"/>
      <c r="H434" s="7">
        <v>5.0999999999999996</v>
      </c>
      <c r="I434" s="7"/>
      <c r="J434" s="7">
        <v>29.5</v>
      </c>
      <c r="K434" s="7">
        <v>108</v>
      </c>
      <c r="L434" s="7">
        <v>4.3600000000000003</v>
      </c>
      <c r="M434" s="7"/>
    </row>
    <row r="435" spans="1:13" ht="18" x14ac:dyDescent="0.2">
      <c r="A435" s="7">
        <v>1994</v>
      </c>
      <c r="B435" s="8" t="s">
        <v>3049</v>
      </c>
      <c r="C435" s="7" t="s">
        <v>2720</v>
      </c>
      <c r="D435" s="7" t="s">
        <v>54</v>
      </c>
      <c r="E435" s="7">
        <v>74.5</v>
      </c>
      <c r="F435" s="7">
        <v>217</v>
      </c>
      <c r="G435" s="7"/>
      <c r="H435" s="7"/>
      <c r="I435" s="7"/>
      <c r="J435" s="7">
        <v>26</v>
      </c>
      <c r="K435" s="7">
        <v>104</v>
      </c>
      <c r="L435" s="7">
        <v>4.76</v>
      </c>
      <c r="M435" s="7"/>
    </row>
    <row r="436" spans="1:13" ht="18" x14ac:dyDescent="0.2">
      <c r="A436" s="7">
        <v>1994</v>
      </c>
      <c r="B436" s="8" t="s">
        <v>3050</v>
      </c>
      <c r="C436" s="7" t="s">
        <v>2669</v>
      </c>
      <c r="D436" s="7" t="s">
        <v>54</v>
      </c>
      <c r="E436" s="7">
        <v>75.3</v>
      </c>
      <c r="F436" s="7">
        <v>228</v>
      </c>
      <c r="G436" s="7"/>
      <c r="H436" s="7"/>
      <c r="I436" s="7"/>
      <c r="J436" s="7"/>
      <c r="K436" s="7"/>
      <c r="L436" s="7"/>
      <c r="M436" s="7"/>
    </row>
    <row r="437" spans="1:13" ht="18" x14ac:dyDescent="0.2">
      <c r="A437" s="7">
        <v>1994</v>
      </c>
      <c r="B437" s="8" t="s">
        <v>3051</v>
      </c>
      <c r="C437" s="7" t="s">
        <v>3052</v>
      </c>
      <c r="D437" s="7" t="s">
        <v>54</v>
      </c>
      <c r="E437" s="7">
        <v>76.400000000000006</v>
      </c>
      <c r="F437" s="7">
        <v>189</v>
      </c>
      <c r="G437" s="7"/>
      <c r="H437" s="7">
        <v>5.01</v>
      </c>
      <c r="I437" s="7"/>
      <c r="J437" s="7">
        <v>26.5</v>
      </c>
      <c r="K437" s="7">
        <v>112</v>
      </c>
      <c r="L437" s="7">
        <v>4.38</v>
      </c>
      <c r="M437" s="7"/>
    </row>
    <row r="438" spans="1:13" ht="18" x14ac:dyDescent="0.2">
      <c r="A438" s="7">
        <v>1994</v>
      </c>
      <c r="B438" s="8" t="s">
        <v>3053</v>
      </c>
      <c r="C438" s="7" t="s">
        <v>2725</v>
      </c>
      <c r="D438" s="7" t="s">
        <v>54</v>
      </c>
      <c r="E438" s="7">
        <v>73.400000000000006</v>
      </c>
      <c r="F438" s="7">
        <v>215</v>
      </c>
      <c r="G438" s="7"/>
      <c r="H438" s="7">
        <v>4.8099999999999996</v>
      </c>
      <c r="I438" s="7"/>
      <c r="J438" s="7">
        <v>33.5</v>
      </c>
      <c r="K438" s="7">
        <v>116</v>
      </c>
      <c r="L438" s="7">
        <v>4.46</v>
      </c>
      <c r="M438" s="7"/>
    </row>
    <row r="439" spans="1:13" ht="18" x14ac:dyDescent="0.2">
      <c r="A439" s="7">
        <v>1994</v>
      </c>
      <c r="B439" s="8" t="s">
        <v>3054</v>
      </c>
      <c r="C439" s="7" t="s">
        <v>2574</v>
      </c>
      <c r="D439" s="7" t="s">
        <v>54</v>
      </c>
      <c r="E439" s="7">
        <v>72.8</v>
      </c>
      <c r="F439" s="7">
        <v>212</v>
      </c>
      <c r="G439" s="7"/>
      <c r="H439" s="7"/>
      <c r="I439" s="7"/>
      <c r="J439" s="7"/>
      <c r="K439" s="7"/>
      <c r="L439" s="7"/>
      <c r="M439" s="7"/>
    </row>
    <row r="440" spans="1:13" ht="18" x14ac:dyDescent="0.2">
      <c r="A440" s="7">
        <v>1994</v>
      </c>
      <c r="B440" s="8" t="s">
        <v>3055</v>
      </c>
      <c r="C440" s="7" t="s">
        <v>2681</v>
      </c>
      <c r="D440" s="7" t="s">
        <v>54</v>
      </c>
      <c r="E440" s="7">
        <v>75</v>
      </c>
      <c r="F440" s="7">
        <v>221</v>
      </c>
      <c r="G440" s="7"/>
      <c r="H440" s="7">
        <v>5.04</v>
      </c>
      <c r="I440" s="7"/>
      <c r="J440" s="7">
        <v>26</v>
      </c>
      <c r="K440" s="7">
        <v>102</v>
      </c>
      <c r="L440" s="7">
        <v>4.79</v>
      </c>
      <c r="M440" s="7"/>
    </row>
    <row r="441" spans="1:13" ht="18" x14ac:dyDescent="0.2">
      <c r="A441" s="7">
        <v>1994</v>
      </c>
      <c r="B441" s="8" t="s">
        <v>3056</v>
      </c>
      <c r="C441" s="7" t="s">
        <v>416</v>
      </c>
      <c r="D441" s="7" t="s">
        <v>54</v>
      </c>
      <c r="E441" s="7">
        <v>72.8</v>
      </c>
      <c r="F441" s="7">
        <v>201</v>
      </c>
      <c r="G441" s="7"/>
      <c r="H441" s="7">
        <v>5.14</v>
      </c>
      <c r="I441" s="7"/>
      <c r="J441" s="7">
        <v>27.5</v>
      </c>
      <c r="K441" s="7">
        <v>105</v>
      </c>
      <c r="L441" s="7">
        <v>4.54</v>
      </c>
      <c r="M441" s="7"/>
    </row>
    <row r="442" spans="1:13" ht="18" x14ac:dyDescent="0.2">
      <c r="A442" s="7">
        <v>1994</v>
      </c>
      <c r="B442" s="8" t="s">
        <v>3057</v>
      </c>
      <c r="C442" s="7" t="s">
        <v>402</v>
      </c>
      <c r="D442" s="7" t="s">
        <v>54</v>
      </c>
      <c r="E442" s="7">
        <v>73</v>
      </c>
      <c r="F442" s="7">
        <v>218</v>
      </c>
      <c r="G442" s="7"/>
      <c r="H442" s="7">
        <v>5.12</v>
      </c>
      <c r="I442" s="7"/>
      <c r="J442" s="7">
        <v>27</v>
      </c>
      <c r="K442" s="7">
        <v>99</v>
      </c>
      <c r="L442" s="7">
        <v>4.47</v>
      </c>
      <c r="M442" s="7"/>
    </row>
    <row r="443" spans="1:13" ht="18" x14ac:dyDescent="0.2">
      <c r="A443" s="7">
        <v>1994</v>
      </c>
      <c r="B443" s="8" t="s">
        <v>3058</v>
      </c>
      <c r="C443" s="7" t="s">
        <v>3059</v>
      </c>
      <c r="D443" s="7" t="s">
        <v>54</v>
      </c>
      <c r="E443" s="7">
        <v>74.400000000000006</v>
      </c>
      <c r="F443" s="7">
        <v>214</v>
      </c>
      <c r="G443" s="7"/>
      <c r="H443" s="7">
        <v>4.84</v>
      </c>
      <c r="I443" s="7"/>
      <c r="J443" s="7">
        <v>32.5</v>
      </c>
      <c r="K443" s="7">
        <v>115</v>
      </c>
      <c r="L443" s="7">
        <v>4.2</v>
      </c>
      <c r="M443" s="7"/>
    </row>
    <row r="444" spans="1:13" ht="18" x14ac:dyDescent="0.2">
      <c r="A444" s="7">
        <v>1994</v>
      </c>
      <c r="B444" s="8" t="s">
        <v>3060</v>
      </c>
      <c r="C444" s="7" t="s">
        <v>770</v>
      </c>
      <c r="D444" s="7" t="s">
        <v>54</v>
      </c>
      <c r="E444" s="7">
        <v>74.5</v>
      </c>
      <c r="F444" s="7">
        <v>218</v>
      </c>
      <c r="G444" s="7"/>
      <c r="H444" s="7">
        <v>5.03</v>
      </c>
      <c r="I444" s="7"/>
      <c r="J444" s="7">
        <v>29.5</v>
      </c>
      <c r="K444" s="7">
        <v>111</v>
      </c>
      <c r="L444" s="7">
        <v>4.45</v>
      </c>
      <c r="M444" s="7"/>
    </row>
    <row r="445" spans="1:13" ht="18" x14ac:dyDescent="0.2">
      <c r="A445" s="7">
        <v>1994</v>
      </c>
      <c r="B445" s="8" t="s">
        <v>3061</v>
      </c>
      <c r="C445" s="7" t="s">
        <v>167</v>
      </c>
      <c r="D445" s="7" t="s">
        <v>54</v>
      </c>
      <c r="E445" s="7">
        <v>74.900000000000006</v>
      </c>
      <c r="F445" s="7">
        <v>208</v>
      </c>
      <c r="G445" s="7"/>
      <c r="H445" s="7"/>
      <c r="I445" s="7"/>
      <c r="J445" s="7"/>
      <c r="K445" s="7"/>
      <c r="L445" s="7"/>
      <c r="M445" s="7"/>
    </row>
    <row r="446" spans="1:13" ht="18" x14ac:dyDescent="0.2">
      <c r="A446" s="7">
        <v>1994</v>
      </c>
      <c r="B446" s="8" t="s">
        <v>3062</v>
      </c>
      <c r="C446" s="7" t="s">
        <v>2528</v>
      </c>
      <c r="D446" s="7" t="s">
        <v>54</v>
      </c>
      <c r="E446" s="7">
        <v>74.3</v>
      </c>
      <c r="F446" s="7">
        <v>227</v>
      </c>
      <c r="G446" s="7"/>
      <c r="H446" s="7">
        <v>5.13</v>
      </c>
      <c r="I446" s="7"/>
      <c r="J446" s="7">
        <v>24.5</v>
      </c>
      <c r="K446" s="7">
        <v>100</v>
      </c>
      <c r="L446" s="7">
        <v>4.3899999999999997</v>
      </c>
      <c r="M446" s="7"/>
    </row>
    <row r="447" spans="1:13" ht="18" x14ac:dyDescent="0.2">
      <c r="A447" s="7">
        <v>1994</v>
      </c>
      <c r="B447" s="8" t="s">
        <v>3063</v>
      </c>
      <c r="C447" s="7" t="s">
        <v>3064</v>
      </c>
      <c r="D447" s="7" t="s">
        <v>54</v>
      </c>
      <c r="E447" s="7">
        <v>79</v>
      </c>
      <c r="F447" s="7">
        <v>239</v>
      </c>
      <c r="G447" s="7"/>
      <c r="H447" s="7">
        <v>5.36</v>
      </c>
      <c r="I447" s="7"/>
      <c r="J447" s="7">
        <v>26.5</v>
      </c>
      <c r="K447" s="7">
        <v>99</v>
      </c>
      <c r="L447" s="7">
        <v>4.7300000000000004</v>
      </c>
      <c r="M447" s="7"/>
    </row>
    <row r="448" spans="1:13" ht="18" x14ac:dyDescent="0.2">
      <c r="A448" s="7">
        <v>1994</v>
      </c>
      <c r="B448" s="8" t="s">
        <v>3065</v>
      </c>
      <c r="C448" s="7" t="s">
        <v>592</v>
      </c>
      <c r="D448" s="7" t="s">
        <v>54</v>
      </c>
      <c r="E448" s="7">
        <v>74.900000000000006</v>
      </c>
      <c r="F448" s="7">
        <v>211</v>
      </c>
      <c r="G448" s="7"/>
      <c r="H448" s="7">
        <v>4.88</v>
      </c>
      <c r="I448" s="7"/>
      <c r="J448" s="7">
        <v>33</v>
      </c>
      <c r="K448" s="7">
        <v>113</v>
      </c>
      <c r="L448" s="7">
        <v>4.13</v>
      </c>
      <c r="M448" s="7"/>
    </row>
    <row r="449" spans="1:13" ht="18" x14ac:dyDescent="0.2">
      <c r="A449" s="7">
        <v>1994</v>
      </c>
      <c r="B449" s="8" t="s">
        <v>3066</v>
      </c>
      <c r="C449" s="7" t="s">
        <v>121</v>
      </c>
      <c r="D449" s="7" t="s">
        <v>54</v>
      </c>
      <c r="E449" s="7">
        <v>74</v>
      </c>
      <c r="F449" s="7">
        <v>221</v>
      </c>
      <c r="G449" s="7"/>
      <c r="H449" s="7"/>
      <c r="I449" s="7"/>
      <c r="J449" s="7"/>
      <c r="K449" s="7"/>
      <c r="L449" s="7"/>
      <c r="M449" s="7"/>
    </row>
    <row r="450" spans="1:13" ht="18" x14ac:dyDescent="0.2">
      <c r="A450" s="7">
        <v>1994</v>
      </c>
      <c r="B450" s="8" t="s">
        <v>3067</v>
      </c>
      <c r="C450" s="7" t="s">
        <v>2692</v>
      </c>
      <c r="D450" s="7" t="s">
        <v>54</v>
      </c>
      <c r="E450" s="7">
        <v>75.099999999999994</v>
      </c>
      <c r="F450" s="7">
        <v>235</v>
      </c>
      <c r="G450" s="7"/>
      <c r="H450" s="7">
        <v>5.0199999999999996</v>
      </c>
      <c r="I450" s="7"/>
      <c r="J450" s="7">
        <v>30</v>
      </c>
      <c r="K450" s="7">
        <v>106</v>
      </c>
      <c r="L450" s="7">
        <v>4.66</v>
      </c>
      <c r="M450" s="7"/>
    </row>
    <row r="451" spans="1:13" ht="18" x14ac:dyDescent="0.2">
      <c r="A451" s="7">
        <v>1993</v>
      </c>
      <c r="B451" s="8" t="s">
        <v>3068</v>
      </c>
      <c r="C451" s="7" t="s">
        <v>2536</v>
      </c>
      <c r="D451" s="7" t="s">
        <v>54</v>
      </c>
      <c r="E451" s="7">
        <v>77</v>
      </c>
      <c r="F451" s="7">
        <v>233</v>
      </c>
      <c r="G451" s="7"/>
      <c r="H451" s="7"/>
      <c r="I451" s="7"/>
      <c r="J451" s="7">
        <v>32.5</v>
      </c>
      <c r="K451" s="7">
        <v>111</v>
      </c>
      <c r="L451" s="7">
        <v>4.54</v>
      </c>
      <c r="M451" s="7"/>
    </row>
    <row r="452" spans="1:13" ht="18" x14ac:dyDescent="0.2">
      <c r="A452" s="7">
        <v>1993</v>
      </c>
      <c r="B452" s="8" t="s">
        <v>3069</v>
      </c>
      <c r="C452" s="7" t="s">
        <v>1317</v>
      </c>
      <c r="D452" s="7" t="s">
        <v>54</v>
      </c>
      <c r="E452" s="7">
        <v>76.400000000000006</v>
      </c>
      <c r="F452" s="7">
        <v>230</v>
      </c>
      <c r="G452" s="7"/>
      <c r="H452" s="7">
        <v>5.0199999999999996</v>
      </c>
      <c r="I452" s="7"/>
      <c r="J452" s="7">
        <v>28.5</v>
      </c>
      <c r="K452" s="7">
        <v>106</v>
      </c>
      <c r="L452" s="7">
        <v>4.2699999999999996</v>
      </c>
      <c r="M452" s="7"/>
    </row>
    <row r="453" spans="1:13" ht="18" x14ac:dyDescent="0.2">
      <c r="A453" s="7">
        <v>1993</v>
      </c>
      <c r="B453" s="8" t="s">
        <v>3070</v>
      </c>
      <c r="C453" s="7" t="s">
        <v>543</v>
      </c>
      <c r="D453" s="7" t="s">
        <v>54</v>
      </c>
      <c r="E453" s="7">
        <v>73</v>
      </c>
      <c r="F453" s="7">
        <v>206</v>
      </c>
      <c r="G453" s="7"/>
      <c r="H453" s="7">
        <v>4.7</v>
      </c>
      <c r="I453" s="7"/>
      <c r="J453" s="7">
        <v>30.5</v>
      </c>
      <c r="K453" s="7">
        <v>112</v>
      </c>
      <c r="L453" s="7">
        <v>4.1900000000000004</v>
      </c>
      <c r="M453" s="7"/>
    </row>
    <row r="454" spans="1:13" ht="18" x14ac:dyDescent="0.2">
      <c r="A454" s="7">
        <v>1993</v>
      </c>
      <c r="B454" s="8" t="s">
        <v>3071</v>
      </c>
      <c r="C454" s="7" t="s">
        <v>2687</v>
      </c>
      <c r="D454" s="7" t="s">
        <v>54</v>
      </c>
      <c r="E454" s="7">
        <v>71.400000000000006</v>
      </c>
      <c r="F454" s="7">
        <v>211</v>
      </c>
      <c r="G454" s="7"/>
      <c r="H454" s="7"/>
      <c r="I454" s="7"/>
      <c r="J454" s="7"/>
      <c r="K454" s="7"/>
      <c r="L454" s="7"/>
      <c r="M454" s="7"/>
    </row>
    <row r="455" spans="1:13" ht="18" x14ac:dyDescent="0.2">
      <c r="A455" s="7">
        <v>1993</v>
      </c>
      <c r="B455" s="8" t="s">
        <v>3072</v>
      </c>
      <c r="C455" s="7" t="s">
        <v>226</v>
      </c>
      <c r="D455" s="7" t="s">
        <v>54</v>
      </c>
      <c r="E455" s="7">
        <v>77.099999999999994</v>
      </c>
      <c r="F455" s="7">
        <v>232</v>
      </c>
      <c r="G455" s="7"/>
      <c r="H455" s="7">
        <v>4.8099999999999996</v>
      </c>
      <c r="I455" s="7"/>
      <c r="J455" s="7">
        <v>31.5</v>
      </c>
      <c r="K455" s="7">
        <v>112</v>
      </c>
      <c r="L455" s="7">
        <v>4.5</v>
      </c>
      <c r="M455" s="7"/>
    </row>
    <row r="456" spans="1:13" ht="18" x14ac:dyDescent="0.2">
      <c r="A456" s="7">
        <v>1993</v>
      </c>
      <c r="B456" s="8" t="s">
        <v>3073</v>
      </c>
      <c r="C456" s="7" t="s">
        <v>223</v>
      </c>
      <c r="D456" s="7" t="s">
        <v>54</v>
      </c>
      <c r="E456" s="7">
        <v>74.5</v>
      </c>
      <c r="F456" s="7">
        <v>211</v>
      </c>
      <c r="G456" s="7"/>
      <c r="H456" s="7">
        <v>4.92</v>
      </c>
      <c r="I456" s="7"/>
      <c r="J456" s="7">
        <v>32.5</v>
      </c>
      <c r="K456" s="7">
        <v>116</v>
      </c>
      <c r="L456" s="7">
        <v>4.2</v>
      </c>
      <c r="M456" s="7"/>
    </row>
    <row r="457" spans="1:13" ht="18" x14ac:dyDescent="0.2">
      <c r="A457" s="7">
        <v>1993</v>
      </c>
      <c r="B457" s="8" t="s">
        <v>3074</v>
      </c>
      <c r="C457" s="7" t="s">
        <v>543</v>
      </c>
      <c r="D457" s="7" t="s">
        <v>54</v>
      </c>
      <c r="E457" s="7">
        <v>74.599999999999994</v>
      </c>
      <c r="F457" s="7">
        <v>234</v>
      </c>
      <c r="G457" s="7"/>
      <c r="H457" s="7">
        <v>4.8899999999999997</v>
      </c>
      <c r="I457" s="7"/>
      <c r="J457" s="7">
        <v>30.5</v>
      </c>
      <c r="K457" s="7">
        <v>109</v>
      </c>
      <c r="L457" s="7">
        <v>4.29</v>
      </c>
      <c r="M457" s="7"/>
    </row>
    <row r="458" spans="1:13" ht="18" x14ac:dyDescent="0.2">
      <c r="A458" s="7">
        <v>1993</v>
      </c>
      <c r="B458" s="8" t="s">
        <v>3075</v>
      </c>
      <c r="C458" s="7" t="s">
        <v>698</v>
      </c>
      <c r="D458" s="7" t="s">
        <v>54</v>
      </c>
      <c r="E458" s="7">
        <v>75.5</v>
      </c>
      <c r="F458" s="7">
        <v>212</v>
      </c>
      <c r="G458" s="7"/>
      <c r="H458" s="7">
        <v>4.72</v>
      </c>
      <c r="I458" s="7"/>
      <c r="J458" s="7">
        <v>36.5</v>
      </c>
      <c r="K458" s="7">
        <v>122</v>
      </c>
      <c r="L458" s="7">
        <v>4.3899999999999997</v>
      </c>
      <c r="M458" s="7"/>
    </row>
    <row r="459" spans="1:13" ht="18" x14ac:dyDescent="0.2">
      <c r="A459" s="7">
        <v>1993</v>
      </c>
      <c r="B459" s="8" t="s">
        <v>3076</v>
      </c>
      <c r="C459" s="7" t="s">
        <v>3077</v>
      </c>
      <c r="D459" s="7" t="s">
        <v>54</v>
      </c>
      <c r="E459" s="7">
        <v>73.3</v>
      </c>
      <c r="F459" s="7">
        <v>212</v>
      </c>
      <c r="G459" s="7"/>
      <c r="H459" s="7">
        <v>5.12</v>
      </c>
      <c r="I459" s="7"/>
      <c r="J459" s="7">
        <v>26.5</v>
      </c>
      <c r="K459" s="7">
        <v>103</v>
      </c>
      <c r="L459" s="7">
        <v>4.46</v>
      </c>
      <c r="M459" s="7"/>
    </row>
    <row r="460" spans="1:13" ht="18" x14ac:dyDescent="0.2">
      <c r="A460" s="7">
        <v>1993</v>
      </c>
      <c r="B460" s="8" t="s">
        <v>3078</v>
      </c>
      <c r="C460" s="7" t="s">
        <v>1743</v>
      </c>
      <c r="D460" s="7" t="s">
        <v>54</v>
      </c>
      <c r="E460" s="7">
        <v>75.099999999999994</v>
      </c>
      <c r="F460" s="7">
        <v>228</v>
      </c>
      <c r="G460" s="7"/>
      <c r="H460" s="7">
        <v>5.17</v>
      </c>
      <c r="I460" s="7"/>
      <c r="J460" s="7">
        <v>27.5</v>
      </c>
      <c r="K460" s="7">
        <v>103</v>
      </c>
      <c r="L460" s="7">
        <v>4.62</v>
      </c>
      <c r="M460" s="7"/>
    </row>
    <row r="461" spans="1:13" ht="18" x14ac:dyDescent="0.2">
      <c r="A461" s="7">
        <v>1993</v>
      </c>
      <c r="B461" s="8" t="s">
        <v>3079</v>
      </c>
      <c r="C461" s="7" t="s">
        <v>3080</v>
      </c>
      <c r="D461" s="7" t="s">
        <v>54</v>
      </c>
      <c r="E461" s="7">
        <v>73</v>
      </c>
      <c r="F461" s="7">
        <v>192</v>
      </c>
      <c r="G461" s="7"/>
      <c r="H461" s="7">
        <v>4.96</v>
      </c>
      <c r="I461" s="7"/>
      <c r="J461" s="7">
        <v>27.5</v>
      </c>
      <c r="K461" s="7">
        <v>104</v>
      </c>
      <c r="L461" s="7">
        <v>4.28</v>
      </c>
      <c r="M461" s="7"/>
    </row>
    <row r="462" spans="1:13" ht="18" x14ac:dyDescent="0.2">
      <c r="A462" s="7">
        <v>1993</v>
      </c>
      <c r="B462" s="8" t="s">
        <v>3081</v>
      </c>
      <c r="C462" s="7" t="s">
        <v>2662</v>
      </c>
      <c r="D462" s="7" t="s">
        <v>54</v>
      </c>
      <c r="E462" s="7">
        <v>74.400000000000006</v>
      </c>
      <c r="F462" s="7">
        <v>210</v>
      </c>
      <c r="G462" s="7"/>
      <c r="H462" s="7">
        <v>4.83</v>
      </c>
      <c r="I462" s="7"/>
      <c r="J462" s="7">
        <v>31</v>
      </c>
      <c r="K462" s="7">
        <v>115</v>
      </c>
      <c r="L462" s="7">
        <v>4.3</v>
      </c>
      <c r="M462" s="7"/>
    </row>
    <row r="463" spans="1:13" ht="18" x14ac:dyDescent="0.2">
      <c r="A463" s="7">
        <v>1993</v>
      </c>
      <c r="B463" s="8" t="s">
        <v>3082</v>
      </c>
      <c r="C463" s="7" t="s">
        <v>618</v>
      </c>
      <c r="D463" s="7" t="s">
        <v>54</v>
      </c>
      <c r="E463" s="7">
        <v>74.599999999999994</v>
      </c>
      <c r="F463" s="7">
        <v>196</v>
      </c>
      <c r="G463" s="7"/>
      <c r="H463" s="7">
        <v>4.8899999999999997</v>
      </c>
      <c r="I463" s="7"/>
      <c r="J463" s="7">
        <v>32</v>
      </c>
      <c r="K463" s="7">
        <v>105</v>
      </c>
      <c r="L463" s="7">
        <v>4.37</v>
      </c>
      <c r="M463" s="7"/>
    </row>
    <row r="464" spans="1:13" ht="18" x14ac:dyDescent="0.2">
      <c r="A464" s="7">
        <v>1993</v>
      </c>
      <c r="B464" s="8" t="s">
        <v>3083</v>
      </c>
      <c r="C464" s="7" t="s">
        <v>103</v>
      </c>
      <c r="D464" s="7" t="s">
        <v>54</v>
      </c>
      <c r="E464" s="7">
        <v>74</v>
      </c>
      <c r="F464" s="7">
        <v>216</v>
      </c>
      <c r="G464" s="7"/>
      <c r="H464" s="7"/>
      <c r="I464" s="7"/>
      <c r="J464" s="7"/>
      <c r="K464" s="7"/>
      <c r="L464" s="7"/>
      <c r="M464" s="7"/>
    </row>
    <row r="465" spans="1:13" ht="18" x14ac:dyDescent="0.2">
      <c r="A465" s="7">
        <v>1993</v>
      </c>
      <c r="B465" s="8" t="s">
        <v>3084</v>
      </c>
      <c r="C465" s="7" t="s">
        <v>2738</v>
      </c>
      <c r="D465" s="7" t="s">
        <v>54</v>
      </c>
      <c r="E465" s="7">
        <v>72.599999999999994</v>
      </c>
      <c r="F465" s="7">
        <v>241</v>
      </c>
      <c r="G465" s="7"/>
      <c r="H465" s="7">
        <v>4.87</v>
      </c>
      <c r="I465" s="7"/>
      <c r="J465" s="7">
        <v>31.5</v>
      </c>
      <c r="K465" s="7">
        <v>105</v>
      </c>
      <c r="L465" s="7">
        <v>4.76</v>
      </c>
      <c r="M465" s="7"/>
    </row>
    <row r="466" spans="1:13" ht="18" x14ac:dyDescent="0.2">
      <c r="A466" s="7">
        <v>1993</v>
      </c>
      <c r="B466" s="8" t="s">
        <v>3085</v>
      </c>
      <c r="C466" s="7" t="s">
        <v>2573</v>
      </c>
      <c r="D466" s="7" t="s">
        <v>54</v>
      </c>
      <c r="E466" s="7">
        <v>72.099999999999994</v>
      </c>
      <c r="F466" s="7">
        <v>208</v>
      </c>
      <c r="G466" s="7"/>
      <c r="H466" s="7">
        <v>5.0999999999999996</v>
      </c>
      <c r="I466" s="7"/>
      <c r="J466" s="7">
        <v>24.5</v>
      </c>
      <c r="K466" s="7">
        <v>99</v>
      </c>
      <c r="L466" s="7">
        <v>4.53</v>
      </c>
      <c r="M466" s="7"/>
    </row>
    <row r="467" spans="1:13" ht="18" x14ac:dyDescent="0.2">
      <c r="A467" s="7">
        <v>1993</v>
      </c>
      <c r="B467" s="8" t="s">
        <v>3086</v>
      </c>
      <c r="C467" s="7" t="s">
        <v>2716</v>
      </c>
      <c r="D467" s="7" t="s">
        <v>54</v>
      </c>
      <c r="E467" s="7">
        <v>76.3</v>
      </c>
      <c r="F467" s="7">
        <v>223</v>
      </c>
      <c r="G467" s="7"/>
      <c r="H467" s="7"/>
      <c r="I467" s="7"/>
      <c r="J467" s="7"/>
      <c r="K467" s="7"/>
      <c r="L467" s="7"/>
      <c r="M467" s="7"/>
    </row>
    <row r="468" spans="1:13" ht="18" x14ac:dyDescent="0.2">
      <c r="A468" s="7">
        <v>1993</v>
      </c>
      <c r="B468" s="8" t="s">
        <v>3087</v>
      </c>
      <c r="C468" s="7" t="s">
        <v>134</v>
      </c>
      <c r="D468" s="7" t="s">
        <v>54</v>
      </c>
      <c r="E468" s="7">
        <v>74</v>
      </c>
      <c r="F468" s="7">
        <v>219</v>
      </c>
      <c r="G468" s="7"/>
      <c r="H468" s="7"/>
      <c r="I468" s="7"/>
      <c r="J468" s="7">
        <v>31</v>
      </c>
      <c r="K468" s="7">
        <v>106</v>
      </c>
      <c r="L468" s="7"/>
      <c r="M468" s="7"/>
    </row>
    <row r="469" spans="1:13" ht="18" x14ac:dyDescent="0.2">
      <c r="A469" s="7">
        <v>1993</v>
      </c>
      <c r="B469" s="8" t="s">
        <v>3088</v>
      </c>
      <c r="C469" s="7" t="s">
        <v>129</v>
      </c>
      <c r="D469" s="7" t="s">
        <v>54</v>
      </c>
      <c r="E469" s="7">
        <v>72</v>
      </c>
      <c r="F469" s="7">
        <v>212</v>
      </c>
      <c r="G469" s="7"/>
      <c r="H469" s="7">
        <v>4.97</v>
      </c>
      <c r="I469" s="7"/>
      <c r="J469" s="7">
        <v>30.5</v>
      </c>
      <c r="K469" s="7"/>
      <c r="L469" s="7"/>
      <c r="M469" s="7"/>
    </row>
    <row r="470" spans="1:13" ht="18" x14ac:dyDescent="0.2">
      <c r="A470" s="7">
        <v>1993</v>
      </c>
      <c r="B470" s="8" t="s">
        <v>3089</v>
      </c>
      <c r="C470" s="7" t="s">
        <v>2953</v>
      </c>
      <c r="D470" s="7" t="s">
        <v>54</v>
      </c>
      <c r="E470" s="7">
        <v>76.5</v>
      </c>
      <c r="F470" s="7">
        <v>206</v>
      </c>
      <c r="G470" s="7"/>
      <c r="H470" s="7">
        <v>4.8899999999999997</v>
      </c>
      <c r="I470" s="7"/>
      <c r="J470" s="7">
        <v>28.5</v>
      </c>
      <c r="K470" s="7">
        <v>106</v>
      </c>
      <c r="L470" s="7">
        <v>4.59</v>
      </c>
      <c r="M470" s="7"/>
    </row>
    <row r="471" spans="1:13" ht="18" x14ac:dyDescent="0.2">
      <c r="A471" s="7">
        <v>1993</v>
      </c>
      <c r="B471" s="8" t="s">
        <v>3090</v>
      </c>
      <c r="C471" s="7" t="s">
        <v>2718</v>
      </c>
      <c r="D471" s="7" t="s">
        <v>54</v>
      </c>
      <c r="E471" s="7">
        <v>78</v>
      </c>
      <c r="F471" s="7">
        <v>234</v>
      </c>
      <c r="G471" s="7"/>
      <c r="H471" s="7">
        <v>5.31</v>
      </c>
      <c r="I471" s="7"/>
      <c r="J471" s="7">
        <v>23</v>
      </c>
      <c r="K471" s="7">
        <v>90</v>
      </c>
      <c r="L471" s="7">
        <v>4.66</v>
      </c>
      <c r="M471" s="7"/>
    </row>
    <row r="472" spans="1:13" ht="18" x14ac:dyDescent="0.2">
      <c r="A472" s="7">
        <v>1992</v>
      </c>
      <c r="B472" s="8" t="s">
        <v>1523</v>
      </c>
      <c r="C472" s="7" t="s">
        <v>2669</v>
      </c>
      <c r="D472" s="7" t="s">
        <v>54</v>
      </c>
      <c r="E472" s="7">
        <v>73.5</v>
      </c>
      <c r="F472" s="7">
        <v>207</v>
      </c>
      <c r="G472" s="7"/>
      <c r="H472" s="7">
        <v>4.92</v>
      </c>
      <c r="I472" s="7"/>
      <c r="J472" s="7">
        <v>28.5</v>
      </c>
      <c r="K472" s="7">
        <v>108</v>
      </c>
      <c r="L472" s="7">
        <v>4.5</v>
      </c>
      <c r="M472" s="7"/>
    </row>
    <row r="473" spans="1:13" ht="18" x14ac:dyDescent="0.2">
      <c r="A473" s="7">
        <v>1992</v>
      </c>
      <c r="B473" s="8" t="s">
        <v>3091</v>
      </c>
      <c r="C473" s="7" t="s">
        <v>648</v>
      </c>
      <c r="D473" s="7" t="s">
        <v>54</v>
      </c>
      <c r="E473" s="7">
        <v>73.099999999999994</v>
      </c>
      <c r="F473" s="7">
        <v>212</v>
      </c>
      <c r="G473" s="7"/>
      <c r="H473" s="7">
        <v>5.0599999999999996</v>
      </c>
      <c r="I473" s="7"/>
      <c r="J473" s="7">
        <v>29.5</v>
      </c>
      <c r="K473" s="7">
        <v>110</v>
      </c>
      <c r="L473" s="7">
        <v>4.58</v>
      </c>
      <c r="M473" s="7"/>
    </row>
    <row r="474" spans="1:13" ht="18" x14ac:dyDescent="0.2">
      <c r="A474" s="7">
        <v>1992</v>
      </c>
      <c r="B474" s="8" t="s">
        <v>3092</v>
      </c>
      <c r="C474" s="7" t="s">
        <v>2651</v>
      </c>
      <c r="D474" s="7" t="s">
        <v>54</v>
      </c>
      <c r="E474" s="7">
        <v>71.8</v>
      </c>
      <c r="F474" s="7">
        <v>202</v>
      </c>
      <c r="G474" s="7"/>
      <c r="H474" s="7">
        <v>4.8600000000000003</v>
      </c>
      <c r="I474" s="7"/>
      <c r="J474" s="7">
        <v>30.5</v>
      </c>
      <c r="K474" s="7">
        <v>115</v>
      </c>
      <c r="L474" s="7">
        <v>4.5999999999999996</v>
      </c>
      <c r="M474" s="7"/>
    </row>
    <row r="475" spans="1:13" ht="18" x14ac:dyDescent="0.2">
      <c r="A475" s="7">
        <v>1992</v>
      </c>
      <c r="B475" s="8" t="s">
        <v>3093</v>
      </c>
      <c r="C475" s="7" t="s">
        <v>969</v>
      </c>
      <c r="D475" s="7" t="s">
        <v>54</v>
      </c>
      <c r="E475" s="7">
        <v>78</v>
      </c>
      <c r="F475" s="7">
        <v>228</v>
      </c>
      <c r="G475" s="7"/>
      <c r="H475" s="7">
        <v>4.99</v>
      </c>
      <c r="I475" s="7"/>
      <c r="J475" s="7">
        <v>25.5</v>
      </c>
      <c r="K475" s="7">
        <v>103</v>
      </c>
      <c r="L475" s="7">
        <v>4.53</v>
      </c>
      <c r="M475" s="7"/>
    </row>
    <row r="476" spans="1:13" ht="18" x14ac:dyDescent="0.2">
      <c r="A476" s="7">
        <v>1992</v>
      </c>
      <c r="B476" s="8" t="s">
        <v>3094</v>
      </c>
      <c r="C476" s="7" t="s">
        <v>2689</v>
      </c>
      <c r="D476" s="7" t="s">
        <v>54</v>
      </c>
      <c r="E476" s="7">
        <v>71.8</v>
      </c>
      <c r="F476" s="7">
        <v>179</v>
      </c>
      <c r="G476" s="7"/>
      <c r="H476" s="7"/>
      <c r="I476" s="7"/>
      <c r="J476" s="7"/>
      <c r="K476" s="7"/>
      <c r="L476" s="7"/>
      <c r="M476" s="7"/>
    </row>
    <row r="477" spans="1:13" ht="18" x14ac:dyDescent="0.2">
      <c r="A477" s="7">
        <v>1992</v>
      </c>
      <c r="B477" s="8" t="s">
        <v>3095</v>
      </c>
      <c r="C477" s="7" t="s">
        <v>352</v>
      </c>
      <c r="D477" s="7" t="s">
        <v>54</v>
      </c>
      <c r="E477" s="7">
        <v>74.599999999999994</v>
      </c>
      <c r="F477" s="7">
        <v>208</v>
      </c>
      <c r="G477" s="7"/>
      <c r="H477" s="7">
        <v>4.88</v>
      </c>
      <c r="I477" s="7"/>
      <c r="J477" s="7">
        <v>32</v>
      </c>
      <c r="K477" s="7">
        <v>106</v>
      </c>
      <c r="L477" s="7">
        <v>4.46</v>
      </c>
      <c r="M477" s="7"/>
    </row>
    <row r="478" spans="1:13" ht="18" x14ac:dyDescent="0.2">
      <c r="A478" s="7">
        <v>1992</v>
      </c>
      <c r="B478" s="8" t="s">
        <v>3096</v>
      </c>
      <c r="C478" s="7" t="s">
        <v>2525</v>
      </c>
      <c r="D478" s="7" t="s">
        <v>54</v>
      </c>
      <c r="E478" s="7">
        <v>76.900000000000006</v>
      </c>
      <c r="F478" s="7">
        <v>232</v>
      </c>
      <c r="G478" s="7"/>
      <c r="H478" s="7">
        <v>5.14</v>
      </c>
      <c r="I478" s="7"/>
      <c r="J478" s="7">
        <v>27.5</v>
      </c>
      <c r="K478" s="7">
        <v>103</v>
      </c>
      <c r="L478" s="7">
        <v>4.21</v>
      </c>
      <c r="M478" s="7"/>
    </row>
    <row r="479" spans="1:13" ht="18" x14ac:dyDescent="0.2">
      <c r="A479" s="7">
        <v>1992</v>
      </c>
      <c r="B479" s="8" t="s">
        <v>1489</v>
      </c>
      <c r="C479" s="7" t="s">
        <v>2653</v>
      </c>
      <c r="D479" s="7" t="s">
        <v>54</v>
      </c>
      <c r="E479" s="7">
        <v>74.3</v>
      </c>
      <c r="F479" s="7">
        <v>231</v>
      </c>
      <c r="G479" s="7"/>
      <c r="H479" s="7">
        <v>5.17</v>
      </c>
      <c r="I479" s="7"/>
      <c r="J479" s="7">
        <v>23.5</v>
      </c>
      <c r="K479" s="7">
        <v>102</v>
      </c>
      <c r="L479" s="7">
        <v>4.79</v>
      </c>
      <c r="M479" s="7"/>
    </row>
    <row r="480" spans="1:13" ht="18" x14ac:dyDescent="0.2">
      <c r="A480" s="7">
        <v>1992</v>
      </c>
      <c r="B480" s="8" t="s">
        <v>3097</v>
      </c>
      <c r="C480" s="7" t="s">
        <v>2534</v>
      </c>
      <c r="D480" s="7" t="s">
        <v>54</v>
      </c>
      <c r="E480" s="7">
        <v>76.5</v>
      </c>
      <c r="F480" s="7">
        <v>218</v>
      </c>
      <c r="G480" s="7"/>
      <c r="H480" s="7">
        <v>5.0199999999999996</v>
      </c>
      <c r="I480" s="7"/>
      <c r="J480" s="7">
        <v>29.5</v>
      </c>
      <c r="K480" s="7">
        <v>110</v>
      </c>
      <c r="L480" s="7">
        <v>4.29</v>
      </c>
      <c r="M480" s="7"/>
    </row>
    <row r="481" spans="1:13" ht="18" x14ac:dyDescent="0.2">
      <c r="A481" s="7">
        <v>1992</v>
      </c>
      <c r="B481" s="8" t="s">
        <v>3098</v>
      </c>
      <c r="C481" s="7" t="s">
        <v>121</v>
      </c>
      <c r="D481" s="7" t="s">
        <v>54</v>
      </c>
      <c r="E481" s="7">
        <v>74.400000000000006</v>
      </c>
      <c r="F481" s="7">
        <v>217</v>
      </c>
      <c r="G481" s="7"/>
      <c r="H481" s="7">
        <v>5.14</v>
      </c>
      <c r="I481" s="7"/>
      <c r="J481" s="7">
        <v>26</v>
      </c>
      <c r="K481" s="7">
        <v>103</v>
      </c>
      <c r="L481" s="7">
        <v>4.3099999999999996</v>
      </c>
      <c r="M481" s="7"/>
    </row>
    <row r="482" spans="1:13" ht="18" x14ac:dyDescent="0.2">
      <c r="A482" s="7">
        <v>1992</v>
      </c>
      <c r="B482" s="8" t="s">
        <v>3099</v>
      </c>
      <c r="C482" s="7" t="s">
        <v>770</v>
      </c>
      <c r="D482" s="7" t="s">
        <v>54</v>
      </c>
      <c r="E482" s="7">
        <v>74.5</v>
      </c>
      <c r="F482" s="7">
        <v>205</v>
      </c>
      <c r="G482" s="7"/>
      <c r="H482" s="7">
        <v>4.82</v>
      </c>
      <c r="I482" s="7"/>
      <c r="J482" s="7">
        <v>32.5</v>
      </c>
      <c r="K482" s="7">
        <v>111</v>
      </c>
      <c r="L482" s="7">
        <v>4.01</v>
      </c>
      <c r="M482" s="7"/>
    </row>
    <row r="483" spans="1:13" ht="18" x14ac:dyDescent="0.2">
      <c r="A483" s="7">
        <v>1992</v>
      </c>
      <c r="B483" s="8" t="s">
        <v>3100</v>
      </c>
      <c r="C483" s="7" t="s">
        <v>499</v>
      </c>
      <c r="D483" s="7" t="s">
        <v>54</v>
      </c>
      <c r="E483" s="7">
        <v>74</v>
      </c>
      <c r="F483" s="7">
        <v>184</v>
      </c>
      <c r="G483" s="7"/>
      <c r="H483" s="7">
        <v>4.76</v>
      </c>
      <c r="I483" s="7"/>
      <c r="J483" s="7">
        <v>32.5</v>
      </c>
      <c r="K483" s="7">
        <v>119</v>
      </c>
      <c r="L483" s="7">
        <v>4.3099999999999996</v>
      </c>
      <c r="M483" s="7"/>
    </row>
    <row r="484" spans="1:13" ht="18" x14ac:dyDescent="0.2">
      <c r="A484" s="7">
        <v>1992</v>
      </c>
      <c r="B484" s="8" t="s">
        <v>3101</v>
      </c>
      <c r="C484" s="7" t="s">
        <v>1526</v>
      </c>
      <c r="D484" s="7" t="s">
        <v>54</v>
      </c>
      <c r="E484" s="7">
        <v>73.599999999999994</v>
      </c>
      <c r="F484" s="7">
        <v>208</v>
      </c>
      <c r="G484" s="7"/>
      <c r="H484" s="7">
        <v>4.71</v>
      </c>
      <c r="I484" s="7"/>
      <c r="J484" s="7">
        <v>31.5</v>
      </c>
      <c r="K484" s="7">
        <v>120</v>
      </c>
      <c r="L484" s="7"/>
      <c r="M484" s="7"/>
    </row>
    <row r="485" spans="1:13" ht="18" x14ac:dyDescent="0.2">
      <c r="A485" s="7">
        <v>1992</v>
      </c>
      <c r="B485" s="8" t="s">
        <v>1508</v>
      </c>
      <c r="C485" s="7" t="s">
        <v>107</v>
      </c>
      <c r="D485" s="7" t="s">
        <v>54</v>
      </c>
      <c r="E485" s="7">
        <v>73.5</v>
      </c>
      <c r="F485" s="7">
        <v>204</v>
      </c>
      <c r="G485" s="7"/>
      <c r="H485" s="7">
        <v>4.8899999999999997</v>
      </c>
      <c r="I485" s="7"/>
      <c r="J485" s="7">
        <v>29.5</v>
      </c>
      <c r="K485" s="7">
        <v>112</v>
      </c>
      <c r="L485" s="7">
        <v>4.46</v>
      </c>
      <c r="M485" s="7"/>
    </row>
    <row r="486" spans="1:13" ht="18" x14ac:dyDescent="0.2">
      <c r="A486" s="7">
        <v>1992</v>
      </c>
      <c r="B486" s="8" t="s">
        <v>3102</v>
      </c>
      <c r="C486" s="7" t="s">
        <v>2619</v>
      </c>
      <c r="D486" s="7" t="s">
        <v>54</v>
      </c>
      <c r="E486" s="7">
        <v>74.400000000000006</v>
      </c>
      <c r="F486" s="7">
        <v>223</v>
      </c>
      <c r="G486" s="7"/>
      <c r="H486" s="7">
        <v>4.84</v>
      </c>
      <c r="I486" s="7"/>
      <c r="J486" s="7">
        <v>29</v>
      </c>
      <c r="K486" s="7">
        <v>101</v>
      </c>
      <c r="L486" s="7">
        <v>4.34</v>
      </c>
      <c r="M486" s="7"/>
    </row>
    <row r="487" spans="1:13" ht="18" x14ac:dyDescent="0.2">
      <c r="A487" s="7">
        <v>1992</v>
      </c>
      <c r="B487" s="8" t="s">
        <v>1528</v>
      </c>
      <c r="C487" s="7" t="s">
        <v>117</v>
      </c>
      <c r="D487" s="7" t="s">
        <v>54</v>
      </c>
      <c r="E487" s="7">
        <v>74.3</v>
      </c>
      <c r="F487" s="7">
        <v>213</v>
      </c>
      <c r="G487" s="7"/>
      <c r="H487" s="7">
        <v>4.9800000000000004</v>
      </c>
      <c r="I487" s="7"/>
      <c r="J487" s="7">
        <v>26.5</v>
      </c>
      <c r="K487" s="7">
        <v>110</v>
      </c>
      <c r="L487" s="7">
        <v>4.22</v>
      </c>
      <c r="M487" s="7"/>
    </row>
    <row r="488" spans="1:13" ht="18" x14ac:dyDescent="0.2">
      <c r="A488" s="7">
        <v>1992</v>
      </c>
      <c r="B488" s="8" t="s">
        <v>3103</v>
      </c>
      <c r="C488" s="7" t="s">
        <v>2681</v>
      </c>
      <c r="D488" s="7" t="s">
        <v>54</v>
      </c>
      <c r="E488" s="7">
        <v>74.599999999999994</v>
      </c>
      <c r="F488" s="7">
        <v>199</v>
      </c>
      <c r="G488" s="7"/>
      <c r="H488" s="7">
        <v>4.88</v>
      </c>
      <c r="I488" s="7"/>
      <c r="J488" s="7">
        <v>27</v>
      </c>
      <c r="K488" s="7"/>
      <c r="L488" s="7">
        <v>4.22</v>
      </c>
      <c r="M488" s="7"/>
    </row>
    <row r="489" spans="1:13" ht="18" x14ac:dyDescent="0.2">
      <c r="A489" s="7">
        <v>1992</v>
      </c>
      <c r="B489" s="8" t="s">
        <v>3104</v>
      </c>
      <c r="C489" s="7" t="s">
        <v>2526</v>
      </c>
      <c r="D489" s="7" t="s">
        <v>54</v>
      </c>
      <c r="E489" s="7">
        <v>76.599999999999994</v>
      </c>
      <c r="F489" s="7">
        <v>234</v>
      </c>
      <c r="G489" s="7"/>
      <c r="H489" s="7">
        <v>4.8600000000000003</v>
      </c>
      <c r="I489" s="7"/>
      <c r="J489" s="7">
        <v>29.5</v>
      </c>
      <c r="K489" s="7">
        <v>107</v>
      </c>
      <c r="L489" s="7">
        <v>4.21</v>
      </c>
      <c r="M489" s="7"/>
    </row>
    <row r="490" spans="1:13" ht="18" x14ac:dyDescent="0.2">
      <c r="A490" s="7">
        <v>1992</v>
      </c>
      <c r="B490" s="8" t="s">
        <v>3105</v>
      </c>
      <c r="C490" s="7" t="s">
        <v>2544</v>
      </c>
      <c r="D490" s="7" t="s">
        <v>54</v>
      </c>
      <c r="E490" s="7">
        <v>75.599999999999994</v>
      </c>
      <c r="F490" s="7">
        <v>207</v>
      </c>
      <c r="G490" s="7"/>
      <c r="H490" s="7">
        <v>4.87</v>
      </c>
      <c r="I490" s="7"/>
      <c r="J490" s="7">
        <v>30.5</v>
      </c>
      <c r="K490" s="7">
        <v>109</v>
      </c>
      <c r="L490" s="7">
        <v>4.34</v>
      </c>
      <c r="M490" s="7"/>
    </row>
    <row r="491" spans="1:13" ht="18" x14ac:dyDescent="0.2">
      <c r="A491" s="7">
        <v>1992</v>
      </c>
      <c r="B491" s="8" t="s">
        <v>3106</v>
      </c>
      <c r="C491" s="7" t="s">
        <v>2537</v>
      </c>
      <c r="D491" s="7" t="s">
        <v>54</v>
      </c>
      <c r="E491" s="7">
        <v>74.599999999999994</v>
      </c>
      <c r="F491" s="7">
        <v>211</v>
      </c>
      <c r="G491" s="7"/>
      <c r="H491" s="7">
        <v>5.21</v>
      </c>
      <c r="I491" s="7"/>
      <c r="J491" s="7">
        <v>23.5</v>
      </c>
      <c r="K491" s="7">
        <v>97</v>
      </c>
      <c r="L491" s="7">
        <v>4.53</v>
      </c>
      <c r="M491" s="7"/>
    </row>
    <row r="492" spans="1:13" ht="18" x14ac:dyDescent="0.2">
      <c r="A492" s="7">
        <v>1992</v>
      </c>
      <c r="B492" s="8" t="s">
        <v>3107</v>
      </c>
      <c r="C492" s="7" t="s">
        <v>2534</v>
      </c>
      <c r="D492" s="7" t="s">
        <v>54</v>
      </c>
      <c r="E492" s="7">
        <v>72.599999999999994</v>
      </c>
      <c r="F492" s="7">
        <v>200</v>
      </c>
      <c r="G492" s="7"/>
      <c r="H492" s="7">
        <v>4.83</v>
      </c>
      <c r="I492" s="7"/>
      <c r="J492" s="7">
        <v>32.5</v>
      </c>
      <c r="K492" s="7">
        <v>102</v>
      </c>
      <c r="L492" s="7">
        <v>4.0599999999999996</v>
      </c>
      <c r="M492" s="7"/>
    </row>
    <row r="493" spans="1:13" ht="18" x14ac:dyDescent="0.2">
      <c r="A493" s="7">
        <v>1991</v>
      </c>
      <c r="B493" s="8" t="s">
        <v>3108</v>
      </c>
      <c r="C493" s="7" t="s">
        <v>1743</v>
      </c>
      <c r="D493" s="7" t="s">
        <v>54</v>
      </c>
      <c r="E493" s="7">
        <v>74</v>
      </c>
      <c r="F493" s="7">
        <v>209</v>
      </c>
      <c r="G493" s="7"/>
      <c r="H493" s="7">
        <v>4.97</v>
      </c>
      <c r="I493" s="7"/>
      <c r="J493" s="7">
        <v>29.5</v>
      </c>
      <c r="K493" s="7">
        <v>106</v>
      </c>
      <c r="L493" s="7">
        <v>4.49</v>
      </c>
      <c r="M493" s="7"/>
    </row>
    <row r="494" spans="1:13" ht="18" x14ac:dyDescent="0.2">
      <c r="A494" s="7">
        <v>1991</v>
      </c>
      <c r="B494" s="8" t="s">
        <v>3109</v>
      </c>
      <c r="C494" s="7" t="s">
        <v>2526</v>
      </c>
      <c r="D494" s="7" t="s">
        <v>54</v>
      </c>
      <c r="E494" s="7">
        <v>73.400000000000006</v>
      </c>
      <c r="F494" s="7">
        <v>214</v>
      </c>
      <c r="G494" s="7"/>
      <c r="H494" s="7">
        <v>5.08</v>
      </c>
      <c r="I494" s="7"/>
      <c r="J494" s="7">
        <v>27.5</v>
      </c>
      <c r="K494" s="7">
        <v>105</v>
      </c>
      <c r="L494" s="7">
        <v>4.6100000000000003</v>
      </c>
      <c r="M494" s="7"/>
    </row>
    <row r="495" spans="1:13" ht="18" x14ac:dyDescent="0.2">
      <c r="A495" s="7">
        <v>1991</v>
      </c>
      <c r="B495" s="8" t="s">
        <v>1565</v>
      </c>
      <c r="C495" s="7" t="s">
        <v>2658</v>
      </c>
      <c r="D495" s="7" t="s">
        <v>54</v>
      </c>
      <c r="E495" s="7">
        <v>75.900000000000006</v>
      </c>
      <c r="F495" s="7">
        <v>214</v>
      </c>
      <c r="G495" s="7"/>
      <c r="H495" s="7">
        <v>5.05</v>
      </c>
      <c r="I495" s="7"/>
      <c r="J495" s="7">
        <v>27.5</v>
      </c>
      <c r="K495" s="7">
        <v>106</v>
      </c>
      <c r="L495" s="7">
        <v>4.58</v>
      </c>
      <c r="M495" s="7"/>
    </row>
    <row r="496" spans="1:13" ht="18" x14ac:dyDescent="0.2">
      <c r="A496" s="7">
        <v>1991</v>
      </c>
      <c r="B496" s="8" t="s">
        <v>3110</v>
      </c>
      <c r="C496" s="7" t="s">
        <v>2748</v>
      </c>
      <c r="D496" s="7" t="s">
        <v>54</v>
      </c>
      <c r="E496" s="7">
        <v>74.099999999999994</v>
      </c>
      <c r="F496" s="7">
        <v>218</v>
      </c>
      <c r="G496" s="7"/>
      <c r="H496" s="7">
        <v>5.03</v>
      </c>
      <c r="I496" s="7"/>
      <c r="J496" s="7">
        <v>28.5</v>
      </c>
      <c r="K496" s="7">
        <v>100</v>
      </c>
      <c r="L496" s="7">
        <v>4.38</v>
      </c>
      <c r="M496" s="7"/>
    </row>
    <row r="497" spans="1:13" ht="18" x14ac:dyDescent="0.2">
      <c r="A497" s="7">
        <v>1991</v>
      </c>
      <c r="B497" s="8" t="s">
        <v>3111</v>
      </c>
      <c r="C497" s="7" t="s">
        <v>906</v>
      </c>
      <c r="D497" s="7" t="s">
        <v>54</v>
      </c>
      <c r="E497" s="7">
        <v>72.599999999999994</v>
      </c>
      <c r="F497" s="7">
        <v>206</v>
      </c>
      <c r="G497" s="7"/>
      <c r="H497" s="7">
        <v>4.95</v>
      </c>
      <c r="I497" s="7"/>
      <c r="J497" s="7">
        <v>29.5</v>
      </c>
      <c r="K497" s="7">
        <v>104</v>
      </c>
      <c r="L497" s="7">
        <v>4.51</v>
      </c>
      <c r="M497" s="7"/>
    </row>
    <row r="498" spans="1:13" ht="18" x14ac:dyDescent="0.2">
      <c r="A498" s="7">
        <v>1991</v>
      </c>
      <c r="B498" s="8" t="s">
        <v>3112</v>
      </c>
      <c r="C498" s="7" t="s">
        <v>2528</v>
      </c>
      <c r="D498" s="7" t="s">
        <v>54</v>
      </c>
      <c r="E498" s="7">
        <v>72</v>
      </c>
      <c r="F498" s="7">
        <v>192</v>
      </c>
      <c r="G498" s="7"/>
      <c r="H498" s="7">
        <v>4.8099999999999996</v>
      </c>
      <c r="I498" s="7"/>
      <c r="J498" s="7">
        <v>26</v>
      </c>
      <c r="K498" s="7">
        <v>102</v>
      </c>
      <c r="L498" s="7">
        <v>4.22</v>
      </c>
      <c r="M498" s="7"/>
    </row>
    <row r="499" spans="1:13" ht="18" x14ac:dyDescent="0.2">
      <c r="A499" s="7">
        <v>1991</v>
      </c>
      <c r="B499" s="8" t="s">
        <v>3113</v>
      </c>
      <c r="C499" s="7" t="s">
        <v>2678</v>
      </c>
      <c r="D499" s="7" t="s">
        <v>54</v>
      </c>
      <c r="E499" s="7">
        <v>74</v>
      </c>
      <c r="F499" s="7">
        <v>217</v>
      </c>
      <c r="G499" s="7"/>
      <c r="H499" s="7"/>
      <c r="I499" s="7"/>
      <c r="J499" s="7"/>
      <c r="K499" s="7"/>
      <c r="L499" s="7"/>
      <c r="M499" s="7"/>
    </row>
    <row r="500" spans="1:13" ht="18" x14ac:dyDescent="0.2">
      <c r="A500" s="7">
        <v>1991</v>
      </c>
      <c r="B500" s="8" t="s">
        <v>3114</v>
      </c>
      <c r="C500" s="7" t="s">
        <v>2525</v>
      </c>
      <c r="D500" s="7" t="s">
        <v>54</v>
      </c>
      <c r="E500" s="7">
        <v>73.400000000000006</v>
      </c>
      <c r="F500" s="7">
        <v>197</v>
      </c>
      <c r="G500" s="7"/>
      <c r="H500" s="7">
        <v>5.07</v>
      </c>
      <c r="I500" s="7"/>
      <c r="J500" s="7">
        <v>27</v>
      </c>
      <c r="K500" s="7">
        <v>100</v>
      </c>
      <c r="L500" s="7">
        <v>4.3</v>
      </c>
      <c r="M500" s="7"/>
    </row>
    <row r="501" spans="1:13" ht="18" x14ac:dyDescent="0.2">
      <c r="A501" s="7">
        <v>1991</v>
      </c>
      <c r="B501" s="8" t="s">
        <v>3115</v>
      </c>
      <c r="C501" s="7" t="s">
        <v>2536</v>
      </c>
      <c r="D501" s="7" t="s">
        <v>54</v>
      </c>
      <c r="E501" s="7">
        <v>73</v>
      </c>
      <c r="F501" s="7">
        <v>213</v>
      </c>
      <c r="G501" s="7"/>
      <c r="H501" s="7">
        <v>5.27</v>
      </c>
      <c r="I501" s="7"/>
      <c r="J501" s="7">
        <v>25</v>
      </c>
      <c r="K501" s="7">
        <v>97</v>
      </c>
      <c r="L501" s="7">
        <v>4.5199999999999996</v>
      </c>
      <c r="M501" s="7"/>
    </row>
    <row r="502" spans="1:13" ht="18" x14ac:dyDescent="0.2">
      <c r="A502" s="7">
        <v>1991</v>
      </c>
      <c r="B502" s="8" t="s">
        <v>3116</v>
      </c>
      <c r="C502" s="7" t="s">
        <v>2693</v>
      </c>
      <c r="D502" s="7" t="s">
        <v>54</v>
      </c>
      <c r="E502" s="7">
        <v>73.3</v>
      </c>
      <c r="F502" s="7">
        <v>203</v>
      </c>
      <c r="G502" s="7"/>
      <c r="H502" s="7"/>
      <c r="I502" s="7"/>
      <c r="J502" s="7">
        <v>32</v>
      </c>
      <c r="K502" s="7">
        <v>116</v>
      </c>
      <c r="L502" s="7"/>
      <c r="M502" s="7"/>
    </row>
    <row r="503" spans="1:13" ht="18" x14ac:dyDescent="0.2">
      <c r="A503" s="7">
        <v>1991</v>
      </c>
      <c r="B503" s="8" t="s">
        <v>3117</v>
      </c>
      <c r="C503" s="7" t="s">
        <v>2718</v>
      </c>
      <c r="D503" s="7" t="s">
        <v>54</v>
      </c>
      <c r="E503" s="7">
        <v>75.099999999999994</v>
      </c>
      <c r="F503" s="7">
        <v>215</v>
      </c>
      <c r="G503" s="7"/>
      <c r="H503" s="7">
        <v>4.93</v>
      </c>
      <c r="I503" s="7"/>
      <c r="J503" s="7">
        <v>28.5</v>
      </c>
      <c r="K503" s="7">
        <v>104</v>
      </c>
      <c r="L503" s="7">
        <v>4.3099999999999996</v>
      </c>
      <c r="M503" s="7"/>
    </row>
    <row r="504" spans="1:13" ht="18" x14ac:dyDescent="0.2">
      <c r="A504" s="7">
        <v>1991</v>
      </c>
      <c r="B504" s="8" t="s">
        <v>2746</v>
      </c>
      <c r="C504" s="7" t="s">
        <v>402</v>
      </c>
      <c r="D504" s="7" t="s">
        <v>54</v>
      </c>
      <c r="E504" s="7">
        <v>73.3</v>
      </c>
      <c r="F504" s="7">
        <v>208</v>
      </c>
      <c r="G504" s="7"/>
      <c r="H504" s="7">
        <v>4.9800000000000004</v>
      </c>
      <c r="I504" s="7"/>
      <c r="J504" s="7">
        <v>27.5</v>
      </c>
      <c r="K504" s="7">
        <v>102</v>
      </c>
      <c r="L504" s="7">
        <v>4.5599999999999996</v>
      </c>
      <c r="M504" s="7"/>
    </row>
    <row r="505" spans="1:13" ht="18" x14ac:dyDescent="0.2">
      <c r="A505" s="7">
        <v>1991</v>
      </c>
      <c r="B505" s="8" t="s">
        <v>3118</v>
      </c>
      <c r="C505" s="7" t="s">
        <v>2549</v>
      </c>
      <c r="D505" s="7" t="s">
        <v>54</v>
      </c>
      <c r="E505" s="7">
        <v>75.8</v>
      </c>
      <c r="F505" s="7">
        <v>202</v>
      </c>
      <c r="G505" s="7"/>
      <c r="H505" s="7">
        <v>5.04</v>
      </c>
      <c r="I505" s="7"/>
      <c r="J505" s="7">
        <v>27.5</v>
      </c>
      <c r="K505" s="7">
        <v>104</v>
      </c>
      <c r="L505" s="7">
        <v>4.3600000000000003</v>
      </c>
      <c r="M505" s="7"/>
    </row>
    <row r="506" spans="1:13" ht="18" x14ac:dyDescent="0.2">
      <c r="A506" s="7">
        <v>1991</v>
      </c>
      <c r="B506" s="8" t="s">
        <v>3119</v>
      </c>
      <c r="C506" s="7" t="s">
        <v>2544</v>
      </c>
      <c r="D506" s="7" t="s">
        <v>54</v>
      </c>
      <c r="E506" s="7">
        <v>74.099999999999994</v>
      </c>
      <c r="F506" s="7">
        <v>223</v>
      </c>
      <c r="G506" s="7"/>
      <c r="H506" s="7">
        <v>5.17</v>
      </c>
      <c r="I506" s="7"/>
      <c r="J506" s="7">
        <v>27</v>
      </c>
      <c r="K506" s="7">
        <v>103</v>
      </c>
      <c r="L506" s="7">
        <v>4.43</v>
      </c>
      <c r="M506" s="7"/>
    </row>
    <row r="507" spans="1:13" ht="18" x14ac:dyDescent="0.2">
      <c r="A507" s="7">
        <v>1991</v>
      </c>
      <c r="B507" s="8" t="s">
        <v>3120</v>
      </c>
      <c r="C507" s="7" t="s">
        <v>2551</v>
      </c>
      <c r="D507" s="7" t="s">
        <v>54</v>
      </c>
      <c r="E507" s="7">
        <v>79.900000000000006</v>
      </c>
      <c r="F507" s="7">
        <v>243</v>
      </c>
      <c r="G507" s="7"/>
      <c r="H507" s="7">
        <v>5.0999999999999996</v>
      </c>
      <c r="I507" s="7"/>
      <c r="J507" s="7">
        <v>31.5</v>
      </c>
      <c r="K507" s="7">
        <v>114</v>
      </c>
      <c r="L507" s="7">
        <v>4.3600000000000003</v>
      </c>
      <c r="M507" s="7"/>
    </row>
    <row r="508" spans="1:13" ht="18" x14ac:dyDescent="0.2">
      <c r="A508" s="7">
        <v>1991</v>
      </c>
      <c r="B508" s="8" t="s">
        <v>3121</v>
      </c>
      <c r="C508" s="7" t="s">
        <v>969</v>
      </c>
      <c r="D508" s="7" t="s">
        <v>54</v>
      </c>
      <c r="E508" s="7">
        <v>73.900000000000006</v>
      </c>
      <c r="F508" s="7">
        <v>213</v>
      </c>
      <c r="G508" s="7"/>
      <c r="H508" s="7"/>
      <c r="I508" s="7"/>
      <c r="J508" s="7"/>
      <c r="K508" s="7"/>
      <c r="L508" s="7"/>
      <c r="M508" s="7"/>
    </row>
    <row r="509" spans="1:13" ht="18" x14ac:dyDescent="0.2">
      <c r="A509" s="7">
        <v>1991</v>
      </c>
      <c r="B509" s="8" t="s">
        <v>3122</v>
      </c>
      <c r="C509" s="7" t="s">
        <v>263</v>
      </c>
      <c r="D509" s="7" t="s">
        <v>54</v>
      </c>
      <c r="E509" s="7">
        <v>74.3</v>
      </c>
      <c r="F509" s="7">
        <v>200</v>
      </c>
      <c r="G509" s="7"/>
      <c r="H509" s="7">
        <v>4.9800000000000004</v>
      </c>
      <c r="I509" s="7"/>
      <c r="J509" s="7">
        <v>30.5</v>
      </c>
      <c r="K509" s="7">
        <v>106</v>
      </c>
      <c r="L509" s="7">
        <v>4.2699999999999996</v>
      </c>
      <c r="M509" s="7"/>
    </row>
    <row r="510" spans="1:13" ht="18" x14ac:dyDescent="0.2">
      <c r="A510" s="7">
        <v>1991</v>
      </c>
      <c r="B510" s="8" t="s">
        <v>3123</v>
      </c>
      <c r="C510" s="7" t="s">
        <v>332</v>
      </c>
      <c r="D510" s="7" t="s">
        <v>54</v>
      </c>
      <c r="E510" s="7">
        <v>74.3</v>
      </c>
      <c r="F510" s="7">
        <v>231</v>
      </c>
      <c r="G510" s="7"/>
      <c r="H510" s="7"/>
      <c r="I510" s="7"/>
      <c r="J510" s="7"/>
      <c r="K510" s="7"/>
      <c r="L510" s="7"/>
      <c r="M510" s="7"/>
    </row>
    <row r="511" spans="1:13" ht="18" x14ac:dyDescent="0.2">
      <c r="A511" s="7">
        <v>1991</v>
      </c>
      <c r="B511" s="8" t="s">
        <v>3124</v>
      </c>
      <c r="C511" s="7" t="s">
        <v>445</v>
      </c>
      <c r="D511" s="7" t="s">
        <v>54</v>
      </c>
      <c r="E511" s="7">
        <v>74.3</v>
      </c>
      <c r="F511" s="7">
        <v>199</v>
      </c>
      <c r="G511" s="7"/>
      <c r="H511" s="7">
        <v>4.96</v>
      </c>
      <c r="I511" s="7"/>
      <c r="J511" s="7">
        <v>34.5</v>
      </c>
      <c r="K511" s="7">
        <v>118</v>
      </c>
      <c r="L511" s="7">
        <v>4.38</v>
      </c>
      <c r="M511" s="7"/>
    </row>
    <row r="512" spans="1:13" ht="18" x14ac:dyDescent="0.2">
      <c r="A512" s="7">
        <v>1991</v>
      </c>
      <c r="B512" s="8" t="s">
        <v>3125</v>
      </c>
      <c r="C512" s="7" t="s">
        <v>2674</v>
      </c>
      <c r="D512" s="7" t="s">
        <v>54</v>
      </c>
      <c r="E512" s="7">
        <v>76.099999999999994</v>
      </c>
      <c r="F512" s="7">
        <v>216</v>
      </c>
      <c r="G512" s="7"/>
      <c r="H512" s="7">
        <v>4.6900000000000004</v>
      </c>
      <c r="I512" s="7"/>
      <c r="J512" s="7">
        <v>33</v>
      </c>
      <c r="K512" s="7">
        <v>116</v>
      </c>
      <c r="L512" s="7">
        <v>4.3099999999999996</v>
      </c>
      <c r="M512" s="7"/>
    </row>
    <row r="513" spans="1:13" ht="18" x14ac:dyDescent="0.2">
      <c r="A513" s="7">
        <v>1991</v>
      </c>
      <c r="B513" s="8" t="s">
        <v>3126</v>
      </c>
      <c r="C513" s="7" t="s">
        <v>3127</v>
      </c>
      <c r="D513" s="7" t="s">
        <v>54</v>
      </c>
      <c r="E513" s="7">
        <v>72</v>
      </c>
      <c r="F513" s="7">
        <v>231</v>
      </c>
      <c r="G513" s="7"/>
      <c r="H513" s="7"/>
      <c r="I513" s="7"/>
      <c r="J513" s="7"/>
      <c r="K513" s="7"/>
      <c r="L513" s="7"/>
      <c r="M513" s="7"/>
    </row>
    <row r="514" spans="1:13" ht="18" x14ac:dyDescent="0.2">
      <c r="A514" s="7">
        <v>1991</v>
      </c>
      <c r="B514" s="8" t="s">
        <v>3128</v>
      </c>
      <c r="C514" s="7" t="s">
        <v>1548</v>
      </c>
      <c r="D514" s="7" t="s">
        <v>54</v>
      </c>
      <c r="E514" s="7">
        <v>77</v>
      </c>
      <c r="F514" s="7">
        <v>222</v>
      </c>
      <c r="G514" s="7"/>
      <c r="H514" s="7">
        <v>5.01</v>
      </c>
      <c r="I514" s="7"/>
      <c r="J514" s="7">
        <v>30.5</v>
      </c>
      <c r="K514" s="7">
        <v>105</v>
      </c>
      <c r="L514" s="7">
        <v>4.4000000000000004</v>
      </c>
      <c r="M514" s="7"/>
    </row>
    <row r="515" spans="1:13" ht="18" x14ac:dyDescent="0.2">
      <c r="A515" s="7">
        <v>1990</v>
      </c>
      <c r="B515" s="8" t="s">
        <v>1605</v>
      </c>
      <c r="C515" s="7" t="s">
        <v>3129</v>
      </c>
      <c r="D515" s="7" t="s">
        <v>54</v>
      </c>
      <c r="E515" s="7">
        <v>74.8</v>
      </c>
      <c r="F515" s="7">
        <v>203</v>
      </c>
      <c r="G515" s="7"/>
      <c r="H515" s="7">
        <v>5.2</v>
      </c>
      <c r="I515" s="7"/>
      <c r="J515" s="7">
        <v>23</v>
      </c>
      <c r="K515" s="7">
        <v>100</v>
      </c>
      <c r="L515" s="7">
        <v>4.6399999999999997</v>
      </c>
      <c r="M515" s="7"/>
    </row>
    <row r="516" spans="1:13" ht="18" x14ac:dyDescent="0.2">
      <c r="A516" s="7">
        <v>1990</v>
      </c>
      <c r="B516" s="8" t="s">
        <v>3130</v>
      </c>
      <c r="C516" s="7" t="s">
        <v>3131</v>
      </c>
      <c r="D516" s="7" t="s">
        <v>54</v>
      </c>
      <c r="E516" s="7">
        <v>75.099999999999994</v>
      </c>
      <c r="F516" s="7">
        <v>220</v>
      </c>
      <c r="G516" s="7"/>
      <c r="H516" s="7">
        <v>4.97</v>
      </c>
      <c r="I516" s="7"/>
      <c r="J516" s="7">
        <v>26</v>
      </c>
      <c r="K516" s="7">
        <v>106</v>
      </c>
      <c r="L516" s="7">
        <v>4.3600000000000003</v>
      </c>
      <c r="M516" s="7"/>
    </row>
    <row r="517" spans="1:13" ht="18" x14ac:dyDescent="0.2">
      <c r="A517" s="7">
        <v>1990</v>
      </c>
      <c r="B517" s="8" t="s">
        <v>3132</v>
      </c>
      <c r="C517" s="7" t="s">
        <v>1603</v>
      </c>
      <c r="D517" s="7" t="s">
        <v>54</v>
      </c>
      <c r="E517" s="7">
        <v>74.599999999999994</v>
      </c>
      <c r="F517" s="7">
        <v>218</v>
      </c>
      <c r="G517" s="7"/>
      <c r="H517" s="7">
        <v>5.04</v>
      </c>
      <c r="I517" s="7"/>
      <c r="J517" s="7">
        <v>25</v>
      </c>
      <c r="K517" s="7">
        <v>103</v>
      </c>
      <c r="L517" s="7">
        <v>4.33</v>
      </c>
      <c r="M517" s="7"/>
    </row>
    <row r="518" spans="1:13" ht="18" x14ac:dyDescent="0.2">
      <c r="A518" s="7">
        <v>1990</v>
      </c>
      <c r="B518" s="8" t="s">
        <v>3133</v>
      </c>
      <c r="C518" s="7" t="s">
        <v>1653</v>
      </c>
      <c r="D518" s="7" t="s">
        <v>54</v>
      </c>
      <c r="E518" s="7">
        <v>76.900000000000006</v>
      </c>
      <c r="F518" s="7">
        <v>225</v>
      </c>
      <c r="G518" s="7"/>
      <c r="H518" s="7">
        <v>5.07</v>
      </c>
      <c r="I518" s="7"/>
      <c r="J518" s="7">
        <v>27.5</v>
      </c>
      <c r="K518" s="7">
        <v>101</v>
      </c>
      <c r="L518" s="7">
        <v>4.3899999999999997</v>
      </c>
      <c r="M518" s="7"/>
    </row>
    <row r="519" spans="1:13" ht="18" x14ac:dyDescent="0.2">
      <c r="A519" s="7">
        <v>1990</v>
      </c>
      <c r="B519" s="8" t="s">
        <v>3134</v>
      </c>
      <c r="C519" s="7" t="s">
        <v>543</v>
      </c>
      <c r="D519" s="7" t="s">
        <v>54</v>
      </c>
      <c r="E519" s="7">
        <v>76</v>
      </c>
      <c r="F519" s="7">
        <v>215</v>
      </c>
      <c r="G519" s="7"/>
      <c r="H519" s="7">
        <v>4.96</v>
      </c>
      <c r="I519" s="7"/>
      <c r="J519" s="7">
        <v>26.5</v>
      </c>
      <c r="K519" s="7">
        <v>109</v>
      </c>
      <c r="L519" s="7">
        <v>4.5599999999999996</v>
      </c>
      <c r="M519" s="7"/>
    </row>
    <row r="520" spans="1:13" ht="18" x14ac:dyDescent="0.2">
      <c r="A520" s="7">
        <v>1990</v>
      </c>
      <c r="B520" s="8" t="s">
        <v>1607</v>
      </c>
      <c r="C520" s="7" t="s">
        <v>1608</v>
      </c>
      <c r="D520" s="7" t="s">
        <v>54</v>
      </c>
      <c r="E520" s="7">
        <v>73.3</v>
      </c>
      <c r="F520" s="7">
        <v>203</v>
      </c>
      <c r="G520" s="7"/>
      <c r="H520" s="7"/>
      <c r="I520" s="7"/>
      <c r="J520" s="7"/>
      <c r="K520" s="7"/>
      <c r="L520" s="7"/>
      <c r="M520" s="7"/>
    </row>
    <row r="521" spans="1:13" ht="18" x14ac:dyDescent="0.2">
      <c r="A521" s="7">
        <v>1990</v>
      </c>
      <c r="B521" s="8" t="s">
        <v>3135</v>
      </c>
      <c r="C521" s="7" t="s">
        <v>689</v>
      </c>
      <c r="D521" s="7" t="s">
        <v>54</v>
      </c>
      <c r="E521" s="7">
        <v>73.5</v>
      </c>
      <c r="F521" s="7">
        <v>200</v>
      </c>
      <c r="G521" s="7"/>
      <c r="H521" s="7">
        <v>4.93</v>
      </c>
      <c r="I521" s="7"/>
      <c r="J521" s="7">
        <v>29.5</v>
      </c>
      <c r="K521" s="7">
        <v>108</v>
      </c>
      <c r="L521" s="7">
        <v>4.1399999999999997</v>
      </c>
      <c r="M521" s="7"/>
    </row>
    <row r="522" spans="1:13" ht="18" x14ac:dyDescent="0.2">
      <c r="A522" s="7">
        <v>1990</v>
      </c>
      <c r="B522" s="8" t="s">
        <v>3136</v>
      </c>
      <c r="C522" s="7" t="s">
        <v>592</v>
      </c>
      <c r="D522" s="7" t="s">
        <v>54</v>
      </c>
      <c r="E522" s="7">
        <v>76.3</v>
      </c>
      <c r="F522" s="7">
        <v>209</v>
      </c>
      <c r="G522" s="7"/>
      <c r="H522" s="7">
        <v>5.29</v>
      </c>
      <c r="I522" s="7"/>
      <c r="J522" s="7">
        <v>22</v>
      </c>
      <c r="K522" s="7">
        <v>97</v>
      </c>
      <c r="L522" s="7">
        <v>4.57</v>
      </c>
      <c r="M522" s="7"/>
    </row>
    <row r="523" spans="1:13" ht="18" x14ac:dyDescent="0.2">
      <c r="A523" s="7">
        <v>1990</v>
      </c>
      <c r="B523" s="8" t="s">
        <v>1609</v>
      </c>
      <c r="C523" s="7" t="s">
        <v>2671</v>
      </c>
      <c r="D523" s="7" t="s">
        <v>54</v>
      </c>
      <c r="E523" s="7">
        <v>75</v>
      </c>
      <c r="F523" s="7">
        <v>222</v>
      </c>
      <c r="G523" s="7"/>
      <c r="H523" s="7">
        <v>4.84</v>
      </c>
      <c r="I523" s="7"/>
      <c r="J523" s="7">
        <v>28</v>
      </c>
      <c r="K523" s="7">
        <v>109</v>
      </c>
      <c r="L523" s="7">
        <v>4.54</v>
      </c>
      <c r="M523" s="7"/>
    </row>
    <row r="524" spans="1:13" ht="18" x14ac:dyDescent="0.2">
      <c r="A524" s="7">
        <v>1990</v>
      </c>
      <c r="B524" s="8" t="s">
        <v>1616</v>
      </c>
      <c r="C524" s="7" t="s">
        <v>823</v>
      </c>
      <c r="D524" s="7" t="s">
        <v>54</v>
      </c>
      <c r="E524" s="7">
        <v>76.3</v>
      </c>
      <c r="F524" s="7">
        <v>210</v>
      </c>
      <c r="G524" s="7"/>
      <c r="H524" s="7">
        <v>5.01</v>
      </c>
      <c r="I524" s="7"/>
      <c r="J524" s="7">
        <v>27</v>
      </c>
      <c r="K524" s="7">
        <v>100</v>
      </c>
      <c r="L524" s="7">
        <v>4.3099999999999996</v>
      </c>
      <c r="M524" s="7"/>
    </row>
    <row r="525" spans="1:13" ht="18" x14ac:dyDescent="0.2">
      <c r="A525" s="7">
        <v>1990</v>
      </c>
      <c r="B525" s="8" t="s">
        <v>3137</v>
      </c>
      <c r="C525" s="7" t="s">
        <v>2548</v>
      </c>
      <c r="D525" s="7" t="s">
        <v>54</v>
      </c>
      <c r="E525" s="7">
        <v>70.400000000000006</v>
      </c>
      <c r="F525" s="7">
        <v>184</v>
      </c>
      <c r="G525" s="7"/>
      <c r="H525" s="7">
        <v>5.15</v>
      </c>
      <c r="I525" s="7"/>
      <c r="J525" s="7">
        <v>26</v>
      </c>
      <c r="K525" s="7">
        <v>99</v>
      </c>
      <c r="L525" s="7">
        <v>4.2699999999999996</v>
      </c>
      <c r="M525" s="7"/>
    </row>
    <row r="526" spans="1:13" ht="18" x14ac:dyDescent="0.2">
      <c r="A526" s="7">
        <v>1990</v>
      </c>
      <c r="B526" s="8" t="s">
        <v>3138</v>
      </c>
      <c r="C526" s="7" t="s">
        <v>3139</v>
      </c>
      <c r="D526" s="7" t="s">
        <v>54</v>
      </c>
      <c r="E526" s="7">
        <v>74.8</v>
      </c>
      <c r="F526" s="7">
        <v>200</v>
      </c>
      <c r="G526" s="7"/>
      <c r="H526" s="7"/>
      <c r="I526" s="7"/>
      <c r="J526" s="7"/>
      <c r="K526" s="7"/>
      <c r="L526" s="7"/>
      <c r="M526" s="7"/>
    </row>
    <row r="527" spans="1:13" ht="18" x14ac:dyDescent="0.2">
      <c r="A527" s="7">
        <v>1990</v>
      </c>
      <c r="B527" s="8" t="s">
        <v>3140</v>
      </c>
      <c r="C527" s="7" t="s">
        <v>2657</v>
      </c>
      <c r="D527" s="7" t="s">
        <v>54</v>
      </c>
      <c r="E527" s="7">
        <v>74</v>
      </c>
      <c r="F527" s="7">
        <v>189</v>
      </c>
      <c r="G527" s="7"/>
      <c r="H527" s="7">
        <v>4.9400000000000004</v>
      </c>
      <c r="I527" s="7"/>
      <c r="J527" s="7">
        <v>30.5</v>
      </c>
      <c r="K527" s="7">
        <v>110</v>
      </c>
      <c r="L527" s="7">
        <v>4.4000000000000004</v>
      </c>
      <c r="M527" s="7"/>
    </row>
    <row r="528" spans="1:13" ht="18" x14ac:dyDescent="0.2">
      <c r="A528" s="7">
        <v>1990</v>
      </c>
      <c r="B528" s="8" t="s">
        <v>3141</v>
      </c>
      <c r="C528" s="7" t="s">
        <v>890</v>
      </c>
      <c r="D528" s="7" t="s">
        <v>54</v>
      </c>
      <c r="E528" s="7">
        <v>73.5</v>
      </c>
      <c r="F528" s="7">
        <v>190</v>
      </c>
      <c r="G528" s="7"/>
      <c r="H528" s="7">
        <v>4.92</v>
      </c>
      <c r="I528" s="7"/>
      <c r="J528" s="7">
        <v>28</v>
      </c>
      <c r="K528" s="7">
        <v>111</v>
      </c>
      <c r="L528" s="7">
        <v>4.34</v>
      </c>
      <c r="M528" s="7"/>
    </row>
    <row r="529" spans="1:13" ht="18" x14ac:dyDescent="0.2">
      <c r="A529" s="7">
        <v>1990</v>
      </c>
      <c r="B529" s="8" t="s">
        <v>3142</v>
      </c>
      <c r="C529" s="7" t="s">
        <v>1548</v>
      </c>
      <c r="D529" s="7" t="s">
        <v>54</v>
      </c>
      <c r="E529" s="7">
        <v>74.3</v>
      </c>
      <c r="F529" s="7">
        <v>217</v>
      </c>
      <c r="G529" s="7"/>
      <c r="H529" s="7">
        <v>4.8899999999999997</v>
      </c>
      <c r="I529" s="7"/>
      <c r="J529" s="7">
        <v>32.5</v>
      </c>
      <c r="K529" s="7">
        <v>109</v>
      </c>
      <c r="L529" s="7">
        <v>4.03</v>
      </c>
      <c r="M529" s="7"/>
    </row>
    <row r="530" spans="1:13" ht="18" x14ac:dyDescent="0.2">
      <c r="A530" s="7">
        <v>1990</v>
      </c>
      <c r="B530" s="8" t="s">
        <v>3143</v>
      </c>
      <c r="C530" s="7" t="s">
        <v>2702</v>
      </c>
      <c r="D530" s="7" t="s">
        <v>54</v>
      </c>
      <c r="E530" s="7">
        <v>74.3</v>
      </c>
      <c r="F530" s="7">
        <v>202</v>
      </c>
      <c r="G530" s="7"/>
      <c r="H530" s="7"/>
      <c r="I530" s="7"/>
      <c r="J530" s="7"/>
      <c r="K530" s="7">
        <v>118</v>
      </c>
      <c r="L530" s="7"/>
      <c r="M530" s="7"/>
    </row>
    <row r="531" spans="1:13" ht="18" x14ac:dyDescent="0.2">
      <c r="A531" s="7">
        <v>1990</v>
      </c>
      <c r="B531" s="8" t="s">
        <v>3144</v>
      </c>
      <c r="C531" s="7" t="s">
        <v>103</v>
      </c>
      <c r="D531" s="7" t="s">
        <v>54</v>
      </c>
      <c r="E531" s="7">
        <v>72.3</v>
      </c>
      <c r="F531" s="7">
        <v>197</v>
      </c>
      <c r="G531" s="7"/>
      <c r="H531" s="7">
        <v>4.82</v>
      </c>
      <c r="I531" s="7"/>
      <c r="J531" s="7">
        <v>37</v>
      </c>
      <c r="K531" s="7">
        <v>118</v>
      </c>
      <c r="L531" s="7">
        <v>4.0999999999999996</v>
      </c>
      <c r="M531" s="7"/>
    </row>
    <row r="532" spans="1:13" ht="18" x14ac:dyDescent="0.2">
      <c r="A532" s="7">
        <v>1990</v>
      </c>
      <c r="B532" s="8" t="s">
        <v>3145</v>
      </c>
      <c r="C532" s="7" t="s">
        <v>223</v>
      </c>
      <c r="D532" s="7" t="s">
        <v>54</v>
      </c>
      <c r="E532" s="7">
        <v>73.5</v>
      </c>
      <c r="F532" s="7">
        <v>214</v>
      </c>
      <c r="G532" s="7"/>
      <c r="H532" s="7">
        <v>5.03</v>
      </c>
      <c r="I532" s="7"/>
      <c r="J532" s="7">
        <v>26</v>
      </c>
      <c r="K532" s="7">
        <v>105</v>
      </c>
      <c r="L532" s="7">
        <v>4.4800000000000004</v>
      </c>
      <c r="M532" s="7"/>
    </row>
    <row r="533" spans="1:13" ht="18" x14ac:dyDescent="0.2">
      <c r="A533" s="7">
        <v>1990</v>
      </c>
      <c r="B533" s="8" t="s">
        <v>1619</v>
      </c>
      <c r="C533" s="7" t="s">
        <v>538</v>
      </c>
      <c r="D533" s="7" t="s">
        <v>54</v>
      </c>
      <c r="E533" s="7">
        <v>73.099999999999994</v>
      </c>
      <c r="F533" s="7">
        <v>217</v>
      </c>
      <c r="G533" s="7"/>
      <c r="H533" s="7"/>
      <c r="I533" s="7"/>
      <c r="J533" s="7"/>
      <c r="K533" s="7"/>
      <c r="L533" s="7"/>
      <c r="M533" s="7"/>
    </row>
    <row r="534" spans="1:13" ht="18" x14ac:dyDescent="0.2">
      <c r="A534" s="7">
        <v>1990</v>
      </c>
      <c r="B534" s="8" t="s">
        <v>3146</v>
      </c>
      <c r="C534" s="7" t="s">
        <v>107</v>
      </c>
      <c r="D534" s="7" t="s">
        <v>54</v>
      </c>
      <c r="E534" s="7">
        <v>75.400000000000006</v>
      </c>
      <c r="F534" s="7">
        <v>201</v>
      </c>
      <c r="G534" s="7"/>
      <c r="H534" s="7">
        <v>4.7300000000000004</v>
      </c>
      <c r="I534" s="7"/>
      <c r="J534" s="7">
        <v>33.5</v>
      </c>
      <c r="K534" s="7">
        <v>116</v>
      </c>
      <c r="L534" s="7">
        <v>4.13</v>
      </c>
      <c r="M534" s="7"/>
    </row>
    <row r="535" spans="1:13" ht="18" x14ac:dyDescent="0.2">
      <c r="A535" s="7">
        <v>1990</v>
      </c>
      <c r="B535" s="8" t="s">
        <v>3147</v>
      </c>
      <c r="C535" s="7" t="s">
        <v>2534</v>
      </c>
      <c r="D535" s="7" t="s">
        <v>54</v>
      </c>
      <c r="E535" s="7">
        <v>74</v>
      </c>
      <c r="F535" s="7">
        <v>188</v>
      </c>
      <c r="G535" s="7"/>
      <c r="H535" s="7">
        <v>5.12</v>
      </c>
      <c r="I535" s="7"/>
      <c r="J535" s="7">
        <v>26</v>
      </c>
      <c r="K535" s="7">
        <v>94</v>
      </c>
      <c r="L535" s="7">
        <v>4.53</v>
      </c>
      <c r="M535" s="7"/>
    </row>
    <row r="536" spans="1:13" ht="18" x14ac:dyDescent="0.2">
      <c r="A536" s="7">
        <v>1989</v>
      </c>
      <c r="B536" s="8" t="s">
        <v>3148</v>
      </c>
      <c r="C536" s="7" t="s">
        <v>2662</v>
      </c>
      <c r="D536" s="7" t="s">
        <v>54</v>
      </c>
      <c r="E536" s="7">
        <v>75</v>
      </c>
      <c r="F536" s="7">
        <v>209</v>
      </c>
      <c r="G536" s="7"/>
      <c r="H536" s="7">
        <v>5.0599999999999996</v>
      </c>
      <c r="I536" s="7"/>
      <c r="J536" s="7">
        <v>32</v>
      </c>
      <c r="K536" s="7">
        <v>106</v>
      </c>
      <c r="L536" s="7">
        <v>4.41</v>
      </c>
      <c r="M536" s="7"/>
    </row>
    <row r="537" spans="1:13" ht="18" x14ac:dyDescent="0.2">
      <c r="A537" s="7">
        <v>1989</v>
      </c>
      <c r="B537" s="8" t="s">
        <v>3149</v>
      </c>
      <c r="C537" s="7" t="s">
        <v>445</v>
      </c>
      <c r="D537" s="7" t="s">
        <v>54</v>
      </c>
      <c r="E537" s="7">
        <v>75.400000000000006</v>
      </c>
      <c r="F537" s="7">
        <v>199</v>
      </c>
      <c r="G537" s="7"/>
      <c r="H537" s="7">
        <v>4.78</v>
      </c>
      <c r="I537" s="7"/>
      <c r="J537" s="7">
        <v>28</v>
      </c>
      <c r="K537" s="7">
        <v>102</v>
      </c>
      <c r="L537" s="7">
        <v>4.37</v>
      </c>
      <c r="M537" s="7"/>
    </row>
    <row r="538" spans="1:13" ht="18" x14ac:dyDescent="0.2">
      <c r="A538" s="7">
        <v>1989</v>
      </c>
      <c r="B538" s="8" t="s">
        <v>3150</v>
      </c>
      <c r="C538" s="7" t="s">
        <v>1629</v>
      </c>
      <c r="D538" s="7" t="s">
        <v>54</v>
      </c>
      <c r="E538" s="7">
        <v>75.3</v>
      </c>
      <c r="F538" s="7">
        <v>221</v>
      </c>
      <c r="G538" s="7"/>
      <c r="H538" s="7">
        <v>5.0199999999999996</v>
      </c>
      <c r="I538" s="7"/>
      <c r="J538" s="7">
        <v>29.5</v>
      </c>
      <c r="K538" s="7">
        <v>97</v>
      </c>
      <c r="L538" s="7">
        <v>4.5</v>
      </c>
      <c r="M538" s="7"/>
    </row>
    <row r="539" spans="1:13" ht="18" x14ac:dyDescent="0.2">
      <c r="A539" s="7">
        <v>1989</v>
      </c>
      <c r="B539" s="8" t="s">
        <v>3151</v>
      </c>
      <c r="C539" s="7" t="s">
        <v>121</v>
      </c>
      <c r="D539" s="7" t="s">
        <v>54</v>
      </c>
      <c r="E539" s="7">
        <v>75.5</v>
      </c>
      <c r="F539" s="7">
        <v>218</v>
      </c>
      <c r="G539" s="7"/>
      <c r="H539" s="7">
        <v>4.9000000000000004</v>
      </c>
      <c r="I539" s="7"/>
      <c r="J539" s="7">
        <v>29.5</v>
      </c>
      <c r="K539" s="7">
        <v>102</v>
      </c>
      <c r="L539" s="7">
        <v>4.51</v>
      </c>
      <c r="M539" s="7"/>
    </row>
    <row r="540" spans="1:13" ht="18" x14ac:dyDescent="0.2">
      <c r="A540" s="7">
        <v>1989</v>
      </c>
      <c r="B540" s="8" t="s">
        <v>3152</v>
      </c>
      <c r="C540" s="7" t="s">
        <v>1950</v>
      </c>
      <c r="D540" s="7" t="s">
        <v>54</v>
      </c>
      <c r="E540" s="7">
        <v>72.5</v>
      </c>
      <c r="F540" s="7">
        <v>192</v>
      </c>
      <c r="G540" s="7"/>
      <c r="H540" s="7">
        <v>4.8499999999999996</v>
      </c>
      <c r="I540" s="7"/>
      <c r="J540" s="7">
        <v>29.5</v>
      </c>
      <c r="K540" s="7">
        <v>109</v>
      </c>
      <c r="L540" s="7">
        <v>4.0599999999999996</v>
      </c>
      <c r="M540" s="7"/>
    </row>
    <row r="541" spans="1:13" ht="18" x14ac:dyDescent="0.2">
      <c r="A541" s="7">
        <v>1989</v>
      </c>
      <c r="B541" s="8" t="s">
        <v>3153</v>
      </c>
      <c r="C541" s="7" t="s">
        <v>2657</v>
      </c>
      <c r="D541" s="7" t="s">
        <v>54</v>
      </c>
      <c r="E541" s="7">
        <v>73.5</v>
      </c>
      <c r="F541" s="7">
        <v>210</v>
      </c>
      <c r="G541" s="7"/>
      <c r="H541" s="7"/>
      <c r="I541" s="7"/>
      <c r="J541" s="7"/>
      <c r="K541" s="7"/>
      <c r="L541" s="7"/>
      <c r="M541" s="7"/>
    </row>
    <row r="542" spans="1:13" ht="18" x14ac:dyDescent="0.2">
      <c r="A542" s="7">
        <v>1989</v>
      </c>
      <c r="B542" s="8" t="s">
        <v>1658</v>
      </c>
      <c r="C542" s="7" t="s">
        <v>117</v>
      </c>
      <c r="D542" s="7" t="s">
        <v>54</v>
      </c>
      <c r="E542" s="7">
        <v>72.8</v>
      </c>
      <c r="F542" s="7">
        <v>208</v>
      </c>
      <c r="G542" s="7"/>
      <c r="H542" s="7"/>
      <c r="I542" s="7"/>
      <c r="J542" s="7"/>
      <c r="K542" s="7"/>
      <c r="L542" s="7">
        <v>4.17</v>
      </c>
      <c r="M542" s="7"/>
    </row>
    <row r="543" spans="1:13" ht="18" x14ac:dyDescent="0.2">
      <c r="A543" s="7">
        <v>1989</v>
      </c>
      <c r="B543" s="8" t="s">
        <v>3154</v>
      </c>
      <c r="C543" s="7" t="s">
        <v>2647</v>
      </c>
      <c r="D543" s="7" t="s">
        <v>54</v>
      </c>
      <c r="E543" s="7">
        <v>73.400000000000006</v>
      </c>
      <c r="F543" s="7">
        <v>207</v>
      </c>
      <c r="G543" s="7"/>
      <c r="H543" s="7">
        <v>4.9400000000000004</v>
      </c>
      <c r="I543" s="7"/>
      <c r="J543" s="7">
        <v>29</v>
      </c>
      <c r="K543" s="7">
        <v>105</v>
      </c>
      <c r="L543" s="7">
        <v>4.53</v>
      </c>
      <c r="M543" s="7"/>
    </row>
    <row r="544" spans="1:13" ht="18" x14ac:dyDescent="0.2">
      <c r="A544" s="7">
        <v>1989</v>
      </c>
      <c r="B544" s="8" t="s">
        <v>1652</v>
      </c>
      <c r="C544" s="7" t="s">
        <v>1653</v>
      </c>
      <c r="D544" s="7" t="s">
        <v>54</v>
      </c>
      <c r="E544" s="7">
        <v>74</v>
      </c>
      <c r="F544" s="7">
        <v>210</v>
      </c>
      <c r="G544" s="7"/>
      <c r="H544" s="7">
        <v>4.88</v>
      </c>
      <c r="I544" s="7"/>
      <c r="J544" s="7">
        <v>32.5</v>
      </c>
      <c r="K544" s="7">
        <v>117</v>
      </c>
      <c r="L544" s="7">
        <v>4.5999999999999996</v>
      </c>
      <c r="M544" s="7"/>
    </row>
    <row r="545" spans="1:13" ht="18" x14ac:dyDescent="0.2">
      <c r="A545" s="7">
        <v>1989</v>
      </c>
      <c r="B545" s="8" t="s">
        <v>3155</v>
      </c>
      <c r="C545" s="7" t="s">
        <v>823</v>
      </c>
      <c r="D545" s="7" t="s">
        <v>54</v>
      </c>
      <c r="E545" s="7">
        <v>72.900000000000006</v>
      </c>
      <c r="F545" s="7">
        <v>196</v>
      </c>
      <c r="G545" s="7"/>
      <c r="H545" s="7">
        <v>4.79</v>
      </c>
      <c r="I545" s="7"/>
      <c r="J545" s="7">
        <v>35</v>
      </c>
      <c r="K545" s="7">
        <v>116</v>
      </c>
      <c r="L545" s="7">
        <v>4.03</v>
      </c>
      <c r="M545" s="7"/>
    </row>
    <row r="546" spans="1:13" ht="18" x14ac:dyDescent="0.2">
      <c r="A546" s="7">
        <v>1989</v>
      </c>
      <c r="B546" s="8" t="s">
        <v>1650</v>
      </c>
      <c r="C546" s="7" t="s">
        <v>2674</v>
      </c>
      <c r="D546" s="7" t="s">
        <v>54</v>
      </c>
      <c r="E546" s="7">
        <v>73.3</v>
      </c>
      <c r="F546" s="7">
        <v>209</v>
      </c>
      <c r="G546" s="7"/>
      <c r="H546" s="7">
        <v>4.6399999999999997</v>
      </c>
      <c r="I546" s="7"/>
      <c r="J546" s="7">
        <v>34</v>
      </c>
      <c r="K546" s="7">
        <v>110</v>
      </c>
      <c r="L546" s="7">
        <v>4.34</v>
      </c>
      <c r="M546" s="7"/>
    </row>
    <row r="547" spans="1:13" ht="18" x14ac:dyDescent="0.2">
      <c r="A547" s="7">
        <v>1989</v>
      </c>
      <c r="B547" s="8" t="s">
        <v>3156</v>
      </c>
      <c r="C547" s="7" t="s">
        <v>3157</v>
      </c>
      <c r="D547" s="7" t="s">
        <v>54</v>
      </c>
      <c r="E547" s="7">
        <v>75.3</v>
      </c>
      <c r="F547" s="7">
        <v>215</v>
      </c>
      <c r="G547" s="7"/>
      <c r="H547" s="7">
        <v>5.19</v>
      </c>
      <c r="I547" s="7"/>
      <c r="J547" s="7">
        <v>26.5</v>
      </c>
      <c r="K547" s="7">
        <v>97</v>
      </c>
      <c r="L547" s="7">
        <v>4.6399999999999997</v>
      </c>
      <c r="M547" s="7"/>
    </row>
    <row r="548" spans="1:13" ht="18" x14ac:dyDescent="0.2">
      <c r="A548" s="7">
        <v>1989</v>
      </c>
      <c r="B548" s="8" t="s">
        <v>3158</v>
      </c>
      <c r="C548" s="7" t="s">
        <v>2524</v>
      </c>
      <c r="D548" s="7" t="s">
        <v>54</v>
      </c>
      <c r="E548" s="7">
        <v>72.5</v>
      </c>
      <c r="F548" s="7">
        <v>195</v>
      </c>
      <c r="G548" s="7"/>
      <c r="H548" s="7">
        <v>4.72</v>
      </c>
      <c r="I548" s="7"/>
      <c r="J548" s="7">
        <v>29</v>
      </c>
      <c r="K548" s="7">
        <v>103</v>
      </c>
      <c r="L548" s="7">
        <v>4.53</v>
      </c>
      <c r="M548" s="7"/>
    </row>
    <row r="549" spans="1:13" ht="18" x14ac:dyDescent="0.2">
      <c r="A549" s="7">
        <v>1989</v>
      </c>
      <c r="B549" s="8" t="s">
        <v>3159</v>
      </c>
      <c r="C549" s="7" t="s">
        <v>416</v>
      </c>
      <c r="D549" s="7" t="s">
        <v>54</v>
      </c>
      <c r="E549" s="7">
        <v>76</v>
      </c>
      <c r="F549" s="7">
        <v>213</v>
      </c>
      <c r="G549" s="7"/>
      <c r="H549" s="7">
        <v>5.12</v>
      </c>
      <c r="I549" s="7"/>
      <c r="J549" s="7">
        <v>27.5</v>
      </c>
      <c r="K549" s="7">
        <v>100</v>
      </c>
      <c r="L549" s="7">
        <v>4.43</v>
      </c>
      <c r="M549" s="7"/>
    </row>
    <row r="550" spans="1:13" ht="18" x14ac:dyDescent="0.2">
      <c r="A550" s="7">
        <v>1989</v>
      </c>
      <c r="B550" s="8" t="s">
        <v>1648</v>
      </c>
      <c r="C550" s="7" t="s">
        <v>2650</v>
      </c>
      <c r="D550" s="7" t="s">
        <v>54</v>
      </c>
      <c r="E550" s="7">
        <v>75.3</v>
      </c>
      <c r="F550" s="7">
        <v>225</v>
      </c>
      <c r="G550" s="7"/>
      <c r="H550" s="7">
        <v>5.09</v>
      </c>
      <c r="I550" s="7"/>
      <c r="J550" s="7">
        <v>25.5</v>
      </c>
      <c r="K550" s="7">
        <v>104</v>
      </c>
      <c r="L550" s="7">
        <v>4.45</v>
      </c>
      <c r="M550" s="7"/>
    </row>
    <row r="551" spans="1:13" ht="18" x14ac:dyDescent="0.2">
      <c r="A551" s="7">
        <v>1989</v>
      </c>
      <c r="B551" s="8" t="s">
        <v>3160</v>
      </c>
      <c r="C551" s="7" t="s">
        <v>76</v>
      </c>
      <c r="D551" s="7" t="s">
        <v>54</v>
      </c>
      <c r="E551" s="7">
        <v>72.599999999999994</v>
      </c>
      <c r="F551" s="7">
        <v>217</v>
      </c>
      <c r="G551" s="7"/>
      <c r="H551" s="7">
        <v>5.09</v>
      </c>
      <c r="I551" s="7"/>
      <c r="J551" s="7">
        <v>28.5</v>
      </c>
      <c r="K551" s="7">
        <v>96</v>
      </c>
      <c r="L551" s="7">
        <v>4.42</v>
      </c>
      <c r="M551" s="7"/>
    </row>
    <row r="552" spans="1:13" ht="18" x14ac:dyDescent="0.2">
      <c r="A552" s="7">
        <v>1989</v>
      </c>
      <c r="B552" s="8" t="s">
        <v>3161</v>
      </c>
      <c r="C552" s="7" t="s">
        <v>2535</v>
      </c>
      <c r="D552" s="7" t="s">
        <v>54</v>
      </c>
      <c r="E552" s="7">
        <v>74.8</v>
      </c>
      <c r="F552" s="7">
        <v>209</v>
      </c>
      <c r="G552" s="7"/>
      <c r="H552" s="7">
        <v>5.18</v>
      </c>
      <c r="I552" s="7"/>
      <c r="J552" s="7">
        <v>26</v>
      </c>
      <c r="K552" s="7">
        <v>101</v>
      </c>
      <c r="L552" s="7">
        <v>4.21</v>
      </c>
      <c r="M552" s="7"/>
    </row>
    <row r="553" spans="1:13" ht="18" x14ac:dyDescent="0.2">
      <c r="A553" s="7">
        <v>1988</v>
      </c>
      <c r="B553" s="8" t="s">
        <v>3162</v>
      </c>
      <c r="C553" s="7" t="s">
        <v>618</v>
      </c>
      <c r="D553" s="7" t="s">
        <v>54</v>
      </c>
      <c r="E553" s="7">
        <v>74.099999999999994</v>
      </c>
      <c r="F553" s="7">
        <v>200</v>
      </c>
      <c r="G553" s="7"/>
      <c r="H553" s="7">
        <v>5.07</v>
      </c>
      <c r="I553" s="7"/>
      <c r="J553" s="7">
        <v>28.5</v>
      </c>
      <c r="K553" s="7">
        <v>102</v>
      </c>
      <c r="L553" s="7">
        <v>4.63</v>
      </c>
      <c r="M553" s="7"/>
    </row>
    <row r="554" spans="1:13" ht="18" x14ac:dyDescent="0.2">
      <c r="A554" s="7">
        <v>1988</v>
      </c>
      <c r="B554" s="8" t="s">
        <v>3163</v>
      </c>
      <c r="C554" s="7" t="s">
        <v>538</v>
      </c>
      <c r="D554" s="7" t="s">
        <v>54</v>
      </c>
      <c r="E554" s="7">
        <v>71.900000000000006</v>
      </c>
      <c r="F554" s="7">
        <v>208</v>
      </c>
      <c r="G554" s="7"/>
      <c r="H554" s="7">
        <v>4.72</v>
      </c>
      <c r="I554" s="7"/>
      <c r="J554" s="7">
        <v>32.5</v>
      </c>
      <c r="K554" s="7">
        <v>108</v>
      </c>
      <c r="L554" s="7">
        <v>4.3899999999999997</v>
      </c>
      <c r="M554" s="7"/>
    </row>
    <row r="555" spans="1:13" ht="18" x14ac:dyDescent="0.2">
      <c r="A555" s="7">
        <v>1988</v>
      </c>
      <c r="B555" s="8" t="s">
        <v>3164</v>
      </c>
      <c r="C555" s="7" t="s">
        <v>543</v>
      </c>
      <c r="D555" s="7" t="s">
        <v>54</v>
      </c>
      <c r="E555" s="7">
        <v>75.900000000000006</v>
      </c>
      <c r="F555" s="7">
        <v>211</v>
      </c>
      <c r="G555" s="7"/>
      <c r="H555" s="7">
        <v>4.87</v>
      </c>
      <c r="I555" s="7">
        <v>10</v>
      </c>
      <c r="J555" s="7">
        <v>30</v>
      </c>
      <c r="K555" s="7">
        <v>102</v>
      </c>
      <c r="L555" s="7">
        <v>4.4000000000000004</v>
      </c>
      <c r="M555" s="7"/>
    </row>
    <row r="556" spans="1:13" ht="18" x14ac:dyDescent="0.2">
      <c r="A556" s="7">
        <v>1988</v>
      </c>
      <c r="B556" s="8" t="s">
        <v>3165</v>
      </c>
      <c r="C556" s="7" t="s">
        <v>1548</v>
      </c>
      <c r="D556" s="7" t="s">
        <v>54</v>
      </c>
      <c r="E556" s="7">
        <v>71.5</v>
      </c>
      <c r="F556" s="7">
        <v>195</v>
      </c>
      <c r="G556" s="7"/>
      <c r="H556" s="7">
        <v>5.27</v>
      </c>
      <c r="I556" s="7">
        <v>5</v>
      </c>
      <c r="J556" s="7">
        <v>26.5</v>
      </c>
      <c r="K556" s="7">
        <v>99</v>
      </c>
      <c r="L556" s="7">
        <v>4.6399999999999997</v>
      </c>
      <c r="M556" s="7"/>
    </row>
    <row r="557" spans="1:13" ht="18" x14ac:dyDescent="0.2">
      <c r="A557" s="7">
        <v>1988</v>
      </c>
      <c r="B557" s="8" t="s">
        <v>3166</v>
      </c>
      <c r="C557" s="7" t="s">
        <v>2720</v>
      </c>
      <c r="D557" s="7" t="s">
        <v>54</v>
      </c>
      <c r="E557" s="7">
        <v>73.900000000000006</v>
      </c>
      <c r="F557" s="7">
        <v>223</v>
      </c>
      <c r="G557" s="7"/>
      <c r="H557" s="7">
        <v>4.93</v>
      </c>
      <c r="I557" s="7"/>
      <c r="J557" s="7">
        <v>28</v>
      </c>
      <c r="K557" s="7">
        <v>102</v>
      </c>
      <c r="L557" s="7">
        <v>4.5599999999999996</v>
      </c>
      <c r="M557" s="7"/>
    </row>
    <row r="558" spans="1:13" ht="18" x14ac:dyDescent="0.2">
      <c r="A558" s="7">
        <v>1988</v>
      </c>
      <c r="B558" s="8" t="s">
        <v>3167</v>
      </c>
      <c r="C558" s="7" t="s">
        <v>2526</v>
      </c>
      <c r="D558" s="7" t="s">
        <v>54</v>
      </c>
      <c r="E558" s="7">
        <v>74.400000000000006</v>
      </c>
      <c r="F558" s="7">
        <v>198</v>
      </c>
      <c r="G558" s="7"/>
      <c r="H558" s="7">
        <v>4.91</v>
      </c>
      <c r="I558" s="7"/>
      <c r="J558" s="7">
        <v>28.5</v>
      </c>
      <c r="K558" s="7">
        <v>101</v>
      </c>
      <c r="L558" s="7">
        <v>4.5999999999999996</v>
      </c>
      <c r="M558" s="7"/>
    </row>
    <row r="559" spans="1:13" ht="18" x14ac:dyDescent="0.2">
      <c r="A559" s="7">
        <v>1988</v>
      </c>
      <c r="B559" s="8" t="s">
        <v>3168</v>
      </c>
      <c r="C559" s="7" t="s">
        <v>66</v>
      </c>
      <c r="D559" s="7" t="s">
        <v>54</v>
      </c>
      <c r="E559" s="7">
        <v>75</v>
      </c>
      <c r="F559" s="7">
        <v>196</v>
      </c>
      <c r="G559" s="7"/>
      <c r="H559" s="7"/>
      <c r="I559" s="7"/>
      <c r="J559" s="7"/>
      <c r="K559" s="7"/>
      <c r="L559" s="7"/>
      <c r="M559" s="7"/>
    </row>
    <row r="560" spans="1:13" ht="18" x14ac:dyDescent="0.2">
      <c r="A560" s="7">
        <v>1988</v>
      </c>
      <c r="B560" s="8" t="s">
        <v>3169</v>
      </c>
      <c r="C560" s="7" t="s">
        <v>650</v>
      </c>
      <c r="D560" s="7" t="s">
        <v>54</v>
      </c>
      <c r="E560" s="7">
        <v>74.599999999999994</v>
      </c>
      <c r="F560" s="7">
        <v>206</v>
      </c>
      <c r="G560" s="7"/>
      <c r="H560" s="7">
        <v>5.0999999999999996</v>
      </c>
      <c r="I560" s="7"/>
      <c r="J560" s="7">
        <v>25.5</v>
      </c>
      <c r="K560" s="7">
        <v>97</v>
      </c>
      <c r="L560" s="7">
        <v>4.62</v>
      </c>
      <c r="M560" s="7"/>
    </row>
    <row r="561" spans="1:13" ht="18" x14ac:dyDescent="0.2">
      <c r="A561" s="7">
        <v>1988</v>
      </c>
      <c r="B561" s="8" t="s">
        <v>3170</v>
      </c>
      <c r="C561" s="7" t="s">
        <v>2534</v>
      </c>
      <c r="D561" s="7" t="s">
        <v>54</v>
      </c>
      <c r="E561" s="7">
        <v>71.5</v>
      </c>
      <c r="F561" s="7">
        <v>196</v>
      </c>
      <c r="G561" s="7"/>
      <c r="H561" s="7">
        <v>4.8600000000000003</v>
      </c>
      <c r="I561" s="7"/>
      <c r="J561" s="7">
        <v>25</v>
      </c>
      <c r="K561" s="7">
        <v>101</v>
      </c>
      <c r="L561" s="7">
        <v>4.49</v>
      </c>
      <c r="M561" s="7"/>
    </row>
    <row r="562" spans="1:13" ht="18" x14ac:dyDescent="0.2">
      <c r="A562" s="7">
        <v>1988</v>
      </c>
      <c r="B562" s="8" t="s">
        <v>3171</v>
      </c>
      <c r="C562" s="7" t="s">
        <v>416</v>
      </c>
      <c r="D562" s="7" t="s">
        <v>54</v>
      </c>
      <c r="E562" s="7">
        <v>73.099999999999994</v>
      </c>
      <c r="F562" s="7">
        <v>181</v>
      </c>
      <c r="G562" s="7"/>
      <c r="H562" s="7">
        <v>4.53</v>
      </c>
      <c r="I562" s="7"/>
      <c r="J562" s="7">
        <v>32</v>
      </c>
      <c r="K562" s="7">
        <v>114</v>
      </c>
      <c r="L562" s="7">
        <v>4.2</v>
      </c>
      <c r="M562" s="7"/>
    </row>
    <row r="563" spans="1:13" ht="18" x14ac:dyDescent="0.2">
      <c r="A563" s="7">
        <v>1988</v>
      </c>
      <c r="B563" s="8" t="s">
        <v>1678</v>
      </c>
      <c r="C563" s="7" t="s">
        <v>2544</v>
      </c>
      <c r="D563" s="7" t="s">
        <v>54</v>
      </c>
      <c r="E563" s="7">
        <v>73.5</v>
      </c>
      <c r="F563" s="7">
        <v>207</v>
      </c>
      <c r="G563" s="7"/>
      <c r="H563" s="7"/>
      <c r="I563" s="7">
        <v>16</v>
      </c>
      <c r="J563" s="7"/>
      <c r="K563" s="7"/>
      <c r="L563" s="7"/>
      <c r="M563" s="7"/>
    </row>
    <row r="564" spans="1:13" ht="18" x14ac:dyDescent="0.2">
      <c r="A564" s="7">
        <v>1988</v>
      </c>
      <c r="B564" s="8" t="s">
        <v>1681</v>
      </c>
      <c r="C564" s="7" t="s">
        <v>2551</v>
      </c>
      <c r="D564" s="7" t="s">
        <v>54</v>
      </c>
      <c r="E564" s="7">
        <v>73.900000000000006</v>
      </c>
      <c r="F564" s="7">
        <v>207</v>
      </c>
      <c r="G564" s="7"/>
      <c r="H564" s="7">
        <v>4.9800000000000004</v>
      </c>
      <c r="I564" s="7">
        <v>10</v>
      </c>
      <c r="J564" s="7">
        <v>27.5</v>
      </c>
      <c r="K564" s="7">
        <v>100</v>
      </c>
      <c r="L564" s="7">
        <v>4.5</v>
      </c>
      <c r="M564" s="7"/>
    </row>
    <row r="565" spans="1:13" ht="18" x14ac:dyDescent="0.2">
      <c r="A565" s="7">
        <v>1988</v>
      </c>
      <c r="B565" s="8" t="s">
        <v>1686</v>
      </c>
      <c r="C565" s="7" t="s">
        <v>445</v>
      </c>
      <c r="D565" s="7" t="s">
        <v>54</v>
      </c>
      <c r="E565" s="7">
        <v>73.5</v>
      </c>
      <c r="F565" s="7">
        <v>185</v>
      </c>
      <c r="G565" s="7"/>
      <c r="H565" s="7">
        <v>4.99</v>
      </c>
      <c r="I565" s="7">
        <v>1</v>
      </c>
      <c r="J565" s="7">
        <v>26.5</v>
      </c>
      <c r="K565" s="7">
        <v>103</v>
      </c>
      <c r="L565" s="7">
        <v>4.57</v>
      </c>
      <c r="M565" s="7"/>
    </row>
    <row r="566" spans="1:13" ht="18" x14ac:dyDescent="0.2">
      <c r="A566" s="7">
        <v>1988</v>
      </c>
      <c r="B566" s="8" t="s">
        <v>3172</v>
      </c>
      <c r="C566" s="7" t="s">
        <v>1180</v>
      </c>
      <c r="D566" s="7" t="s">
        <v>54</v>
      </c>
      <c r="E566" s="7">
        <v>74.3</v>
      </c>
      <c r="F566" s="7">
        <v>203</v>
      </c>
      <c r="G566" s="7"/>
      <c r="H566" s="7">
        <v>4.72</v>
      </c>
      <c r="I566" s="7">
        <v>9</v>
      </c>
      <c r="J566" s="7">
        <v>31</v>
      </c>
      <c r="K566" s="7">
        <v>108</v>
      </c>
      <c r="L566" s="7">
        <v>4.3899999999999997</v>
      </c>
      <c r="M566" s="7"/>
    </row>
    <row r="567" spans="1:13" ht="18" x14ac:dyDescent="0.2">
      <c r="A567" s="7">
        <v>1987</v>
      </c>
      <c r="B567" s="8" t="s">
        <v>3173</v>
      </c>
      <c r="C567" s="7" t="s">
        <v>103</v>
      </c>
      <c r="D567" s="7" t="s">
        <v>54</v>
      </c>
      <c r="E567" s="7">
        <v>74.400000000000006</v>
      </c>
      <c r="F567" s="7">
        <v>203</v>
      </c>
      <c r="G567" s="7"/>
      <c r="H567" s="7">
        <v>5.0999999999999996</v>
      </c>
      <c r="I567" s="7">
        <v>3</v>
      </c>
      <c r="J567" s="7">
        <v>23</v>
      </c>
      <c r="K567" s="7">
        <v>93</v>
      </c>
      <c r="L567" s="7">
        <v>4.63</v>
      </c>
      <c r="M567" s="7"/>
    </row>
    <row r="568" spans="1:13" ht="18" x14ac:dyDescent="0.2">
      <c r="A568" s="7">
        <v>1987</v>
      </c>
      <c r="B568" s="8" t="s">
        <v>3174</v>
      </c>
      <c r="C568" s="7" t="s">
        <v>285</v>
      </c>
      <c r="D568" s="7" t="s">
        <v>54</v>
      </c>
      <c r="E568" s="7">
        <v>75</v>
      </c>
      <c r="F568" s="7">
        <v>191</v>
      </c>
      <c r="G568" s="7"/>
      <c r="H568" s="7">
        <v>4.82</v>
      </c>
      <c r="I568" s="7"/>
      <c r="J568" s="7">
        <v>29.5</v>
      </c>
      <c r="K568" s="7">
        <v>111</v>
      </c>
      <c r="L568" s="7">
        <v>4.45</v>
      </c>
      <c r="M568" s="7"/>
    </row>
    <row r="569" spans="1:13" ht="18" x14ac:dyDescent="0.2">
      <c r="A569" s="7">
        <v>1987</v>
      </c>
      <c r="B569" s="8" t="s">
        <v>3175</v>
      </c>
      <c r="C569" s="7" t="s">
        <v>716</v>
      </c>
      <c r="D569" s="7" t="s">
        <v>54</v>
      </c>
      <c r="E569" s="7">
        <v>74.3</v>
      </c>
      <c r="F569" s="7">
        <v>193</v>
      </c>
      <c r="G569" s="7"/>
      <c r="H569" s="7">
        <v>4.58</v>
      </c>
      <c r="I569" s="7">
        <v>7</v>
      </c>
      <c r="J569" s="7">
        <v>32.5</v>
      </c>
      <c r="K569" s="7">
        <v>110</v>
      </c>
      <c r="L569" s="7">
        <v>4.1100000000000003</v>
      </c>
      <c r="M569" s="7"/>
    </row>
    <row r="570" spans="1:13" ht="18" x14ac:dyDescent="0.2">
      <c r="A570" s="7">
        <v>1987</v>
      </c>
      <c r="B570" s="8" t="s">
        <v>3176</v>
      </c>
      <c r="C570" s="7" t="s">
        <v>2574</v>
      </c>
      <c r="D570" s="7" t="s">
        <v>54</v>
      </c>
      <c r="E570" s="7">
        <v>76.3</v>
      </c>
      <c r="F570" s="7">
        <v>217</v>
      </c>
      <c r="G570" s="7"/>
      <c r="H570" s="7">
        <v>5.14</v>
      </c>
      <c r="I570" s="7">
        <v>10</v>
      </c>
      <c r="J570" s="7">
        <v>23.5</v>
      </c>
      <c r="K570" s="7">
        <v>94</v>
      </c>
      <c r="L570" s="7">
        <v>4.53</v>
      </c>
      <c r="M570" s="7"/>
    </row>
    <row r="571" spans="1:13" ht="18" x14ac:dyDescent="0.2">
      <c r="A571" s="7">
        <v>1987</v>
      </c>
      <c r="B571" s="8" t="s">
        <v>3177</v>
      </c>
      <c r="C571" s="7" t="s">
        <v>226</v>
      </c>
      <c r="D571" s="7" t="s">
        <v>54</v>
      </c>
      <c r="E571" s="7">
        <v>74.3</v>
      </c>
      <c r="F571" s="7">
        <v>203</v>
      </c>
      <c r="G571" s="7"/>
      <c r="H571" s="7"/>
      <c r="I571" s="7"/>
      <c r="J571" s="7"/>
      <c r="K571" s="7"/>
      <c r="L571" s="7"/>
      <c r="M571" s="7"/>
    </row>
    <row r="572" spans="1:13" ht="18" x14ac:dyDescent="0.2">
      <c r="A572" s="7">
        <v>1987</v>
      </c>
      <c r="B572" s="8" t="s">
        <v>3178</v>
      </c>
      <c r="C572" s="7" t="s">
        <v>3127</v>
      </c>
      <c r="D572" s="7" t="s">
        <v>54</v>
      </c>
      <c r="E572" s="7">
        <v>73.8</v>
      </c>
      <c r="F572" s="7">
        <v>197</v>
      </c>
      <c r="G572" s="7"/>
      <c r="H572" s="7">
        <v>4.8600000000000003</v>
      </c>
      <c r="I572" s="7"/>
      <c r="J572" s="7">
        <v>25</v>
      </c>
      <c r="K572" s="7">
        <v>105</v>
      </c>
      <c r="L572" s="7">
        <v>4.5199999999999996</v>
      </c>
      <c r="M572" s="7"/>
    </row>
    <row r="573" spans="1:13" ht="18" x14ac:dyDescent="0.2">
      <c r="A573" s="7">
        <v>1987</v>
      </c>
      <c r="B573" s="8" t="s">
        <v>3179</v>
      </c>
      <c r="C573" s="7" t="s">
        <v>969</v>
      </c>
      <c r="D573" s="7" t="s">
        <v>54</v>
      </c>
      <c r="E573" s="7">
        <v>73.5</v>
      </c>
      <c r="F573" s="7">
        <v>199</v>
      </c>
      <c r="G573" s="7"/>
      <c r="H573" s="7">
        <v>4.83</v>
      </c>
      <c r="I573" s="7"/>
      <c r="J573" s="7">
        <v>34</v>
      </c>
      <c r="K573" s="7">
        <v>116</v>
      </c>
      <c r="L573" s="7">
        <v>4.13</v>
      </c>
      <c r="M573" s="7"/>
    </row>
    <row r="574" spans="1:13" ht="18" x14ac:dyDescent="0.2">
      <c r="A574" s="7">
        <v>1987</v>
      </c>
      <c r="B574" s="8" t="s">
        <v>2750</v>
      </c>
      <c r="C574" s="7" t="s">
        <v>263</v>
      </c>
      <c r="D574" s="7" t="s">
        <v>54</v>
      </c>
      <c r="E574" s="7">
        <v>73.400000000000006</v>
      </c>
      <c r="F574" s="7">
        <v>190</v>
      </c>
      <c r="G574" s="7"/>
      <c r="H574" s="7">
        <v>4.74</v>
      </c>
      <c r="I574" s="7"/>
      <c r="J574" s="7">
        <v>30.5</v>
      </c>
      <c r="K574" s="7">
        <v>117</v>
      </c>
      <c r="L574" s="7">
        <v>4.3499999999999996</v>
      </c>
      <c r="M574" s="7"/>
    </row>
    <row r="575" spans="1:13" ht="18" x14ac:dyDescent="0.2">
      <c r="A575" s="7">
        <v>1987</v>
      </c>
      <c r="B575" s="8" t="s">
        <v>1749</v>
      </c>
      <c r="C575" s="7" t="s">
        <v>745</v>
      </c>
      <c r="D575" s="7" t="s">
        <v>54</v>
      </c>
      <c r="E575" s="7">
        <v>73.5</v>
      </c>
      <c r="F575" s="7">
        <v>204</v>
      </c>
      <c r="G575" s="7"/>
      <c r="H575" s="7">
        <v>4.96</v>
      </c>
      <c r="I575" s="7">
        <v>10</v>
      </c>
      <c r="J575" s="7">
        <v>24</v>
      </c>
      <c r="K575" s="7">
        <v>99</v>
      </c>
      <c r="L575" s="7">
        <v>4.22</v>
      </c>
      <c r="M575" s="7"/>
    </row>
    <row r="576" spans="1:13" ht="18" x14ac:dyDescent="0.2">
      <c r="A576" s="7">
        <v>1987</v>
      </c>
      <c r="B576" s="8" t="s">
        <v>1746</v>
      </c>
      <c r="C576" s="7" t="s">
        <v>368</v>
      </c>
      <c r="D576" s="7" t="s">
        <v>54</v>
      </c>
      <c r="E576" s="7">
        <v>74</v>
      </c>
      <c r="F576" s="7">
        <v>201</v>
      </c>
      <c r="G576" s="7"/>
      <c r="H576" s="7">
        <v>5.13</v>
      </c>
      <c r="I576" s="7">
        <v>2</v>
      </c>
      <c r="J576" s="7">
        <v>26.5</v>
      </c>
      <c r="K576" s="7">
        <v>99</v>
      </c>
      <c r="L576" s="7">
        <v>4.49</v>
      </c>
      <c r="M576" s="7"/>
    </row>
    <row r="577" spans="1:13" ht="18" x14ac:dyDescent="0.2">
      <c r="A577" s="7">
        <v>1987</v>
      </c>
      <c r="B577" s="8" t="s">
        <v>3180</v>
      </c>
      <c r="C577" s="7" t="s">
        <v>2121</v>
      </c>
      <c r="D577" s="7" t="s">
        <v>54</v>
      </c>
      <c r="E577" s="7">
        <v>75.599999999999994</v>
      </c>
      <c r="F577" s="7">
        <v>207</v>
      </c>
      <c r="G577" s="7"/>
      <c r="H577" s="7">
        <v>5.15</v>
      </c>
      <c r="I577" s="7">
        <v>6</v>
      </c>
      <c r="J577" s="7">
        <v>26.5</v>
      </c>
      <c r="K577" s="7">
        <v>104</v>
      </c>
      <c r="L577" s="7">
        <v>4.63</v>
      </c>
      <c r="M577" s="7"/>
    </row>
    <row r="578" spans="1:13" ht="18" x14ac:dyDescent="0.2">
      <c r="A578" s="7">
        <v>1987</v>
      </c>
      <c r="B578" s="8" t="s">
        <v>3181</v>
      </c>
      <c r="C578" s="7" t="s">
        <v>2537</v>
      </c>
      <c r="D578" s="7" t="s">
        <v>54</v>
      </c>
      <c r="E578" s="7">
        <v>75</v>
      </c>
      <c r="F578" s="7">
        <v>212</v>
      </c>
      <c r="G578" s="7"/>
      <c r="H578" s="7">
        <v>4.95</v>
      </c>
      <c r="I578" s="7"/>
      <c r="J578" s="7">
        <v>28</v>
      </c>
      <c r="K578" s="7">
        <v>108</v>
      </c>
      <c r="L578" s="7">
        <v>4.51</v>
      </c>
      <c r="M578" s="7"/>
    </row>
    <row r="579" spans="1:13" ht="18" x14ac:dyDescent="0.2">
      <c r="A579" s="7">
        <v>1987</v>
      </c>
      <c r="B579" s="8" t="s">
        <v>3182</v>
      </c>
      <c r="C579" s="7" t="s">
        <v>2669</v>
      </c>
      <c r="D579" s="7" t="s">
        <v>54</v>
      </c>
      <c r="E579" s="7">
        <v>71.3</v>
      </c>
      <c r="F579" s="7">
        <v>187</v>
      </c>
      <c r="G579" s="7"/>
      <c r="H579" s="7"/>
      <c r="I579" s="7"/>
      <c r="J579" s="7"/>
      <c r="K579" s="7"/>
      <c r="L579" s="7"/>
      <c r="M579" s="7"/>
    </row>
    <row r="580" spans="1:13" ht="18" x14ac:dyDescent="0.2">
      <c r="A580" s="7">
        <v>1987</v>
      </c>
      <c r="B580" s="8" t="s">
        <v>3183</v>
      </c>
      <c r="C580" s="7" t="s">
        <v>134</v>
      </c>
      <c r="D580" s="7" t="s">
        <v>54</v>
      </c>
      <c r="E580" s="7">
        <v>76.3</v>
      </c>
      <c r="F580" s="7">
        <v>213</v>
      </c>
      <c r="G580" s="7"/>
      <c r="H580" s="7">
        <v>4.75</v>
      </c>
      <c r="I580" s="7">
        <v>13</v>
      </c>
      <c r="J580" s="7"/>
      <c r="K580" s="7"/>
      <c r="L580" s="7"/>
      <c r="M580" s="7"/>
    </row>
    <row r="581" spans="1:13" ht="18" x14ac:dyDescent="0.2">
      <c r="A581" s="7">
        <v>1987</v>
      </c>
      <c r="B581" s="8" t="s">
        <v>3184</v>
      </c>
      <c r="C581" s="7" t="s">
        <v>2549</v>
      </c>
      <c r="D581" s="7" t="s">
        <v>54</v>
      </c>
      <c r="E581" s="7">
        <v>73</v>
      </c>
      <c r="F581" s="7">
        <v>206</v>
      </c>
      <c r="G581" s="7"/>
      <c r="H581" s="7">
        <v>4.83</v>
      </c>
      <c r="I581" s="7">
        <v>8</v>
      </c>
      <c r="J581" s="7">
        <v>24</v>
      </c>
      <c r="K581" s="7">
        <v>106</v>
      </c>
      <c r="L581" s="7">
        <v>4.41</v>
      </c>
    </row>
    <row r="582" spans="1:13" ht="18" x14ac:dyDescent="0.2">
      <c r="A582" s="7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1:13" ht="18" x14ac:dyDescent="0.2">
      <c r="A583" s="7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1:13" ht="18" x14ac:dyDescent="0.2">
      <c r="A584" s="7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1:13" ht="18" x14ac:dyDescent="0.2">
      <c r="A585" s="7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1:13" ht="18" x14ac:dyDescent="0.2">
      <c r="A586" s="7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1:13" ht="18" x14ac:dyDescent="0.2">
      <c r="A587" s="7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1:13" ht="18" x14ac:dyDescent="0.2">
      <c r="A588" s="7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1:13" ht="18" x14ac:dyDescent="0.2">
      <c r="A589" s="7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1:13" ht="18" x14ac:dyDescent="0.2">
      <c r="A590" s="7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1:13" ht="18" x14ac:dyDescent="0.2">
      <c r="A591" s="7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1:13" ht="18" x14ac:dyDescent="0.2">
      <c r="A592" s="7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1:13" ht="18" x14ac:dyDescent="0.2">
      <c r="A593" s="7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1:13" ht="18" x14ac:dyDescent="0.2">
      <c r="A594" s="7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1:13" ht="18" x14ac:dyDescent="0.2">
      <c r="A595" s="7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1:13" ht="18" x14ac:dyDescent="0.2">
      <c r="A596" s="7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ht="18" x14ac:dyDescent="0.2">
      <c r="A597" s="7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ht="18" x14ac:dyDescent="0.2">
      <c r="A598" s="7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1:13" ht="18" x14ac:dyDescent="0.2">
      <c r="A599" s="7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spans="1:13" ht="18" x14ac:dyDescent="0.2">
      <c r="A600" s="7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spans="1:13" ht="18" x14ac:dyDescent="0.2">
      <c r="A601" s="7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1:13" ht="18" x14ac:dyDescent="0.2">
      <c r="A602" s="7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1:13" ht="18" x14ac:dyDescent="0.2">
      <c r="A603" s="7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1:13" ht="18" x14ac:dyDescent="0.2">
      <c r="A604" s="7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1:13" ht="18" x14ac:dyDescent="0.2">
      <c r="A605" s="7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spans="1:13" ht="18" x14ac:dyDescent="0.2">
      <c r="A606" s="7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spans="1:13" ht="18" x14ac:dyDescent="0.2">
      <c r="A607" s="7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spans="1:13" ht="18" x14ac:dyDescent="0.2">
      <c r="A608" s="7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spans="1:13" ht="18" x14ac:dyDescent="0.2">
      <c r="A609" s="7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spans="1:13" ht="18" x14ac:dyDescent="0.2">
      <c r="A610" s="7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spans="1:13" ht="18" x14ac:dyDescent="0.2">
      <c r="A611" s="7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spans="1:13" ht="18" x14ac:dyDescent="0.2">
      <c r="A612" s="7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spans="1:13" ht="18" x14ac:dyDescent="0.2">
      <c r="A613" s="7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spans="1:13" ht="18" x14ac:dyDescent="0.2">
      <c r="A614" s="7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spans="1:13" ht="18" x14ac:dyDescent="0.2">
      <c r="A615" s="7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spans="1:13" ht="18" x14ac:dyDescent="0.2">
      <c r="A616" s="7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spans="1:13" ht="18" x14ac:dyDescent="0.2">
      <c r="A617" s="7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spans="1:13" ht="18" x14ac:dyDescent="0.2">
      <c r="A618" s="7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spans="1:13" ht="18" x14ac:dyDescent="0.2">
      <c r="A619" s="7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spans="1:13" ht="18" x14ac:dyDescent="0.2">
      <c r="A620" s="7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spans="1:13" ht="18" x14ac:dyDescent="0.2">
      <c r="A621" s="7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spans="1:13" ht="18" x14ac:dyDescent="0.2">
      <c r="A622" s="7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spans="1:13" ht="18" x14ac:dyDescent="0.2">
      <c r="A623" s="7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spans="1:13" ht="18" x14ac:dyDescent="0.2">
      <c r="A624" s="7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spans="1:13" ht="18" x14ac:dyDescent="0.2">
      <c r="A625" s="7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spans="1:13" ht="18" x14ac:dyDescent="0.2">
      <c r="A626" s="7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1:13" ht="18" x14ac:dyDescent="0.2">
      <c r="A627" s="7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spans="1:13" ht="18" x14ac:dyDescent="0.2">
      <c r="A628" s="7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spans="1:13" ht="18" x14ac:dyDescent="0.2">
      <c r="A629" s="7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spans="1:13" ht="18" x14ac:dyDescent="0.2">
      <c r="A630" s="7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spans="1:13" ht="18" x14ac:dyDescent="0.2">
      <c r="A631" s="7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spans="1:13" ht="18" x14ac:dyDescent="0.2">
      <c r="A632" s="7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spans="1:13" ht="18" x14ac:dyDescent="0.2">
      <c r="A633" s="7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spans="1:13" ht="18" x14ac:dyDescent="0.2">
      <c r="A634" s="7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spans="1:13" ht="18" x14ac:dyDescent="0.2">
      <c r="A635" s="7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spans="1:13" ht="18" x14ac:dyDescent="0.2">
      <c r="A636" s="7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spans="1:13" ht="18" x14ac:dyDescent="0.2">
      <c r="A637" s="7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spans="1:13" ht="18" x14ac:dyDescent="0.2">
      <c r="A638" s="7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spans="1:13" ht="18" x14ac:dyDescent="0.2">
      <c r="A639" s="7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spans="1:13" ht="18" x14ac:dyDescent="0.2">
      <c r="A640" s="7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spans="1:13" ht="18" x14ac:dyDescent="0.2">
      <c r="A641" s="7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spans="1:13" ht="18" x14ac:dyDescent="0.2">
      <c r="A642" s="7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spans="1:13" ht="18" x14ac:dyDescent="0.2">
      <c r="A643" s="7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spans="1:13" ht="18" x14ac:dyDescent="0.2">
      <c r="A644" s="7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spans="1:13" ht="18" x14ac:dyDescent="0.2">
      <c r="A645" s="7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spans="1:13" ht="18" x14ac:dyDescent="0.2">
      <c r="A646" s="7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spans="1:13" ht="18" x14ac:dyDescent="0.2">
      <c r="A647" s="7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spans="1:13" ht="18" x14ac:dyDescent="0.2">
      <c r="A648" s="7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spans="1:13" ht="18" x14ac:dyDescent="0.2">
      <c r="A649" s="7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spans="1:13" ht="18" x14ac:dyDescent="0.2">
      <c r="A650" s="7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spans="1:13" ht="18" x14ac:dyDescent="0.2">
      <c r="A651" s="7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spans="1:13" ht="18" x14ac:dyDescent="0.2">
      <c r="A652" s="7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1:13" ht="18" x14ac:dyDescent="0.2">
      <c r="A653" s="7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spans="1:13" ht="18" x14ac:dyDescent="0.2">
      <c r="A654" s="7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spans="1:13" ht="18" x14ac:dyDescent="0.2">
      <c r="A655" s="7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spans="1:13" ht="18" x14ac:dyDescent="0.2">
      <c r="A656" s="7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spans="1:13" ht="18" x14ac:dyDescent="0.2">
      <c r="A657" s="7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spans="1:13" ht="18" x14ac:dyDescent="0.2">
      <c r="A658" s="7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spans="1:13" ht="18" x14ac:dyDescent="0.2">
      <c r="A659" s="7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spans="1:13" ht="18" x14ac:dyDescent="0.2">
      <c r="A660" s="7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spans="1:13" ht="18" x14ac:dyDescent="0.2">
      <c r="A661" s="7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spans="1:13" ht="18" x14ac:dyDescent="0.2">
      <c r="A662" s="7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spans="1:13" ht="18" x14ac:dyDescent="0.2">
      <c r="A663" s="7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spans="1:13" ht="18" x14ac:dyDescent="0.2">
      <c r="A664" s="7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spans="1:13" ht="18" x14ac:dyDescent="0.2">
      <c r="A665" s="7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spans="1:13" ht="18" x14ac:dyDescent="0.2">
      <c r="A666" s="7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spans="1:13" ht="18" x14ac:dyDescent="0.2">
      <c r="A667" s="7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1:13" ht="18" x14ac:dyDescent="0.2">
      <c r="A668" s="7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spans="1:13" ht="18" x14ac:dyDescent="0.2">
      <c r="A669" s="7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1:13" ht="18" x14ac:dyDescent="0.2">
      <c r="A670" s="7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spans="1:13" ht="18" x14ac:dyDescent="0.2">
      <c r="A671" s="7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spans="1:13" ht="18" x14ac:dyDescent="0.2">
      <c r="A672" s="7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spans="1:13" ht="18" x14ac:dyDescent="0.2">
      <c r="A673" s="7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spans="1:13" ht="18" x14ac:dyDescent="0.2">
      <c r="A674" s="7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spans="1:13" ht="18" x14ac:dyDescent="0.2">
      <c r="A675" s="7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spans="1:13" ht="18" x14ac:dyDescent="0.2">
      <c r="A676" s="7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spans="1:13" ht="18" x14ac:dyDescent="0.2">
      <c r="A677" s="7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1:13" ht="18" x14ac:dyDescent="0.2">
      <c r="A678" s="7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spans="1:13" ht="18" x14ac:dyDescent="0.2">
      <c r="A679" s="7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1:13" ht="18" x14ac:dyDescent="0.2">
      <c r="A680" s="7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spans="1:13" ht="18" x14ac:dyDescent="0.2">
      <c r="A681" s="7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spans="1:13" ht="18" x14ac:dyDescent="0.2">
      <c r="A682" s="7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spans="1:13" ht="18" x14ac:dyDescent="0.2">
      <c r="A683" s="7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spans="1:13" ht="18" x14ac:dyDescent="0.2">
      <c r="A684" s="7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spans="1:13" ht="18" x14ac:dyDescent="0.2">
      <c r="A685" s="7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spans="1:13" ht="18" x14ac:dyDescent="0.2">
      <c r="A686" s="7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spans="1:13" ht="18" x14ac:dyDescent="0.2">
      <c r="A687" s="7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spans="1:13" ht="18" x14ac:dyDescent="0.2">
      <c r="A688" s="7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spans="1:13" ht="18" x14ac:dyDescent="0.2">
      <c r="A689" s="7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spans="1:13" ht="18" x14ac:dyDescent="0.2">
      <c r="A690" s="7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spans="1:13" ht="18" x14ac:dyDescent="0.2">
      <c r="A691" s="7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spans="1:13" ht="18" x14ac:dyDescent="0.2">
      <c r="A692" s="7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spans="1:13" ht="18" x14ac:dyDescent="0.2">
      <c r="A693" s="7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spans="1:13" ht="18" x14ac:dyDescent="0.2">
      <c r="A694" s="7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spans="1:13" ht="18" x14ac:dyDescent="0.2">
      <c r="A695" s="7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spans="1:13" ht="18" x14ac:dyDescent="0.2">
      <c r="A696" s="7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spans="1:13" ht="18" x14ac:dyDescent="0.2">
      <c r="A697" s="7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spans="1:13" ht="18" x14ac:dyDescent="0.2">
      <c r="A698" s="7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1:13" ht="18" x14ac:dyDescent="0.2">
      <c r="A699" s="7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1:13" ht="18" x14ac:dyDescent="0.2">
      <c r="A700" s="7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spans="1:13" ht="18" x14ac:dyDescent="0.2">
      <c r="A701" s="7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spans="1:13" ht="18" x14ac:dyDescent="0.2">
      <c r="A702" s="7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spans="1:13" ht="18" x14ac:dyDescent="0.2">
      <c r="A703" s="7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spans="1:13" ht="18" x14ac:dyDescent="0.2">
      <c r="A704" s="7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spans="1:13" ht="18" x14ac:dyDescent="0.2">
      <c r="A705" s="7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spans="1:13" ht="18" x14ac:dyDescent="0.2">
      <c r="A706" s="7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1:13" ht="18" x14ac:dyDescent="0.2">
      <c r="A707" s="7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spans="1:13" ht="18" x14ac:dyDescent="0.2">
      <c r="A708" s="7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spans="1:13" ht="18" x14ac:dyDescent="0.2">
      <c r="A709" s="7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spans="1:13" ht="18" x14ac:dyDescent="0.2">
      <c r="A710" s="7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spans="1:13" ht="18" x14ac:dyDescent="0.2">
      <c r="A711" s="7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spans="1:13" ht="18" x14ac:dyDescent="0.2">
      <c r="A712" s="7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spans="1:13" ht="18" x14ac:dyDescent="0.2">
      <c r="A713" s="7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spans="1:13" ht="18" x14ac:dyDescent="0.2">
      <c r="A714" s="7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spans="1:13" ht="18" x14ac:dyDescent="0.2">
      <c r="A715" s="7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1:13" ht="18" x14ac:dyDescent="0.2">
      <c r="A716" s="7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spans="1:13" ht="18" x14ac:dyDescent="0.2">
      <c r="A717" s="7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spans="1:13" ht="18" x14ac:dyDescent="0.2">
      <c r="A718" s="7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spans="1:13" ht="18" x14ac:dyDescent="0.2">
      <c r="A719" s="7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1:13" ht="18" x14ac:dyDescent="0.2">
      <c r="A720" s="7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spans="1:13" ht="18" x14ac:dyDescent="0.2">
      <c r="A721" s="7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spans="1:13" ht="18" x14ac:dyDescent="0.2">
      <c r="A722" s="7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spans="1:13" ht="18" x14ac:dyDescent="0.2">
      <c r="A723" s="7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spans="1:13" ht="18" x14ac:dyDescent="0.2">
      <c r="A724" s="7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spans="1:13" ht="18" x14ac:dyDescent="0.2">
      <c r="A725" s="7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spans="1:13" ht="18" x14ac:dyDescent="0.2">
      <c r="A726" s="7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spans="1:13" ht="18" x14ac:dyDescent="0.2">
      <c r="A727" s="7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spans="1:13" ht="18" x14ac:dyDescent="0.2">
      <c r="A728" s="7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spans="1:13" ht="18" x14ac:dyDescent="0.2">
      <c r="A729" s="7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spans="1:13" ht="18" x14ac:dyDescent="0.2">
      <c r="A730" s="7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spans="1:13" ht="18" x14ac:dyDescent="0.2">
      <c r="A731" s="7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spans="1:13" ht="18" x14ac:dyDescent="0.2">
      <c r="A732" s="7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spans="1:13" ht="18" x14ac:dyDescent="0.2">
      <c r="A733" s="7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spans="1:13" ht="18" x14ac:dyDescent="0.2">
      <c r="A734" s="7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spans="1:13" ht="18" x14ac:dyDescent="0.2">
      <c r="A735" s="7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spans="1:13" ht="18" x14ac:dyDescent="0.2">
      <c r="A736" s="7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1:13" ht="18" x14ac:dyDescent="0.2">
      <c r="A737" s="7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spans="1:13" ht="18" x14ac:dyDescent="0.2">
      <c r="A738" s="7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spans="1:13" ht="18" x14ac:dyDescent="0.2">
      <c r="A739" s="7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spans="1:13" ht="18" x14ac:dyDescent="0.2">
      <c r="A740" s="7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spans="1:13" ht="18" x14ac:dyDescent="0.2">
      <c r="A741" s="7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spans="1:13" ht="18" x14ac:dyDescent="0.2">
      <c r="A742" s="7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spans="1:13" ht="18" x14ac:dyDescent="0.2">
      <c r="A743" s="7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spans="1:13" ht="18" x14ac:dyDescent="0.2">
      <c r="A744" s="7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spans="1:13" ht="18" x14ac:dyDescent="0.2">
      <c r="A745" s="7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spans="1:13" ht="18" x14ac:dyDescent="0.2">
      <c r="A746" s="7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spans="1:13" ht="18" x14ac:dyDescent="0.2">
      <c r="A747" s="7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spans="1:13" ht="18" x14ac:dyDescent="0.2">
      <c r="A748" s="7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spans="1:13" ht="18" x14ac:dyDescent="0.2">
      <c r="A749" s="7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spans="1:13" ht="18" x14ac:dyDescent="0.2">
      <c r="A750" s="7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spans="1:13" ht="18" x14ac:dyDescent="0.2">
      <c r="A751" s="7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spans="1:13" ht="18" x14ac:dyDescent="0.2">
      <c r="A752" s="7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spans="1:13" ht="18" x14ac:dyDescent="0.2">
      <c r="A753" s="7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spans="1:13" ht="18" x14ac:dyDescent="0.2">
      <c r="A754" s="7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spans="1:13" ht="18" x14ac:dyDescent="0.2">
      <c r="A755" s="7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spans="1:13" ht="18" x14ac:dyDescent="0.2">
      <c r="A756" s="7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spans="1:13" ht="18" x14ac:dyDescent="0.2">
      <c r="A757" s="7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spans="1:13" ht="18" x14ac:dyDescent="0.2">
      <c r="A758" s="7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spans="1:13" ht="18" x14ac:dyDescent="0.2">
      <c r="A759" s="7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spans="1:13" ht="18" x14ac:dyDescent="0.2">
      <c r="A760" s="7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spans="1:13" ht="18" x14ac:dyDescent="0.2">
      <c r="A761" s="7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spans="1:13" ht="18" x14ac:dyDescent="0.2">
      <c r="A762" s="7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spans="1:13" ht="18" x14ac:dyDescent="0.2">
      <c r="A763" s="7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spans="1:13" ht="18" x14ac:dyDescent="0.2">
      <c r="A764" s="7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spans="1:13" ht="18" x14ac:dyDescent="0.2">
      <c r="A765" s="7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spans="1:13" ht="18" x14ac:dyDescent="0.2">
      <c r="A766" s="7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spans="1:13" ht="18" x14ac:dyDescent="0.2">
      <c r="A767" s="7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spans="1:13" ht="18" x14ac:dyDescent="0.2">
      <c r="A768" s="7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spans="1:13" ht="18" x14ac:dyDescent="0.2">
      <c r="A769" s="7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spans="1:13" ht="18" x14ac:dyDescent="0.2">
      <c r="A770" s="7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spans="1:13" ht="18" x14ac:dyDescent="0.2">
      <c r="A771" s="7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spans="1:13" ht="18" x14ac:dyDescent="0.2">
      <c r="A772" s="7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spans="1:13" ht="18" x14ac:dyDescent="0.2">
      <c r="A773" s="7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spans="1:13" ht="18" x14ac:dyDescent="0.2">
      <c r="A774" s="7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spans="1:13" ht="18" x14ac:dyDescent="0.2">
      <c r="A775" s="7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spans="1:13" ht="18" x14ac:dyDescent="0.2">
      <c r="A776" s="7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spans="1:13" ht="18" x14ac:dyDescent="0.2">
      <c r="A777" s="7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spans="1:13" ht="18" x14ac:dyDescent="0.2">
      <c r="A778" s="7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spans="1:13" ht="18" x14ac:dyDescent="0.2">
      <c r="A779" s="7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spans="1:13" ht="18" x14ac:dyDescent="0.2">
      <c r="A780" s="7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spans="1:13" ht="18" x14ac:dyDescent="0.2">
      <c r="A781" s="7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spans="1:13" ht="18" x14ac:dyDescent="0.2">
      <c r="A782" s="7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spans="1:13" ht="18" x14ac:dyDescent="0.2">
      <c r="A783" s="7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spans="1:13" ht="18" x14ac:dyDescent="0.2">
      <c r="A784" s="7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spans="1:13" ht="18" x14ac:dyDescent="0.2">
      <c r="A785" s="7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spans="1:13" ht="18" x14ac:dyDescent="0.2">
      <c r="A786" s="7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spans="1:13" ht="18" x14ac:dyDescent="0.2">
      <c r="A787" s="7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spans="1:13" ht="18" x14ac:dyDescent="0.2">
      <c r="A788" s="7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spans="1:13" ht="18" x14ac:dyDescent="0.2">
      <c r="A789" s="7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spans="1:13" ht="18" x14ac:dyDescent="0.2">
      <c r="A790" s="7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spans="1:13" ht="18" x14ac:dyDescent="0.2">
      <c r="A791" s="7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spans="1:13" ht="18" x14ac:dyDescent="0.2">
      <c r="A792" s="7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spans="1:13" ht="18" x14ac:dyDescent="0.2">
      <c r="A793" s="7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spans="1:13" ht="18" x14ac:dyDescent="0.2">
      <c r="A794" s="7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spans="1:13" ht="18" x14ac:dyDescent="0.2">
      <c r="A795" s="7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spans="1:13" ht="18" x14ac:dyDescent="0.2">
      <c r="A796" s="7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spans="1:13" ht="18" x14ac:dyDescent="0.2">
      <c r="A797" s="7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spans="1:13" ht="18" x14ac:dyDescent="0.2">
      <c r="A798" s="7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spans="1:13" ht="18" x14ac:dyDescent="0.2">
      <c r="A799" s="7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spans="1:13" ht="18" x14ac:dyDescent="0.2">
      <c r="A800" s="7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spans="1:13" ht="18" x14ac:dyDescent="0.2">
      <c r="A801" s="7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spans="1:13" ht="18" x14ac:dyDescent="0.2">
      <c r="A802" s="7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spans="1:13" ht="18" x14ac:dyDescent="0.2">
      <c r="A803" s="7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spans="1:13" ht="18" x14ac:dyDescent="0.2">
      <c r="A804" s="7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spans="1:13" ht="18" x14ac:dyDescent="0.2">
      <c r="A805" s="7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spans="1:13" ht="18" x14ac:dyDescent="0.2">
      <c r="A806" s="7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spans="1:13" ht="18" x14ac:dyDescent="0.2">
      <c r="A807" s="7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spans="1:13" ht="18" x14ac:dyDescent="0.2">
      <c r="A808" s="7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spans="1:13" ht="18" x14ac:dyDescent="0.2">
      <c r="A809" s="7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spans="1:13" ht="18" x14ac:dyDescent="0.2">
      <c r="A810" s="7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spans="1:13" ht="18" x14ac:dyDescent="0.2">
      <c r="A811" s="7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spans="1:13" ht="18" x14ac:dyDescent="0.2">
      <c r="A812" s="7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spans="1:13" ht="18" x14ac:dyDescent="0.2">
      <c r="A813" s="7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spans="1:13" ht="18" x14ac:dyDescent="0.2">
      <c r="A814" s="7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spans="1:13" ht="18" x14ac:dyDescent="0.2">
      <c r="A815" s="7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spans="1:13" ht="18" x14ac:dyDescent="0.2">
      <c r="A816" s="7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spans="1:13" ht="18" x14ac:dyDescent="0.2">
      <c r="A817" s="7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spans="1:13" ht="18" x14ac:dyDescent="0.2">
      <c r="A818" s="7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spans="1:13" ht="18" x14ac:dyDescent="0.2">
      <c r="A819" s="7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spans="1:13" ht="18" x14ac:dyDescent="0.2">
      <c r="A820" s="7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spans="1:13" ht="18" x14ac:dyDescent="0.2">
      <c r="A821" s="7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spans="1:13" ht="18" x14ac:dyDescent="0.2">
      <c r="A822" s="7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spans="1:13" ht="18" x14ac:dyDescent="0.2">
      <c r="A823" s="7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spans="1:13" ht="18" x14ac:dyDescent="0.2">
      <c r="A824" s="7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spans="1:13" ht="18" x14ac:dyDescent="0.2">
      <c r="A825" s="7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spans="1:13" ht="18" x14ac:dyDescent="0.2">
      <c r="A826" s="7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spans="1:13" ht="18" x14ac:dyDescent="0.2">
      <c r="A827" s="7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spans="1:13" ht="18" x14ac:dyDescent="0.2">
      <c r="A828" s="7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spans="1:13" ht="18" x14ac:dyDescent="0.2">
      <c r="A829" s="7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spans="1:13" ht="18" x14ac:dyDescent="0.2">
      <c r="A830" s="7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spans="1:13" ht="18" x14ac:dyDescent="0.2">
      <c r="A831" s="7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spans="1:13" ht="18" x14ac:dyDescent="0.2">
      <c r="A832" s="7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spans="1:13" ht="18" x14ac:dyDescent="0.2">
      <c r="A833" s="7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spans="1:13" ht="18" x14ac:dyDescent="0.2">
      <c r="A834" s="7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spans="1:13" ht="18" x14ac:dyDescent="0.2">
      <c r="A835" s="7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spans="1:13" ht="18" x14ac:dyDescent="0.2">
      <c r="A836" s="7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spans="1:13" ht="18" x14ac:dyDescent="0.2">
      <c r="A837" s="7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spans="1:13" ht="18" x14ac:dyDescent="0.2">
      <c r="A838" s="7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spans="1:13" ht="18" x14ac:dyDescent="0.2">
      <c r="A839" s="7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spans="1:13" ht="18" x14ac:dyDescent="0.2">
      <c r="A840" s="7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spans="1:13" ht="18" x14ac:dyDescent="0.2">
      <c r="A841" s="7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spans="1:13" ht="18" x14ac:dyDescent="0.2">
      <c r="A842" s="7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spans="1:13" ht="18" x14ac:dyDescent="0.2">
      <c r="A843" s="7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spans="1:13" ht="18" x14ac:dyDescent="0.2">
      <c r="A844" s="7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spans="1:13" ht="18" x14ac:dyDescent="0.2">
      <c r="A845" s="7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spans="1:13" ht="18" x14ac:dyDescent="0.2">
      <c r="A846" s="7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spans="1:13" ht="18" x14ac:dyDescent="0.2">
      <c r="A847" s="7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spans="1:13" ht="18" x14ac:dyDescent="0.2">
      <c r="A848" s="7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spans="1:13" ht="18" x14ac:dyDescent="0.2">
      <c r="A849" s="7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spans="1:13" ht="18" x14ac:dyDescent="0.2">
      <c r="A850" s="7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spans="1:13" ht="18" x14ac:dyDescent="0.2">
      <c r="A851" s="7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spans="1:13" ht="18" x14ac:dyDescent="0.2">
      <c r="A852" s="7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spans="1:13" ht="18" x14ac:dyDescent="0.2">
      <c r="A853" s="7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spans="1:13" ht="18" x14ac:dyDescent="0.2">
      <c r="A854" s="7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spans="1:13" ht="18" x14ac:dyDescent="0.2">
      <c r="A855" s="7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spans="1:13" ht="18" x14ac:dyDescent="0.2">
      <c r="A856" s="7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spans="1:13" ht="18" x14ac:dyDescent="0.2">
      <c r="A857" s="7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spans="1:13" ht="18" x14ac:dyDescent="0.2">
      <c r="A858" s="7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spans="1:13" ht="18" x14ac:dyDescent="0.2">
      <c r="A859" s="7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spans="1:13" ht="18" x14ac:dyDescent="0.2">
      <c r="A860" s="7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spans="1:13" ht="18" x14ac:dyDescent="0.2">
      <c r="A861" s="7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spans="1:13" ht="18" x14ac:dyDescent="0.2">
      <c r="A862" s="7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spans="1:13" ht="18" x14ac:dyDescent="0.2">
      <c r="A863" s="7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spans="1:13" ht="18" x14ac:dyDescent="0.2">
      <c r="A864" s="7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spans="1:13" ht="18" x14ac:dyDescent="0.2">
      <c r="A865" s="7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spans="1:13" ht="18" x14ac:dyDescent="0.2">
      <c r="A866" s="7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spans="1:13" ht="18" x14ac:dyDescent="0.2">
      <c r="A867" s="7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spans="1:13" ht="18" x14ac:dyDescent="0.2">
      <c r="A868" s="7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spans="1:13" ht="18" x14ac:dyDescent="0.2">
      <c r="A869" s="7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spans="1:13" ht="18" x14ac:dyDescent="0.2">
      <c r="A870" s="7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spans="1:13" ht="18" x14ac:dyDescent="0.2">
      <c r="A871" s="7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spans="1:13" ht="18" x14ac:dyDescent="0.2">
      <c r="A872" s="7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spans="1:13" ht="18" x14ac:dyDescent="0.2">
      <c r="A873" s="7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spans="1:13" ht="18" x14ac:dyDescent="0.2">
      <c r="A874" s="7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spans="1:13" ht="18" x14ac:dyDescent="0.2">
      <c r="A875" s="7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spans="1:13" ht="18" x14ac:dyDescent="0.2">
      <c r="A876" s="7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spans="1:13" ht="18" x14ac:dyDescent="0.2">
      <c r="A877" s="7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spans="1:13" ht="18" x14ac:dyDescent="0.2">
      <c r="A878" s="7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spans="1:13" ht="18" x14ac:dyDescent="0.2">
      <c r="A879" s="7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spans="1:13" ht="18" x14ac:dyDescent="0.2">
      <c r="A880" s="7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spans="1:13" ht="18" x14ac:dyDescent="0.2">
      <c r="A881" s="7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spans="1:13" ht="18" x14ac:dyDescent="0.2">
      <c r="A882" s="7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spans="1:13" ht="18" x14ac:dyDescent="0.2">
      <c r="A883" s="7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spans="1:13" ht="18" x14ac:dyDescent="0.2">
      <c r="A884" s="7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spans="1:13" ht="18" x14ac:dyDescent="0.2">
      <c r="A885" s="7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spans="1:13" ht="18" x14ac:dyDescent="0.2">
      <c r="A886" s="7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spans="1:13" ht="18" x14ac:dyDescent="0.2">
      <c r="A887" s="7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spans="1:13" ht="18" x14ac:dyDescent="0.2">
      <c r="A888" s="7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spans="1:13" ht="18" x14ac:dyDescent="0.2">
      <c r="A889" s="7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spans="1:13" ht="18" x14ac:dyDescent="0.2">
      <c r="A890" s="7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spans="1:13" ht="18" x14ac:dyDescent="0.2">
      <c r="A891" s="7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spans="1:13" ht="18" x14ac:dyDescent="0.2">
      <c r="A892" s="7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spans="1:13" ht="18" x14ac:dyDescent="0.2">
      <c r="A893" s="7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spans="1:13" ht="18" x14ac:dyDescent="0.2">
      <c r="A894" s="7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spans="1:13" ht="18" x14ac:dyDescent="0.2">
      <c r="A895" s="7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spans="1:13" ht="18" x14ac:dyDescent="0.2">
      <c r="A896" s="7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spans="1:13" ht="18" x14ac:dyDescent="0.2">
      <c r="A897" s="7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spans="1:13" ht="18" x14ac:dyDescent="0.2">
      <c r="A898" s="7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spans="1:13" ht="18" x14ac:dyDescent="0.2">
      <c r="A899" s="7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spans="1:13" ht="18" x14ac:dyDescent="0.2">
      <c r="A900" s="7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spans="1:13" ht="18" x14ac:dyDescent="0.2">
      <c r="A901" s="7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spans="1:13" ht="18" x14ac:dyDescent="0.2">
      <c r="A902" s="7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 spans="1:13" ht="18" x14ac:dyDescent="0.2">
      <c r="A903" s="7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 spans="1:13" ht="18" x14ac:dyDescent="0.2">
      <c r="A904" s="7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 spans="1:13" ht="18" x14ac:dyDescent="0.2">
      <c r="A905" s="7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 spans="1:13" ht="18" x14ac:dyDescent="0.2">
      <c r="A906" s="7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 spans="1:13" ht="18" x14ac:dyDescent="0.2">
      <c r="A907" s="7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spans="1:13" ht="18" x14ac:dyDescent="0.2">
      <c r="A908" s="7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 spans="1:13" ht="18" x14ac:dyDescent="0.2">
      <c r="A909" s="7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 spans="1:13" ht="18" x14ac:dyDescent="0.2">
      <c r="A910" s="7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 spans="1:13" ht="18" x14ac:dyDescent="0.2">
      <c r="A911" s="7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 spans="1:13" ht="18" x14ac:dyDescent="0.2">
      <c r="A912" s="7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 spans="1:13" ht="18" x14ac:dyDescent="0.2">
      <c r="A913" s="7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 spans="1:13" ht="18" x14ac:dyDescent="0.2">
      <c r="A914" s="7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 spans="1:13" ht="18" x14ac:dyDescent="0.2">
      <c r="A915" s="7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 spans="1:13" ht="18" x14ac:dyDescent="0.2">
      <c r="A916" s="7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 spans="1:13" ht="18" x14ac:dyDescent="0.2">
      <c r="A917" s="7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 spans="1:13" ht="18" x14ac:dyDescent="0.2">
      <c r="A918" s="7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 spans="1:13" ht="18" x14ac:dyDescent="0.2">
      <c r="A919" s="7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 spans="1:13" ht="18" x14ac:dyDescent="0.2">
      <c r="A920" s="7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 spans="1:13" ht="18" x14ac:dyDescent="0.2">
      <c r="A921" s="7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 spans="1:13" ht="18" x14ac:dyDescent="0.2">
      <c r="A922" s="7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 spans="1:13" ht="18" x14ac:dyDescent="0.2">
      <c r="A923" s="7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 spans="1:13" ht="18" x14ac:dyDescent="0.2">
      <c r="A924" s="7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 spans="1:13" ht="18" x14ac:dyDescent="0.2">
      <c r="A925" s="7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 spans="1:13" ht="18" x14ac:dyDescent="0.2">
      <c r="A926" s="7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 spans="1:13" ht="18" x14ac:dyDescent="0.2">
      <c r="A927" s="7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 spans="1:13" ht="18" x14ac:dyDescent="0.2">
      <c r="A928" s="7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 spans="1:13" ht="18" x14ac:dyDescent="0.2">
      <c r="A929" s="7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 spans="1:13" ht="18" x14ac:dyDescent="0.2">
      <c r="A930" s="7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 spans="1:13" ht="18" x14ac:dyDescent="0.2">
      <c r="A931" s="7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 spans="1:13" ht="18" x14ac:dyDescent="0.2">
      <c r="A932" s="7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 spans="1:13" ht="18" x14ac:dyDescent="0.2">
      <c r="A933" s="7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 spans="1:13" ht="18" x14ac:dyDescent="0.2">
      <c r="A934" s="7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 spans="1:13" ht="18" x14ac:dyDescent="0.2">
      <c r="A935" s="7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 spans="1:13" ht="18" x14ac:dyDescent="0.2">
      <c r="A936" s="7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 spans="1:13" ht="18" x14ac:dyDescent="0.2">
      <c r="A937" s="7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 spans="1:13" ht="18" x14ac:dyDescent="0.2">
      <c r="A938" s="7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 spans="1:13" ht="18" x14ac:dyDescent="0.2">
      <c r="A939" s="7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 spans="1:13" ht="18" x14ac:dyDescent="0.2">
      <c r="A940" s="7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 spans="1:13" ht="18" x14ac:dyDescent="0.2">
      <c r="A941" s="7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 spans="1:13" ht="18" x14ac:dyDescent="0.2">
      <c r="A942" s="7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 spans="1:13" ht="18" x14ac:dyDescent="0.2">
      <c r="A943" s="7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 spans="1:13" ht="18" x14ac:dyDescent="0.2">
      <c r="A944" s="7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 spans="1:13" ht="18" x14ac:dyDescent="0.2">
      <c r="A945" s="7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 spans="1:13" ht="18" x14ac:dyDescent="0.2">
      <c r="A946" s="7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 spans="1:13" ht="18" x14ac:dyDescent="0.2">
      <c r="A947" s="7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 spans="1:13" ht="18" x14ac:dyDescent="0.2">
      <c r="A948" s="7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 spans="1:13" ht="18" x14ac:dyDescent="0.2">
      <c r="A949" s="7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 spans="1:13" ht="18" x14ac:dyDescent="0.2">
      <c r="A950" s="7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 spans="1:13" ht="18" x14ac:dyDescent="0.2">
      <c r="A951" s="7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 spans="1:13" ht="18" x14ac:dyDescent="0.2">
      <c r="A952" s="7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 spans="1:13" ht="18" x14ac:dyDescent="0.2">
      <c r="A953" s="7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 spans="1:13" ht="18" x14ac:dyDescent="0.2">
      <c r="A954" s="7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 spans="1:13" ht="18" x14ac:dyDescent="0.2">
      <c r="A955" s="7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 spans="1:13" ht="18" x14ac:dyDescent="0.2">
      <c r="A956" s="7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 spans="1:13" ht="18" x14ac:dyDescent="0.2">
      <c r="A957" s="7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 spans="1:13" ht="18" x14ac:dyDescent="0.2">
      <c r="A958" s="7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 spans="1:13" ht="18" x14ac:dyDescent="0.2">
      <c r="A959" s="7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 spans="1:13" ht="18" x14ac:dyDescent="0.2">
      <c r="A960" s="7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 spans="1:13" ht="18" x14ac:dyDescent="0.2">
      <c r="A961" s="7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 spans="1:13" ht="18" x14ac:dyDescent="0.2">
      <c r="A962" s="7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 spans="1:13" ht="18" x14ac:dyDescent="0.2">
      <c r="A963" s="7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 spans="1:13" ht="18" x14ac:dyDescent="0.2">
      <c r="A964" s="7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 spans="1:13" ht="18" x14ac:dyDescent="0.2">
      <c r="A965" s="7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 spans="1:13" ht="18" x14ac:dyDescent="0.2">
      <c r="A966" s="7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 spans="1:13" ht="18" x14ac:dyDescent="0.2">
      <c r="A967" s="7"/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 spans="1:13" ht="18" x14ac:dyDescent="0.2">
      <c r="A968" s="7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 spans="1:13" ht="18" x14ac:dyDescent="0.2">
      <c r="A969" s="7"/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 spans="1:13" ht="18" x14ac:dyDescent="0.2">
      <c r="A970" s="7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 spans="1:13" ht="18" x14ac:dyDescent="0.2">
      <c r="A971" s="7"/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 spans="1:13" ht="18" x14ac:dyDescent="0.2">
      <c r="A972" s="7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 spans="1:13" ht="18" x14ac:dyDescent="0.2">
      <c r="A973" s="7"/>
      <c r="B973" s="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 spans="1:13" ht="18" x14ac:dyDescent="0.2">
      <c r="A974" s="7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 spans="1:13" ht="18" x14ac:dyDescent="0.2">
      <c r="A975" s="7"/>
      <c r="B975" s="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 spans="1:13" ht="18" x14ac:dyDescent="0.2">
      <c r="A976" s="7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 spans="1:13" ht="18" x14ac:dyDescent="0.2">
      <c r="A977" s="7"/>
      <c r="B977" s="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 spans="1:13" ht="18" x14ac:dyDescent="0.2">
      <c r="A978" s="7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 spans="1:13" ht="18" x14ac:dyDescent="0.2">
      <c r="A979" s="7"/>
      <c r="B979" s="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 spans="1:13" ht="18" x14ac:dyDescent="0.2">
      <c r="A980" s="7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 spans="1:13" ht="18" x14ac:dyDescent="0.2">
      <c r="A981" s="7"/>
      <c r="B981" s="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zoomScale="97" workbookViewId="0">
      <selection activeCell="J2" sqref="J2"/>
    </sheetView>
  </sheetViews>
  <sheetFormatPr baseColWidth="10" defaultRowHeight="15" x14ac:dyDescent="0.2"/>
  <cols>
    <col min="1" max="1" width="24.83203125" bestFit="1" customWidth="1"/>
    <col min="2" max="2" width="11.5" bestFit="1" customWidth="1"/>
    <col min="3" max="3" width="10.83203125" style="33"/>
    <col min="4" max="4" width="29.6640625" bestFit="1" customWidth="1"/>
    <col min="5" max="5" width="24.83203125" bestFit="1" customWidth="1"/>
    <col min="6" max="6" width="25" bestFit="1" customWidth="1"/>
    <col min="7" max="7" width="5.6640625" bestFit="1" customWidth="1"/>
    <col min="8" max="8" width="11" bestFit="1" customWidth="1"/>
    <col min="9" max="9" width="12" bestFit="1" customWidth="1"/>
    <col min="10" max="10" width="11.5" bestFit="1" customWidth="1"/>
    <col min="11" max="11" width="8.33203125" bestFit="1" customWidth="1"/>
    <col min="12" max="12" width="14.33203125" bestFit="1" customWidth="1"/>
    <col min="13" max="13" width="16.6640625" bestFit="1" customWidth="1"/>
    <col min="14" max="14" width="8.1640625" bestFit="1" customWidth="1"/>
    <col min="15" max="15" width="7.5" bestFit="1" customWidth="1"/>
  </cols>
  <sheetData>
    <row r="1" spans="1:49" ht="18" x14ac:dyDescent="0.2">
      <c r="B1" s="5"/>
      <c r="C1" s="29" t="s">
        <v>28</v>
      </c>
      <c r="D1" s="20" t="s">
        <v>31</v>
      </c>
      <c r="E1" s="4" t="s">
        <v>2637</v>
      </c>
      <c r="F1" s="4" t="s">
        <v>2520</v>
      </c>
      <c r="G1" s="4" t="s">
        <v>2638</v>
      </c>
      <c r="H1" s="4" t="s">
        <v>2639</v>
      </c>
      <c r="I1" s="4" t="s">
        <v>2640</v>
      </c>
      <c r="J1" s="4" t="s">
        <v>2641</v>
      </c>
      <c r="K1" s="4" t="s">
        <v>2642</v>
      </c>
      <c r="L1" s="4" t="s">
        <v>2644</v>
      </c>
      <c r="M1" s="4" t="s">
        <v>2645</v>
      </c>
      <c r="N1" s="4" t="s">
        <v>2522</v>
      </c>
      <c r="O1" s="4"/>
      <c r="P1" s="4"/>
      <c r="Q1" s="4"/>
      <c r="AK1" s="7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ht="18" x14ac:dyDescent="0.2">
      <c r="B2" s="7"/>
      <c r="C2" s="1">
        <v>2014</v>
      </c>
      <c r="D2" t="s">
        <v>362</v>
      </c>
      <c r="E2" t="s">
        <v>362</v>
      </c>
      <c r="F2" s="7" t="s">
        <v>368</v>
      </c>
      <c r="G2" s="7" t="s">
        <v>54</v>
      </c>
      <c r="H2" s="7">
        <v>75.25</v>
      </c>
      <c r="I2" s="7">
        <v>220</v>
      </c>
      <c r="J2" s="7"/>
      <c r="K2" s="7">
        <v>4.9400000000000004</v>
      </c>
      <c r="L2" s="7">
        <v>28</v>
      </c>
      <c r="M2" s="7">
        <v>99</v>
      </c>
      <c r="N2" s="7">
        <v>4.34</v>
      </c>
      <c r="O2" s="7"/>
      <c r="P2" s="7"/>
      <c r="Q2" s="7"/>
    </row>
    <row r="3" spans="1:49" ht="18" x14ac:dyDescent="0.2">
      <c r="B3" s="7"/>
      <c r="C3" s="1">
        <v>1999</v>
      </c>
      <c r="D3" t="s">
        <v>1220</v>
      </c>
      <c r="E3" t="s">
        <v>1220</v>
      </c>
      <c r="F3" s="7" t="s">
        <v>969</v>
      </c>
      <c r="G3" s="7" t="s">
        <v>54</v>
      </c>
      <c r="H3" s="7">
        <v>75.5</v>
      </c>
      <c r="I3" s="7">
        <v>203</v>
      </c>
      <c r="J3" s="7">
        <v>17</v>
      </c>
      <c r="K3" s="7">
        <v>4.59</v>
      </c>
      <c r="L3" s="7">
        <v>35.5</v>
      </c>
      <c r="M3" s="7">
        <v>118</v>
      </c>
      <c r="N3" s="7">
        <v>4.29</v>
      </c>
      <c r="O3" s="7"/>
      <c r="P3" s="7"/>
      <c r="Q3" s="7"/>
    </row>
    <row r="4" spans="1:49" ht="18" x14ac:dyDescent="0.2">
      <c r="B4" s="7"/>
      <c r="C4" s="1">
        <v>2005</v>
      </c>
      <c r="D4" t="s">
        <v>868</v>
      </c>
      <c r="E4" t="s">
        <v>868</v>
      </c>
      <c r="F4" s="7" t="s">
        <v>107</v>
      </c>
      <c r="G4" s="7" t="s">
        <v>54</v>
      </c>
      <c r="H4" s="7">
        <v>74</v>
      </c>
      <c r="I4" s="7">
        <v>223</v>
      </c>
      <c r="J4" s="7">
        <v>39</v>
      </c>
      <c r="K4" s="7">
        <v>4.75</v>
      </c>
      <c r="L4" s="7">
        <v>34.5</v>
      </c>
      <c r="M4" s="7">
        <v>110</v>
      </c>
      <c r="N4" s="7"/>
      <c r="O4" s="7"/>
      <c r="P4" s="7"/>
      <c r="Q4" s="7"/>
    </row>
    <row r="5" spans="1:49" ht="18" x14ac:dyDescent="0.2">
      <c r="B5" s="7"/>
      <c r="C5" s="1">
        <v>1999</v>
      </c>
      <c r="D5" t="s">
        <v>1196</v>
      </c>
      <c r="E5" t="s">
        <v>1196</v>
      </c>
      <c r="F5" s="7" t="s">
        <v>263</v>
      </c>
      <c r="G5" s="7" t="s">
        <v>54</v>
      </c>
      <c r="H5" s="7">
        <v>74.8</v>
      </c>
      <c r="I5" s="7">
        <v>227</v>
      </c>
      <c r="J5" s="7">
        <v>26</v>
      </c>
      <c r="K5" s="7">
        <v>4.7</v>
      </c>
      <c r="L5" s="7">
        <v>34</v>
      </c>
      <c r="M5" s="7">
        <v>111</v>
      </c>
      <c r="N5" s="7">
        <v>4.29</v>
      </c>
      <c r="O5" s="7"/>
      <c r="P5" s="7"/>
      <c r="Q5" s="7"/>
    </row>
    <row r="6" spans="1:49" ht="18" x14ac:dyDescent="0.2">
      <c r="B6" s="7"/>
      <c r="C6" s="1">
        <v>2005</v>
      </c>
      <c r="D6" t="s">
        <v>859</v>
      </c>
      <c r="E6" t="s">
        <v>859</v>
      </c>
      <c r="F6" s="7" t="s">
        <v>866</v>
      </c>
      <c r="G6" s="7" t="s">
        <v>54</v>
      </c>
      <c r="H6" s="7">
        <v>76.13</v>
      </c>
      <c r="I6" s="7">
        <v>217</v>
      </c>
      <c r="J6" s="7">
        <v>40</v>
      </c>
      <c r="K6" s="7">
        <v>4.78</v>
      </c>
      <c r="L6" s="7">
        <v>32</v>
      </c>
      <c r="M6" s="7">
        <v>113</v>
      </c>
      <c r="N6" s="7">
        <v>3.96</v>
      </c>
      <c r="O6" s="7"/>
      <c r="P6" s="7"/>
      <c r="Q6" s="7"/>
    </row>
    <row r="7" spans="1:49" ht="18" x14ac:dyDescent="0.2">
      <c r="B7" s="7"/>
      <c r="C7" s="1">
        <v>1993</v>
      </c>
      <c r="D7" t="s">
        <v>1457</v>
      </c>
      <c r="E7" t="s">
        <v>1457</v>
      </c>
      <c r="F7" s="7" t="s">
        <v>129</v>
      </c>
      <c r="G7" s="7" t="s">
        <v>54</v>
      </c>
      <c r="H7" s="7">
        <v>72</v>
      </c>
      <c r="I7" s="7">
        <v>212</v>
      </c>
      <c r="J7" s="7"/>
      <c r="K7" s="7">
        <v>4.97</v>
      </c>
      <c r="L7" s="7">
        <v>30.5</v>
      </c>
      <c r="M7" s="7"/>
      <c r="N7" s="7"/>
      <c r="O7" s="7"/>
      <c r="P7" s="7"/>
      <c r="Q7" s="7"/>
    </row>
    <row r="8" spans="1:49" ht="18" x14ac:dyDescent="0.2">
      <c r="B8" s="7"/>
      <c r="C8" s="1">
        <v>2012</v>
      </c>
      <c r="D8" t="s">
        <v>447</v>
      </c>
      <c r="E8" t="s">
        <v>447</v>
      </c>
      <c r="F8" s="7" t="s">
        <v>218</v>
      </c>
      <c r="G8" s="7" t="s">
        <v>54</v>
      </c>
      <c r="H8" s="7">
        <v>76</v>
      </c>
      <c r="I8" s="7">
        <v>234</v>
      </c>
      <c r="J8" s="7">
        <v>37</v>
      </c>
      <c r="K8" s="7">
        <v>4.59</v>
      </c>
      <c r="L8" s="7">
        <v>36</v>
      </c>
      <c r="M8" s="7">
        <v>124</v>
      </c>
      <c r="N8" s="7">
        <v>4.28</v>
      </c>
      <c r="O8" s="7"/>
      <c r="P8" s="7"/>
      <c r="Q8" s="7"/>
    </row>
    <row r="9" spans="1:49" ht="18" x14ac:dyDescent="0.2">
      <c r="B9" s="7"/>
      <c r="C9" s="1">
        <v>2011</v>
      </c>
      <c r="D9" t="s">
        <v>558</v>
      </c>
      <c r="E9" t="s">
        <v>558</v>
      </c>
      <c r="F9" s="7" t="s">
        <v>2532</v>
      </c>
      <c r="G9" s="7" t="s">
        <v>54</v>
      </c>
      <c r="H9" s="7">
        <v>74</v>
      </c>
      <c r="I9" s="7">
        <v>215</v>
      </c>
      <c r="J9" s="7">
        <v>29</v>
      </c>
      <c r="K9" s="7">
        <v>4.83</v>
      </c>
      <c r="L9" s="7">
        <v>35</v>
      </c>
      <c r="M9" s="7">
        <v>126</v>
      </c>
      <c r="N9" s="7">
        <v>4.18</v>
      </c>
      <c r="O9" s="7"/>
      <c r="P9" s="7"/>
      <c r="Q9" s="7"/>
    </row>
    <row r="10" spans="1:49" ht="18" x14ac:dyDescent="0.2">
      <c r="B10" s="7"/>
      <c r="C10" s="1">
        <v>1989</v>
      </c>
      <c r="D10" t="s">
        <v>1635</v>
      </c>
      <c r="E10" t="s">
        <v>1635</v>
      </c>
      <c r="F10" s="7" t="s">
        <v>445</v>
      </c>
      <c r="G10" s="7" t="s">
        <v>54</v>
      </c>
      <c r="H10" s="7">
        <v>75.400000000000006</v>
      </c>
      <c r="I10" s="7">
        <v>199</v>
      </c>
      <c r="J10" s="7"/>
      <c r="K10" s="7">
        <v>4.78</v>
      </c>
      <c r="L10" s="7">
        <v>28</v>
      </c>
      <c r="M10" s="7">
        <v>102</v>
      </c>
      <c r="N10" s="7">
        <v>4.37</v>
      </c>
      <c r="O10" s="7"/>
      <c r="P10" s="7"/>
      <c r="Q10" s="7"/>
    </row>
    <row r="11" spans="1:49" ht="18" x14ac:dyDescent="0.2">
      <c r="B11" s="7"/>
      <c r="C11" s="1">
        <v>2004</v>
      </c>
      <c r="D11" t="s">
        <v>948</v>
      </c>
      <c r="E11" t="s">
        <v>948</v>
      </c>
      <c r="F11" s="7" t="s">
        <v>435</v>
      </c>
      <c r="G11" s="7" t="s">
        <v>54</v>
      </c>
      <c r="H11" s="7">
        <v>76.900000000000006</v>
      </c>
      <c r="I11" s="7">
        <v>241</v>
      </c>
      <c r="J11" s="7">
        <v>25</v>
      </c>
      <c r="K11" s="7">
        <v>4.75</v>
      </c>
      <c r="L11" s="7">
        <v>30</v>
      </c>
      <c r="M11" s="7">
        <v>119</v>
      </c>
      <c r="N11" s="7">
        <v>4.34</v>
      </c>
      <c r="O11" s="7"/>
      <c r="P11" s="7"/>
      <c r="Q11" s="7"/>
    </row>
    <row r="12" spans="1:49" ht="18" x14ac:dyDescent="0.2">
      <c r="B12" s="7"/>
      <c r="C12" s="1">
        <v>1991</v>
      </c>
      <c r="D12" t="s">
        <v>1552</v>
      </c>
      <c r="E12" t="s">
        <v>1552</v>
      </c>
      <c r="F12" s="7" t="s">
        <v>263</v>
      </c>
      <c r="G12" s="7" t="s">
        <v>54</v>
      </c>
      <c r="H12" s="7">
        <v>74.3</v>
      </c>
      <c r="I12" s="7">
        <v>200</v>
      </c>
      <c r="J12" s="7"/>
      <c r="K12" s="7">
        <v>4.9800000000000004</v>
      </c>
      <c r="L12" s="7">
        <v>30.5</v>
      </c>
      <c r="M12" s="7">
        <v>106</v>
      </c>
      <c r="N12" s="7">
        <v>4.2699999999999996</v>
      </c>
      <c r="O12" s="7"/>
      <c r="P12" s="7"/>
      <c r="Q12" s="7"/>
    </row>
    <row r="13" spans="1:49" ht="18" x14ac:dyDescent="0.2">
      <c r="B13" s="7"/>
      <c r="C13" s="1">
        <v>1993</v>
      </c>
      <c r="D13" t="s">
        <v>1443</v>
      </c>
      <c r="E13" t="s">
        <v>1443</v>
      </c>
      <c r="F13" s="7" t="s">
        <v>543</v>
      </c>
      <c r="G13" s="7" t="s">
        <v>54</v>
      </c>
      <c r="H13" s="7">
        <v>74.599999999999994</v>
      </c>
      <c r="I13" s="7">
        <v>234</v>
      </c>
      <c r="J13" s="7"/>
      <c r="K13" s="7">
        <v>4.8899999999999997</v>
      </c>
      <c r="L13" s="7">
        <v>30.5</v>
      </c>
      <c r="M13" s="7">
        <v>109</v>
      </c>
      <c r="N13" s="7">
        <v>4.29</v>
      </c>
      <c r="O13" s="7"/>
      <c r="P13" s="7"/>
      <c r="Q13" s="7"/>
    </row>
    <row r="14" spans="1:49" ht="18" x14ac:dyDescent="0.2">
      <c r="A14" s="50" t="s">
        <v>225</v>
      </c>
      <c r="B14" s="7"/>
      <c r="C14" s="1">
        <v>1989</v>
      </c>
      <c r="D14" t="s">
        <v>1630</v>
      </c>
      <c r="E14" t="s">
        <v>1630</v>
      </c>
      <c r="F14" s="7" t="s">
        <v>76</v>
      </c>
      <c r="G14" s="7" t="s">
        <v>54</v>
      </c>
      <c r="H14" s="7">
        <v>72.599999999999994</v>
      </c>
      <c r="I14" s="7">
        <v>217</v>
      </c>
      <c r="J14" s="7"/>
      <c r="K14" s="7">
        <v>5.09</v>
      </c>
      <c r="L14" s="7">
        <v>28.5</v>
      </c>
      <c r="M14" s="7">
        <v>96</v>
      </c>
      <c r="N14" s="7">
        <v>4.42</v>
      </c>
      <c r="O14" s="7"/>
      <c r="P14" s="7"/>
      <c r="Q14" s="7"/>
    </row>
    <row r="15" spans="1:49" ht="18" x14ac:dyDescent="0.2">
      <c r="B15" s="7"/>
      <c r="C15" s="1">
        <v>2011</v>
      </c>
      <c r="D15" t="s">
        <v>545</v>
      </c>
      <c r="E15" t="s">
        <v>545</v>
      </c>
      <c r="F15" s="7" t="s">
        <v>551</v>
      </c>
      <c r="G15" s="7" t="s">
        <v>54</v>
      </c>
      <c r="H15" s="7">
        <v>76.38</v>
      </c>
      <c r="I15" s="7">
        <v>234</v>
      </c>
      <c r="J15" s="7">
        <v>42</v>
      </c>
      <c r="K15" s="7">
        <v>4.6100000000000003</v>
      </c>
      <c r="L15" s="7">
        <v>29.5</v>
      </c>
      <c r="M15" s="7">
        <v>106</v>
      </c>
      <c r="N15" s="7">
        <v>4.2699999999999996</v>
      </c>
      <c r="O15" s="7"/>
      <c r="P15" s="7"/>
      <c r="Q15" s="7"/>
    </row>
    <row r="16" spans="1:49" ht="18" x14ac:dyDescent="0.2">
      <c r="B16" s="7"/>
      <c r="C16" s="1">
        <v>2014</v>
      </c>
      <c r="D16" t="s">
        <v>305</v>
      </c>
      <c r="E16" t="s">
        <v>305</v>
      </c>
      <c r="F16" s="7" t="s">
        <v>316</v>
      </c>
      <c r="G16" s="7" t="s">
        <v>54</v>
      </c>
      <c r="H16" s="7">
        <v>77</v>
      </c>
      <c r="I16" s="7">
        <v>232</v>
      </c>
      <c r="J16" s="7">
        <v>28</v>
      </c>
      <c r="K16" s="7">
        <v>4.93</v>
      </c>
      <c r="L16" s="7">
        <v>32.5</v>
      </c>
      <c r="M16" s="7">
        <v>114</v>
      </c>
      <c r="N16" s="7">
        <v>4.21</v>
      </c>
      <c r="O16" s="7"/>
      <c r="P16" s="7"/>
      <c r="Q16" s="7"/>
    </row>
    <row r="17" spans="2:17" ht="18" x14ac:dyDescent="0.2">
      <c r="B17" s="7"/>
      <c r="C17" s="1">
        <v>1996</v>
      </c>
      <c r="D17" t="s">
        <v>1312</v>
      </c>
      <c r="E17" t="s">
        <v>1312</v>
      </c>
      <c r="F17" s="7" t="s">
        <v>2525</v>
      </c>
      <c r="G17" s="7" t="s">
        <v>54</v>
      </c>
      <c r="H17" s="7">
        <v>75.3</v>
      </c>
      <c r="I17" s="7">
        <v>221</v>
      </c>
      <c r="J17" s="7"/>
      <c r="K17" s="7">
        <v>4.7300000000000004</v>
      </c>
      <c r="L17" s="7">
        <v>31</v>
      </c>
      <c r="M17" s="7">
        <v>108</v>
      </c>
      <c r="N17" s="7">
        <v>4.16</v>
      </c>
      <c r="O17" s="7"/>
      <c r="P17" s="7"/>
      <c r="Q17" s="7"/>
    </row>
    <row r="18" spans="2:17" ht="18" x14ac:dyDescent="0.2">
      <c r="B18" s="7"/>
      <c r="C18" s="1">
        <v>1992</v>
      </c>
      <c r="D18" t="s">
        <v>1509</v>
      </c>
      <c r="E18" t="s">
        <v>1509</v>
      </c>
      <c r="F18" s="7" t="s">
        <v>2534</v>
      </c>
      <c r="G18" s="7" t="s">
        <v>54</v>
      </c>
      <c r="H18" s="7">
        <v>76.5</v>
      </c>
      <c r="I18" s="7">
        <v>218</v>
      </c>
      <c r="J18" s="7"/>
      <c r="K18" s="7">
        <v>5.0199999999999996</v>
      </c>
      <c r="L18" s="7">
        <v>29.5</v>
      </c>
      <c r="M18" s="7">
        <v>110</v>
      </c>
      <c r="N18" s="7">
        <v>4.29</v>
      </c>
      <c r="O18" s="7"/>
      <c r="P18" s="7"/>
      <c r="Q18" s="7"/>
    </row>
    <row r="19" spans="2:17" ht="18" x14ac:dyDescent="0.2">
      <c r="B19" s="7"/>
      <c r="C19" s="1">
        <v>2007</v>
      </c>
      <c r="D19" t="s">
        <v>760</v>
      </c>
      <c r="E19" t="s">
        <v>760</v>
      </c>
      <c r="F19" s="7" t="s">
        <v>103</v>
      </c>
      <c r="G19" s="7" t="s">
        <v>54</v>
      </c>
      <c r="H19" s="7">
        <v>75.75</v>
      </c>
      <c r="I19" s="7">
        <v>232</v>
      </c>
      <c r="J19" s="7">
        <v>29</v>
      </c>
      <c r="K19" s="7">
        <v>4.7300000000000004</v>
      </c>
      <c r="L19" s="7"/>
      <c r="M19" s="7"/>
      <c r="N19" s="7"/>
      <c r="O19" s="7"/>
      <c r="P19" s="7"/>
      <c r="Q19" s="7"/>
    </row>
    <row r="20" spans="2:17" ht="18" x14ac:dyDescent="0.2">
      <c r="B20" s="7"/>
      <c r="C20" s="1">
        <v>2012</v>
      </c>
      <c r="D20" t="s">
        <v>475</v>
      </c>
      <c r="E20" t="s">
        <v>475</v>
      </c>
      <c r="F20" s="7" t="s">
        <v>2548</v>
      </c>
      <c r="G20" s="7" t="s">
        <v>54</v>
      </c>
      <c r="H20" s="7">
        <v>75.5</v>
      </c>
      <c r="I20" s="7">
        <v>221</v>
      </c>
      <c r="J20" s="7">
        <v>27</v>
      </c>
      <c r="K20" s="7">
        <v>4.8899999999999997</v>
      </c>
      <c r="L20" s="7"/>
      <c r="M20" s="7"/>
      <c r="N20" s="7"/>
      <c r="O20" s="7"/>
      <c r="P20" s="7"/>
      <c r="Q20" s="7"/>
    </row>
    <row r="21" spans="2:17" ht="18" x14ac:dyDescent="0.2">
      <c r="B21" s="7"/>
      <c r="C21" s="1">
        <v>2015</v>
      </c>
      <c r="D21" t="s">
        <v>287</v>
      </c>
      <c r="E21" t="s">
        <v>287</v>
      </c>
      <c r="F21" s="7" t="s">
        <v>295</v>
      </c>
      <c r="G21" s="7" t="s">
        <v>54</v>
      </c>
      <c r="H21" s="7">
        <v>75.25</v>
      </c>
      <c r="I21" s="7">
        <v>226</v>
      </c>
      <c r="J21" s="7">
        <v>26</v>
      </c>
      <c r="K21" s="7">
        <v>4.63</v>
      </c>
      <c r="L21" s="7">
        <v>36</v>
      </c>
      <c r="M21" s="7">
        <v>120</v>
      </c>
      <c r="N21" s="7">
        <v>3.98</v>
      </c>
      <c r="O21" s="7"/>
      <c r="P21" s="7"/>
      <c r="Q21" s="7"/>
    </row>
    <row r="22" spans="2:17" ht="18" x14ac:dyDescent="0.2">
      <c r="B22" s="7"/>
      <c r="C22" s="1">
        <v>2008</v>
      </c>
      <c r="D22" t="s">
        <v>717</v>
      </c>
      <c r="E22" t="s">
        <v>717</v>
      </c>
      <c r="F22" s="7" t="s">
        <v>332</v>
      </c>
      <c r="G22" s="7" t="s">
        <v>54</v>
      </c>
      <c r="H22" s="7">
        <v>74.88</v>
      </c>
      <c r="I22" s="7">
        <v>230</v>
      </c>
      <c r="J22" s="7">
        <v>32</v>
      </c>
      <c r="K22" s="7">
        <v>4.8499999999999996</v>
      </c>
      <c r="L22" s="7">
        <v>30</v>
      </c>
      <c r="M22" s="7">
        <v>115</v>
      </c>
      <c r="N22" s="7">
        <v>4.55</v>
      </c>
      <c r="O22" s="7"/>
      <c r="P22" s="7"/>
      <c r="Q22" s="7"/>
    </row>
    <row r="23" spans="2:17" ht="18" x14ac:dyDescent="0.2">
      <c r="B23" s="7"/>
      <c r="C23" s="1">
        <v>2003</v>
      </c>
      <c r="D23" t="s">
        <v>1030</v>
      </c>
      <c r="E23" t="s">
        <v>1030</v>
      </c>
      <c r="F23" s="7" t="s">
        <v>2574</v>
      </c>
      <c r="G23" s="7" t="s">
        <v>54</v>
      </c>
      <c r="H23" s="7">
        <v>75</v>
      </c>
      <c r="I23" s="7">
        <v>218</v>
      </c>
      <c r="J23" s="7">
        <v>27</v>
      </c>
      <c r="K23" s="7">
        <v>4.82</v>
      </c>
      <c r="L23" s="7">
        <v>30</v>
      </c>
      <c r="M23" s="7">
        <v>106</v>
      </c>
      <c r="N23" s="7"/>
      <c r="O23" s="7"/>
      <c r="P23" s="7"/>
      <c r="Q23" s="7"/>
    </row>
    <row r="24" spans="2:17" ht="18" x14ac:dyDescent="0.2">
      <c r="B24" s="7"/>
      <c r="C24" s="1">
        <v>1999</v>
      </c>
      <c r="D24" t="s">
        <v>1216</v>
      </c>
      <c r="E24" t="s">
        <v>1216</v>
      </c>
      <c r="F24" s="7" t="s">
        <v>543</v>
      </c>
      <c r="G24" s="7" t="s">
        <v>54</v>
      </c>
      <c r="H24" s="7">
        <v>77</v>
      </c>
      <c r="I24" s="7">
        <v>227</v>
      </c>
      <c r="J24" s="7">
        <v>25</v>
      </c>
      <c r="K24" s="7">
        <v>5.12</v>
      </c>
      <c r="L24" s="7">
        <v>30.5</v>
      </c>
      <c r="M24" s="7">
        <v>107</v>
      </c>
      <c r="N24" s="7">
        <v>4.4400000000000004</v>
      </c>
      <c r="O24" s="7"/>
      <c r="P24" s="7"/>
      <c r="Q24" s="7"/>
    </row>
    <row r="25" spans="2:17" ht="18" x14ac:dyDescent="0.2">
      <c r="B25" s="7"/>
      <c r="C25" s="1">
        <v>2012</v>
      </c>
      <c r="D25" t="s">
        <v>481</v>
      </c>
      <c r="E25" t="s">
        <v>481</v>
      </c>
      <c r="F25" s="7" t="s">
        <v>2549</v>
      </c>
      <c r="G25" s="7" t="s">
        <v>54</v>
      </c>
      <c r="H25" s="7">
        <v>78.88</v>
      </c>
      <c r="I25" s="7">
        <v>242</v>
      </c>
      <c r="J25" s="7">
        <v>25</v>
      </c>
      <c r="K25" s="7">
        <v>4.83</v>
      </c>
      <c r="L25" s="7"/>
      <c r="M25" s="7"/>
      <c r="N25" s="7"/>
      <c r="O25" s="7"/>
      <c r="P25" s="7"/>
      <c r="Q25" s="7"/>
    </row>
    <row r="26" spans="2:17" ht="18" x14ac:dyDescent="0.2">
      <c r="B26" s="7"/>
      <c r="C26" s="1">
        <v>2006</v>
      </c>
      <c r="D26" t="s">
        <v>838</v>
      </c>
      <c r="E26" t="s">
        <v>838</v>
      </c>
      <c r="F26" s="7" t="s">
        <v>368</v>
      </c>
      <c r="G26" s="7" t="s">
        <v>54</v>
      </c>
      <c r="H26" s="7">
        <v>74.5</v>
      </c>
      <c r="I26" s="7">
        <v>205</v>
      </c>
      <c r="J26" s="7">
        <v>24</v>
      </c>
      <c r="K26" s="7">
        <v>4.9400000000000004</v>
      </c>
      <c r="L26" s="7">
        <v>30.5</v>
      </c>
      <c r="M26" s="7">
        <v>104</v>
      </c>
      <c r="N26" s="7">
        <v>4.25</v>
      </c>
      <c r="O26" s="7"/>
      <c r="P26" s="7"/>
      <c r="Q26" s="7"/>
    </row>
    <row r="27" spans="2:17" ht="18" x14ac:dyDescent="0.2">
      <c r="B27" s="7"/>
      <c r="C27" s="1">
        <v>1991</v>
      </c>
      <c r="D27" t="s">
        <v>1542</v>
      </c>
      <c r="E27" t="s">
        <v>1542</v>
      </c>
      <c r="F27" s="7" t="s">
        <v>332</v>
      </c>
      <c r="G27" s="7" t="s">
        <v>54</v>
      </c>
      <c r="H27" s="7">
        <v>74.3</v>
      </c>
      <c r="I27" s="7">
        <v>231</v>
      </c>
      <c r="J27" s="7"/>
      <c r="K27" s="7"/>
      <c r="L27" s="7"/>
      <c r="M27" s="7"/>
      <c r="N27" s="7"/>
      <c r="O27" s="7"/>
      <c r="P27" s="7"/>
      <c r="Q27" s="7"/>
    </row>
    <row r="28" spans="2:17" ht="18" x14ac:dyDescent="0.2">
      <c r="B28" s="7"/>
      <c r="C28" s="1">
        <v>2006</v>
      </c>
      <c r="D28" t="s">
        <v>850</v>
      </c>
      <c r="E28" t="s">
        <v>850</v>
      </c>
      <c r="F28" s="7" t="s">
        <v>854</v>
      </c>
      <c r="G28" s="7" t="s">
        <v>54</v>
      </c>
      <c r="H28" s="7">
        <v>73.38</v>
      </c>
      <c r="I28" s="7">
        <v>217</v>
      </c>
      <c r="J28" s="7"/>
      <c r="K28" s="7">
        <v>4.63</v>
      </c>
      <c r="L28" s="7">
        <v>34</v>
      </c>
      <c r="M28" s="7">
        <v>107</v>
      </c>
      <c r="N28" s="7">
        <v>4.16</v>
      </c>
      <c r="O28" s="7"/>
      <c r="P28" s="7"/>
      <c r="Q28" s="7"/>
    </row>
    <row r="29" spans="2:17" ht="18" x14ac:dyDescent="0.2">
      <c r="B29" s="7"/>
      <c r="C29" s="1">
        <v>2015</v>
      </c>
      <c r="D29" t="s">
        <v>279</v>
      </c>
      <c r="E29" t="s">
        <v>279</v>
      </c>
      <c r="F29" s="7" t="s">
        <v>285</v>
      </c>
      <c r="G29" s="7" t="s">
        <v>54</v>
      </c>
      <c r="H29" s="7">
        <v>74.88</v>
      </c>
      <c r="I29" s="7">
        <v>230</v>
      </c>
      <c r="J29" s="7">
        <v>31</v>
      </c>
      <c r="K29" s="7">
        <v>4.87</v>
      </c>
      <c r="L29" s="7">
        <v>34</v>
      </c>
      <c r="M29" s="7">
        <v>121</v>
      </c>
      <c r="N29" s="7">
        <v>4.13</v>
      </c>
      <c r="O29" s="7"/>
      <c r="P29" s="7"/>
      <c r="Q29" s="7"/>
    </row>
    <row r="30" spans="2:17" ht="18" x14ac:dyDescent="0.2">
      <c r="B30" s="7"/>
      <c r="C30" s="1">
        <v>2003</v>
      </c>
      <c r="D30" t="s">
        <v>1002</v>
      </c>
      <c r="E30" t="s">
        <v>1002</v>
      </c>
      <c r="F30" s="7" t="s">
        <v>2696</v>
      </c>
      <c r="G30" s="7" t="s">
        <v>54</v>
      </c>
      <c r="H30" s="7">
        <v>77.400000000000006</v>
      </c>
      <c r="I30" s="7">
        <v>241</v>
      </c>
      <c r="J30" s="7">
        <v>25</v>
      </c>
      <c r="K30" s="7">
        <v>5.0999999999999996</v>
      </c>
      <c r="L30" s="7"/>
      <c r="M30" s="7"/>
      <c r="N30" s="7"/>
      <c r="O30" s="7"/>
      <c r="P30" s="7"/>
      <c r="Q30" s="7"/>
    </row>
    <row r="31" spans="2:17" ht="18" x14ac:dyDescent="0.2">
      <c r="B31" s="7"/>
      <c r="C31" s="1">
        <v>2017</v>
      </c>
      <c r="D31" t="s">
        <v>109</v>
      </c>
      <c r="E31" s="26" t="s">
        <v>109</v>
      </c>
      <c r="F31" s="7" t="s">
        <v>117</v>
      </c>
      <c r="G31" s="7" t="s">
        <v>54</v>
      </c>
      <c r="H31" s="7">
        <v>74.13</v>
      </c>
      <c r="I31" s="7">
        <v>219</v>
      </c>
      <c r="J31" s="7">
        <v>26</v>
      </c>
      <c r="K31" s="7"/>
      <c r="L31" s="7">
        <v>31</v>
      </c>
      <c r="M31" s="7">
        <v>113</v>
      </c>
      <c r="N31" s="7"/>
      <c r="O31" s="7"/>
      <c r="P31" s="7"/>
      <c r="Q31" s="7"/>
    </row>
    <row r="32" spans="2:17" ht="18" x14ac:dyDescent="0.2">
      <c r="B32" s="7"/>
      <c r="C32" s="1">
        <v>1999</v>
      </c>
      <c r="D32" t="s">
        <v>1207</v>
      </c>
      <c r="E32" t="s">
        <v>1207</v>
      </c>
      <c r="F32" s="7" t="s">
        <v>295</v>
      </c>
      <c r="G32" s="7" t="s">
        <v>54</v>
      </c>
      <c r="H32" s="7">
        <v>72.900000000000006</v>
      </c>
      <c r="I32" s="7">
        <v>213</v>
      </c>
      <c r="J32" s="7">
        <v>28</v>
      </c>
      <c r="K32" s="7">
        <v>4.76</v>
      </c>
      <c r="L32" s="7">
        <v>33.5</v>
      </c>
      <c r="M32" s="7">
        <v>108</v>
      </c>
      <c r="N32" s="7">
        <v>4.28</v>
      </c>
      <c r="O32" s="7"/>
      <c r="P32" s="7"/>
      <c r="Q32" s="7"/>
    </row>
    <row r="33" spans="1:17" ht="18" x14ac:dyDescent="0.2">
      <c r="B33" s="7"/>
      <c r="C33" s="1">
        <v>2011</v>
      </c>
      <c r="D33" t="s">
        <v>527</v>
      </c>
      <c r="E33" t="s">
        <v>527</v>
      </c>
      <c r="F33" s="7" t="s">
        <v>538</v>
      </c>
      <c r="G33" s="7" t="s">
        <v>54</v>
      </c>
      <c r="H33" s="7">
        <v>77</v>
      </c>
      <c r="I33" s="7">
        <v>248</v>
      </c>
      <c r="J33" s="7">
        <v>21</v>
      </c>
      <c r="K33" s="7">
        <v>4.5599999999999996</v>
      </c>
      <c r="L33" s="7">
        <v>40</v>
      </c>
      <c r="M33" s="7">
        <v>126</v>
      </c>
      <c r="N33" s="7">
        <v>4.12</v>
      </c>
      <c r="O33" s="7"/>
      <c r="P33" s="7"/>
      <c r="Q33" s="7"/>
    </row>
    <row r="34" spans="1:17" ht="18" x14ac:dyDescent="0.2">
      <c r="B34" s="7"/>
      <c r="C34" s="1">
        <v>2003</v>
      </c>
      <c r="D34" t="s">
        <v>994</v>
      </c>
      <c r="E34" t="s">
        <v>994</v>
      </c>
      <c r="F34" s="7" t="s">
        <v>2524</v>
      </c>
      <c r="G34" s="7" t="s">
        <v>54</v>
      </c>
      <c r="H34" s="7">
        <v>77</v>
      </c>
      <c r="I34" s="7">
        <v>232</v>
      </c>
      <c r="J34" s="7">
        <v>26</v>
      </c>
      <c r="K34" s="7">
        <v>4.6500000000000004</v>
      </c>
      <c r="L34" s="7"/>
      <c r="M34" s="7"/>
      <c r="N34" s="7"/>
      <c r="O34" s="7"/>
      <c r="P34" s="7"/>
      <c r="Q34" s="7"/>
    </row>
    <row r="35" spans="1:17" ht="18" x14ac:dyDescent="0.2">
      <c r="B35" s="7"/>
      <c r="C35" s="1">
        <v>2016</v>
      </c>
      <c r="D35" t="s">
        <v>150</v>
      </c>
      <c r="E35" t="s">
        <v>206</v>
      </c>
      <c r="F35" s="7" t="s">
        <v>2525</v>
      </c>
      <c r="G35" s="7" t="s">
        <v>54</v>
      </c>
      <c r="H35" s="7">
        <v>77</v>
      </c>
      <c r="I35" s="7">
        <v>253</v>
      </c>
      <c r="J35" s="7"/>
      <c r="K35" s="7">
        <v>4.8099999999999996</v>
      </c>
      <c r="L35" s="7">
        <v>36</v>
      </c>
      <c r="M35" s="7"/>
      <c r="N35" s="7"/>
      <c r="O35" s="7"/>
      <c r="P35" s="7"/>
      <c r="Q35" s="7"/>
    </row>
    <row r="36" spans="1:17" ht="18" x14ac:dyDescent="0.2">
      <c r="B36" s="7"/>
      <c r="C36" s="1">
        <v>1990</v>
      </c>
      <c r="D36" t="s">
        <v>1589</v>
      </c>
      <c r="E36" t="s">
        <v>1589</v>
      </c>
      <c r="F36" s="7" t="s">
        <v>543</v>
      </c>
      <c r="G36" s="7" t="s">
        <v>54</v>
      </c>
      <c r="H36" s="7">
        <v>76</v>
      </c>
      <c r="I36" s="7">
        <v>215</v>
      </c>
      <c r="J36" s="7"/>
      <c r="K36" s="7">
        <v>4.96</v>
      </c>
      <c r="L36" s="7">
        <v>26.5</v>
      </c>
      <c r="M36" s="7">
        <v>109</v>
      </c>
      <c r="N36" s="7">
        <v>4.5599999999999996</v>
      </c>
      <c r="O36" s="7"/>
      <c r="P36" s="7"/>
      <c r="Q36" s="7"/>
    </row>
    <row r="37" spans="1:17" ht="18" x14ac:dyDescent="0.2">
      <c r="B37" s="7"/>
      <c r="C37" s="1">
        <v>2008</v>
      </c>
      <c r="D37" t="s">
        <v>719</v>
      </c>
      <c r="E37" t="s">
        <v>719</v>
      </c>
      <c r="F37" s="7" t="s">
        <v>226</v>
      </c>
      <c r="G37" s="7" t="s">
        <v>54</v>
      </c>
      <c r="H37" s="7">
        <v>74.88</v>
      </c>
      <c r="I37" s="7">
        <v>230</v>
      </c>
      <c r="J37" s="7">
        <v>22</v>
      </c>
      <c r="K37" s="7">
        <v>4.95</v>
      </c>
      <c r="L37" s="7">
        <v>25.5</v>
      </c>
      <c r="M37" s="7">
        <v>106</v>
      </c>
      <c r="N37" s="7">
        <v>4.4000000000000004</v>
      </c>
      <c r="O37" s="7"/>
      <c r="P37" s="7"/>
      <c r="Q37" s="7"/>
    </row>
    <row r="38" spans="1:17" ht="18" x14ac:dyDescent="0.2">
      <c r="B38" s="7"/>
      <c r="C38" s="1">
        <v>2000</v>
      </c>
      <c r="D38" t="s">
        <v>1139</v>
      </c>
      <c r="E38" t="s">
        <v>1139</v>
      </c>
      <c r="F38" s="7" t="s">
        <v>2696</v>
      </c>
      <c r="G38" s="7" t="s">
        <v>54</v>
      </c>
      <c r="H38" s="7">
        <v>75.400000000000006</v>
      </c>
      <c r="I38" s="7">
        <v>229</v>
      </c>
      <c r="J38" s="7">
        <v>25</v>
      </c>
      <c r="K38" s="7">
        <v>4.8499999999999996</v>
      </c>
      <c r="L38" s="7">
        <v>33.5</v>
      </c>
      <c r="M38" s="7">
        <v>111</v>
      </c>
      <c r="N38" s="7">
        <v>4.16</v>
      </c>
      <c r="O38" s="7"/>
      <c r="P38" s="7"/>
      <c r="Q38" s="7"/>
    </row>
    <row r="39" spans="1:17" ht="18" x14ac:dyDescent="0.2">
      <c r="B39" s="7"/>
      <c r="C39" s="1">
        <v>1998</v>
      </c>
      <c r="D39" t="s">
        <v>1249</v>
      </c>
      <c r="E39" t="s">
        <v>1249</v>
      </c>
      <c r="F39" s="7" t="s">
        <v>2686</v>
      </c>
      <c r="G39" s="7" t="s">
        <v>54</v>
      </c>
      <c r="H39" s="7">
        <v>73.900000000000006</v>
      </c>
      <c r="I39" s="7">
        <v>216</v>
      </c>
      <c r="J39" s="7"/>
      <c r="K39" s="7">
        <v>4.8899999999999997</v>
      </c>
      <c r="L39" s="7">
        <v>33.5</v>
      </c>
      <c r="M39" s="7">
        <v>118</v>
      </c>
      <c r="N39" s="7">
        <v>4.1100000000000003</v>
      </c>
      <c r="O39" s="7"/>
      <c r="P39" s="7"/>
      <c r="Q39" s="7"/>
    </row>
    <row r="40" spans="1:17" ht="18" x14ac:dyDescent="0.2">
      <c r="B40" s="7"/>
      <c r="C40" s="1">
        <v>2005</v>
      </c>
      <c r="D40" t="s">
        <v>885</v>
      </c>
      <c r="E40" t="s">
        <v>885</v>
      </c>
      <c r="F40" s="7" t="s">
        <v>890</v>
      </c>
      <c r="G40" s="7" t="s">
        <v>54</v>
      </c>
      <c r="H40" s="7">
        <v>75.88</v>
      </c>
      <c r="I40" s="7">
        <v>225</v>
      </c>
      <c r="J40" s="7">
        <v>38</v>
      </c>
      <c r="K40" s="7">
        <v>4.8499999999999996</v>
      </c>
      <c r="L40" s="7">
        <v>33</v>
      </c>
      <c r="M40" s="7">
        <v>109</v>
      </c>
      <c r="N40" s="7">
        <v>4.08</v>
      </c>
      <c r="O40" s="7"/>
      <c r="P40" s="7"/>
      <c r="Q40" s="7"/>
    </row>
    <row r="41" spans="1:17" ht="18" x14ac:dyDescent="0.2">
      <c r="B41" s="7"/>
      <c r="C41" s="1">
        <v>2006</v>
      </c>
      <c r="D41" t="s">
        <v>835</v>
      </c>
      <c r="E41" t="s">
        <v>835</v>
      </c>
      <c r="F41" s="7" t="s">
        <v>89</v>
      </c>
      <c r="G41" s="7" t="s">
        <v>54</v>
      </c>
      <c r="H41" s="7">
        <v>76.75</v>
      </c>
      <c r="I41" s="7">
        <v>223</v>
      </c>
      <c r="J41" s="7">
        <v>33</v>
      </c>
      <c r="K41" s="7">
        <v>4.76</v>
      </c>
      <c r="L41" s="7">
        <v>33</v>
      </c>
      <c r="M41" s="7">
        <v>112</v>
      </c>
      <c r="N41" s="7">
        <v>4.1100000000000003</v>
      </c>
      <c r="O41" s="7"/>
      <c r="P41" s="7"/>
      <c r="Q41" s="7"/>
    </row>
    <row r="42" spans="1:17" ht="18" x14ac:dyDescent="0.2">
      <c r="B42" s="7"/>
      <c r="C42" s="1">
        <v>1988</v>
      </c>
      <c r="D42" t="s">
        <v>1664</v>
      </c>
      <c r="E42" t="s">
        <v>1664</v>
      </c>
      <c r="F42" s="7" t="s">
        <v>543</v>
      </c>
      <c r="G42" s="7" t="s">
        <v>54</v>
      </c>
      <c r="H42" s="7">
        <v>75.900000000000006</v>
      </c>
      <c r="I42" s="7">
        <v>211</v>
      </c>
      <c r="J42" s="7"/>
      <c r="K42" s="7">
        <v>4.87</v>
      </c>
      <c r="L42" s="7">
        <v>30</v>
      </c>
      <c r="M42" s="7">
        <v>102</v>
      </c>
      <c r="N42" s="7">
        <v>4.4000000000000004</v>
      </c>
      <c r="O42" s="7"/>
      <c r="P42" s="7"/>
      <c r="Q42" s="7"/>
    </row>
    <row r="43" spans="1:17" ht="18" x14ac:dyDescent="0.2">
      <c r="B43" s="7"/>
      <c r="C43" s="1">
        <v>1987</v>
      </c>
      <c r="D43" t="s">
        <v>1698</v>
      </c>
      <c r="E43" t="s">
        <v>1698</v>
      </c>
      <c r="F43" s="7" t="s">
        <v>263</v>
      </c>
      <c r="G43" s="7" t="s">
        <v>54</v>
      </c>
      <c r="H43" s="7">
        <v>73.400000000000006</v>
      </c>
      <c r="I43" s="7">
        <v>190</v>
      </c>
      <c r="J43" s="7"/>
      <c r="K43" s="7">
        <v>4.74</v>
      </c>
      <c r="L43" s="7">
        <v>30.5</v>
      </c>
      <c r="M43" s="7">
        <v>117</v>
      </c>
      <c r="N43" s="7">
        <v>4.3499999999999996</v>
      </c>
      <c r="O43" s="7"/>
      <c r="P43" s="7"/>
      <c r="Q43" s="7"/>
    </row>
    <row r="44" spans="1:17" ht="18" x14ac:dyDescent="0.2">
      <c r="B44" s="7"/>
      <c r="C44" s="1">
        <v>2000</v>
      </c>
      <c r="D44" t="s">
        <v>1147</v>
      </c>
      <c r="E44" t="s">
        <v>1147</v>
      </c>
      <c r="F44" s="7" t="s">
        <v>332</v>
      </c>
      <c r="G44" s="7" t="s">
        <v>54</v>
      </c>
      <c r="H44" s="7">
        <v>74.8</v>
      </c>
      <c r="I44" s="7">
        <v>222</v>
      </c>
      <c r="J44" s="7">
        <v>16</v>
      </c>
      <c r="K44" s="7">
        <v>5.37</v>
      </c>
      <c r="L44" s="7">
        <v>26.5</v>
      </c>
      <c r="M44" s="7">
        <v>98</v>
      </c>
      <c r="N44" s="7">
        <v>4.78</v>
      </c>
      <c r="O44" s="7"/>
      <c r="P44" s="7"/>
      <c r="Q44" s="7"/>
    </row>
    <row r="45" spans="1:17" ht="18" x14ac:dyDescent="0.2">
      <c r="A45" s="50" t="s">
        <v>442</v>
      </c>
      <c r="B45" s="7"/>
      <c r="C45" s="1">
        <v>2003</v>
      </c>
      <c r="D45" t="s">
        <v>1019</v>
      </c>
      <c r="E45" t="s">
        <v>1019</v>
      </c>
      <c r="F45" s="7" t="s">
        <v>632</v>
      </c>
      <c r="G45" s="7" t="s">
        <v>54</v>
      </c>
      <c r="H45" s="7">
        <v>76.400000000000006</v>
      </c>
      <c r="I45" s="7">
        <v>220</v>
      </c>
      <c r="J45" s="7">
        <v>22</v>
      </c>
      <c r="K45" s="7">
        <v>4.8600000000000003</v>
      </c>
      <c r="L45" s="7">
        <v>31</v>
      </c>
      <c r="M45" s="7">
        <v>103</v>
      </c>
      <c r="N45" s="7">
        <v>4.18</v>
      </c>
      <c r="O45" s="7"/>
      <c r="P45" s="7"/>
      <c r="Q45" s="7"/>
    </row>
    <row r="46" spans="1:17" ht="18" x14ac:dyDescent="0.2">
      <c r="B46" s="7"/>
      <c r="C46" s="1">
        <v>2011</v>
      </c>
      <c r="D46" t="s">
        <v>553</v>
      </c>
      <c r="E46" t="s">
        <v>553</v>
      </c>
      <c r="F46" s="7" t="s">
        <v>2534</v>
      </c>
      <c r="G46" s="7" t="s">
        <v>54</v>
      </c>
      <c r="H46" s="7">
        <v>74</v>
      </c>
      <c r="I46" s="7">
        <v>229</v>
      </c>
      <c r="J46" s="7">
        <v>35</v>
      </c>
      <c r="K46" s="7">
        <v>4.63</v>
      </c>
      <c r="L46" s="7">
        <v>32.5</v>
      </c>
      <c r="M46" s="7">
        <v>115</v>
      </c>
      <c r="N46" s="7">
        <v>4.18</v>
      </c>
      <c r="O46" s="7"/>
      <c r="P46" s="7"/>
      <c r="Q46" s="7"/>
    </row>
    <row r="47" spans="1:17" ht="18" x14ac:dyDescent="0.2">
      <c r="B47" s="7"/>
      <c r="C47" s="1">
        <v>1987</v>
      </c>
      <c r="D47" t="s">
        <v>1711</v>
      </c>
      <c r="E47" t="s">
        <v>1711</v>
      </c>
      <c r="F47" s="7" t="s">
        <v>285</v>
      </c>
      <c r="G47" s="7" t="s">
        <v>54</v>
      </c>
      <c r="H47" s="7">
        <v>75</v>
      </c>
      <c r="I47" s="7">
        <v>191</v>
      </c>
      <c r="J47" s="7"/>
      <c r="K47" s="7">
        <v>4.82</v>
      </c>
      <c r="L47" s="7">
        <v>29.5</v>
      </c>
      <c r="M47" s="7">
        <v>111</v>
      </c>
      <c r="N47" s="7">
        <v>4.45</v>
      </c>
      <c r="O47" s="7"/>
      <c r="P47" s="7"/>
      <c r="Q47" s="7"/>
    </row>
    <row r="48" spans="1:17" ht="18" x14ac:dyDescent="0.2">
      <c r="B48" s="7"/>
      <c r="C48" s="1">
        <v>2016</v>
      </c>
      <c r="D48" t="s">
        <v>183</v>
      </c>
      <c r="E48" t="s">
        <v>183</v>
      </c>
      <c r="F48" s="7" t="s">
        <v>2524</v>
      </c>
      <c r="G48" s="7" t="s">
        <v>54</v>
      </c>
      <c r="H48" s="7">
        <v>73.25</v>
      </c>
      <c r="I48" s="7">
        <v>220</v>
      </c>
      <c r="J48" s="7"/>
      <c r="K48" s="7">
        <v>4.8899999999999997</v>
      </c>
      <c r="L48" s="7">
        <v>29.5</v>
      </c>
      <c r="M48" s="7">
        <v>104</v>
      </c>
      <c r="N48" s="7">
        <v>4</v>
      </c>
      <c r="O48" s="7"/>
      <c r="P48" s="7"/>
      <c r="Q48" s="7"/>
    </row>
    <row r="49" spans="2:17" ht="18" x14ac:dyDescent="0.2">
      <c r="B49" s="7"/>
      <c r="C49" s="1">
        <v>2004</v>
      </c>
      <c r="D49" t="s">
        <v>983</v>
      </c>
      <c r="E49" t="s">
        <v>983</v>
      </c>
      <c r="F49" s="7" t="s">
        <v>543</v>
      </c>
      <c r="G49" s="7" t="s">
        <v>54</v>
      </c>
      <c r="H49" s="7">
        <v>75.5</v>
      </c>
      <c r="I49" s="7">
        <v>233</v>
      </c>
      <c r="J49" s="7">
        <v>19</v>
      </c>
      <c r="K49" s="7">
        <v>4.8</v>
      </c>
      <c r="L49" s="7">
        <v>26.5</v>
      </c>
      <c r="M49" s="7">
        <v>110</v>
      </c>
      <c r="N49" s="7">
        <v>4.22</v>
      </c>
      <c r="O49" s="7"/>
      <c r="P49" s="7"/>
      <c r="Q49" s="7"/>
    </row>
    <row r="50" spans="2:17" ht="18" x14ac:dyDescent="0.2">
      <c r="B50" s="7"/>
      <c r="C50" s="1">
        <v>2011</v>
      </c>
      <c r="D50" t="s">
        <v>567</v>
      </c>
      <c r="E50" t="s">
        <v>567</v>
      </c>
      <c r="F50" s="7" t="s">
        <v>574</v>
      </c>
      <c r="G50" s="7" t="s">
        <v>54</v>
      </c>
      <c r="H50" s="7">
        <v>76.63</v>
      </c>
      <c r="I50" s="7">
        <v>233</v>
      </c>
      <c r="J50" s="7"/>
      <c r="K50" s="7">
        <v>4.53</v>
      </c>
      <c r="L50" s="7">
        <v>33.5</v>
      </c>
      <c r="M50" s="7">
        <v>120</v>
      </c>
      <c r="N50" s="7">
        <v>4.26</v>
      </c>
      <c r="O50" s="7"/>
      <c r="P50" s="7"/>
      <c r="Q50" s="7"/>
    </row>
    <row r="51" spans="2:17" ht="18" x14ac:dyDescent="0.2">
      <c r="B51" s="7"/>
      <c r="C51" s="1">
        <v>2010</v>
      </c>
      <c r="D51" t="s">
        <v>625</v>
      </c>
      <c r="E51" t="s">
        <v>625</v>
      </c>
      <c r="F51" s="7" t="s">
        <v>632</v>
      </c>
      <c r="G51" s="7" t="s">
        <v>54</v>
      </c>
      <c r="H51" s="7">
        <v>73.13</v>
      </c>
      <c r="I51" s="7">
        <v>216</v>
      </c>
      <c r="J51" s="7">
        <v>25</v>
      </c>
      <c r="K51" s="7">
        <v>4.79</v>
      </c>
      <c r="L51" s="7"/>
      <c r="M51" s="7">
        <v>114</v>
      </c>
      <c r="N51" s="7"/>
      <c r="O51" s="7"/>
      <c r="P51" s="7"/>
      <c r="Q51" s="7"/>
    </row>
    <row r="52" spans="2:17" ht="18" x14ac:dyDescent="0.2">
      <c r="B52" s="7"/>
      <c r="C52" s="1">
        <v>2004</v>
      </c>
      <c r="D52" t="s">
        <v>974</v>
      </c>
      <c r="E52" t="s">
        <v>974</v>
      </c>
      <c r="F52" s="7" t="s">
        <v>2525</v>
      </c>
      <c r="G52" s="7" t="s">
        <v>54</v>
      </c>
      <c r="H52" s="7">
        <v>75.5</v>
      </c>
      <c r="I52" s="7">
        <v>228</v>
      </c>
      <c r="J52" s="7">
        <v>38</v>
      </c>
      <c r="K52" s="7">
        <v>4.84</v>
      </c>
      <c r="L52" s="7"/>
      <c r="M52" s="7"/>
      <c r="N52" s="7"/>
      <c r="O52" s="7"/>
      <c r="P52" s="7"/>
      <c r="Q52" s="7"/>
    </row>
    <row r="53" spans="2:17" ht="18" x14ac:dyDescent="0.2">
      <c r="B53" s="7"/>
      <c r="C53" s="1">
        <v>2009</v>
      </c>
      <c r="D53" t="s">
        <v>695</v>
      </c>
      <c r="E53" t="s">
        <v>695</v>
      </c>
      <c r="F53" s="7" t="s">
        <v>698</v>
      </c>
      <c r="G53" s="7" t="s">
        <v>54</v>
      </c>
      <c r="H53" s="7">
        <v>74.88</v>
      </c>
      <c r="I53" s="7">
        <v>225</v>
      </c>
      <c r="J53" s="7"/>
      <c r="K53" s="7">
        <v>4.87</v>
      </c>
      <c r="L53" s="7">
        <v>29</v>
      </c>
      <c r="M53" s="7">
        <v>102</v>
      </c>
      <c r="N53" s="7">
        <v>4.4800000000000004</v>
      </c>
      <c r="O53" s="7"/>
      <c r="P53" s="7"/>
      <c r="Q53" s="7"/>
    </row>
    <row r="54" spans="2:17" ht="18" x14ac:dyDescent="0.2">
      <c r="B54" s="7"/>
      <c r="C54" s="1">
        <v>2016</v>
      </c>
      <c r="D54" t="s">
        <v>195</v>
      </c>
      <c r="E54" t="s">
        <v>195</v>
      </c>
      <c r="F54" s="7" t="s">
        <v>2523</v>
      </c>
      <c r="G54" s="7" t="s">
        <v>54</v>
      </c>
      <c r="H54" s="7">
        <v>74.25</v>
      </c>
      <c r="I54" s="7">
        <v>226</v>
      </c>
      <c r="J54" s="7"/>
      <c r="K54" s="7">
        <v>4.79</v>
      </c>
      <c r="L54" s="7">
        <v>32.5</v>
      </c>
      <c r="M54" s="7">
        <v>116</v>
      </c>
      <c r="N54" s="7">
        <v>4.32</v>
      </c>
      <c r="O54" s="7"/>
      <c r="P54" s="7"/>
      <c r="Q54" s="7"/>
    </row>
    <row r="55" spans="2:17" ht="18" x14ac:dyDescent="0.2">
      <c r="B55" s="7"/>
      <c r="C55" s="1">
        <v>1991</v>
      </c>
      <c r="D55" t="s">
        <v>1530</v>
      </c>
      <c r="E55" t="s">
        <v>1530</v>
      </c>
      <c r="F55" s="7" t="s">
        <v>2551</v>
      </c>
      <c r="G55" s="7" t="s">
        <v>54</v>
      </c>
      <c r="H55" s="7">
        <v>79.900000000000006</v>
      </c>
      <c r="I55" s="7">
        <v>243</v>
      </c>
      <c r="J55" s="7"/>
      <c r="K55" s="7">
        <v>5.0999999999999996</v>
      </c>
      <c r="L55" s="7">
        <v>31.5</v>
      </c>
      <c r="M55" s="7">
        <v>114</v>
      </c>
      <c r="N55" s="7">
        <v>4.3600000000000003</v>
      </c>
      <c r="O55" s="7"/>
      <c r="P55" s="7"/>
      <c r="Q55" s="7"/>
    </row>
    <row r="56" spans="2:17" ht="18" x14ac:dyDescent="0.2">
      <c r="B56" s="7"/>
      <c r="C56" s="1">
        <v>2005</v>
      </c>
      <c r="D56" t="s">
        <v>901</v>
      </c>
      <c r="E56" t="s">
        <v>901</v>
      </c>
      <c r="F56" s="7" t="s">
        <v>906</v>
      </c>
      <c r="G56" s="7" t="s">
        <v>54</v>
      </c>
      <c r="H56" s="7">
        <v>77</v>
      </c>
      <c r="I56" s="7">
        <v>225</v>
      </c>
      <c r="J56" s="7">
        <v>30</v>
      </c>
      <c r="K56" s="7">
        <v>4.9800000000000004</v>
      </c>
      <c r="L56" s="7">
        <v>29.5</v>
      </c>
      <c r="M56" s="7">
        <v>105</v>
      </c>
      <c r="N56" s="7">
        <v>4.3899999999999997</v>
      </c>
      <c r="O56" s="7"/>
      <c r="P56" s="7"/>
      <c r="Q56" s="7"/>
    </row>
    <row r="57" spans="2:17" ht="18" x14ac:dyDescent="0.2">
      <c r="B57" s="7"/>
      <c r="C57" s="1">
        <v>1996</v>
      </c>
      <c r="D57" t="s">
        <v>1318</v>
      </c>
      <c r="E57" t="s">
        <v>1318</v>
      </c>
      <c r="F57" s="7" t="s">
        <v>2534</v>
      </c>
      <c r="G57" s="7" t="s">
        <v>54</v>
      </c>
      <c r="H57" s="7">
        <v>75.400000000000006</v>
      </c>
      <c r="I57" s="7">
        <v>222</v>
      </c>
      <c r="J57" s="7"/>
      <c r="K57" s="7"/>
      <c r="L57" s="7"/>
      <c r="M57" s="7"/>
      <c r="N57" s="7"/>
      <c r="O57" s="7"/>
      <c r="P57" s="7"/>
      <c r="Q57" s="7"/>
    </row>
    <row r="58" spans="2:17" ht="18" x14ac:dyDescent="0.2">
      <c r="B58" s="7"/>
      <c r="C58" s="1">
        <v>1997</v>
      </c>
      <c r="D58" t="s">
        <v>1286</v>
      </c>
      <c r="E58" t="s">
        <v>1286</v>
      </c>
      <c r="F58" s="7" t="s">
        <v>618</v>
      </c>
      <c r="G58" s="7" t="s">
        <v>54</v>
      </c>
      <c r="H58" s="7">
        <v>73.8</v>
      </c>
      <c r="I58" s="7">
        <v>212</v>
      </c>
      <c r="J58" s="7"/>
      <c r="K58" s="7">
        <v>4.9000000000000004</v>
      </c>
      <c r="L58" s="7">
        <v>28</v>
      </c>
      <c r="M58" s="7">
        <v>100</v>
      </c>
      <c r="N58" s="7">
        <v>4.42</v>
      </c>
      <c r="O58" s="7"/>
      <c r="P58" s="7"/>
      <c r="Q58" s="7"/>
    </row>
    <row r="59" spans="2:17" ht="18" x14ac:dyDescent="0.2">
      <c r="B59" s="7"/>
      <c r="C59" s="1">
        <v>1999</v>
      </c>
      <c r="D59" t="s">
        <v>1201</v>
      </c>
      <c r="E59" t="s">
        <v>1201</v>
      </c>
      <c r="F59" s="7" t="s">
        <v>316</v>
      </c>
      <c r="G59" s="7" t="s">
        <v>54</v>
      </c>
      <c r="H59" s="7">
        <v>75.8</v>
      </c>
      <c r="I59" s="7">
        <v>255</v>
      </c>
      <c r="J59" s="7">
        <v>18</v>
      </c>
      <c r="K59" s="7">
        <v>4.5199999999999996</v>
      </c>
      <c r="L59" s="7">
        <v>39</v>
      </c>
      <c r="M59" s="7">
        <v>122</v>
      </c>
      <c r="N59" s="7">
        <v>4.13</v>
      </c>
      <c r="O59" s="7"/>
      <c r="P59" s="7"/>
      <c r="Q59" s="7"/>
    </row>
    <row r="60" spans="2:17" ht="18" x14ac:dyDescent="0.2">
      <c r="B60" s="7"/>
      <c r="C60" s="1">
        <v>2003</v>
      </c>
      <c r="D60" t="s">
        <v>1018</v>
      </c>
      <c r="E60" t="s">
        <v>1018</v>
      </c>
      <c r="F60" s="7" t="s">
        <v>332</v>
      </c>
      <c r="G60" s="7" t="s">
        <v>54</v>
      </c>
      <c r="H60" s="7">
        <v>75.599999999999994</v>
      </c>
      <c r="I60" s="7">
        <v>249</v>
      </c>
      <c r="J60" s="7">
        <v>31</v>
      </c>
      <c r="K60" s="7">
        <v>4.9800000000000004</v>
      </c>
      <c r="L60" s="7">
        <v>30.5</v>
      </c>
      <c r="M60" s="7">
        <v>101</v>
      </c>
      <c r="N60" s="7">
        <v>4.32</v>
      </c>
      <c r="O60" s="7"/>
      <c r="P60" s="7"/>
      <c r="Q60" s="7"/>
    </row>
    <row r="61" spans="2:17" ht="18" x14ac:dyDescent="0.2">
      <c r="B61" s="7"/>
      <c r="C61" s="1">
        <v>2002</v>
      </c>
      <c r="D61" t="s">
        <v>1044</v>
      </c>
      <c r="E61" t="s">
        <v>1044</v>
      </c>
      <c r="F61" s="7" t="s">
        <v>2669</v>
      </c>
      <c r="G61" s="7" t="s">
        <v>54</v>
      </c>
      <c r="H61" s="7">
        <v>75.400000000000006</v>
      </c>
      <c r="I61" s="7">
        <v>223</v>
      </c>
      <c r="J61" s="7">
        <v>24</v>
      </c>
      <c r="K61" s="7">
        <v>4.67</v>
      </c>
      <c r="L61" s="7">
        <v>35</v>
      </c>
      <c r="M61" s="7">
        <v>106</v>
      </c>
      <c r="N61" s="7">
        <v>4.28</v>
      </c>
      <c r="O61" s="7"/>
      <c r="P61" s="7"/>
      <c r="Q61" s="7"/>
    </row>
    <row r="62" spans="2:17" ht="18" x14ac:dyDescent="0.2">
      <c r="B62" s="7"/>
      <c r="C62" s="1">
        <v>2002</v>
      </c>
      <c r="D62" t="s">
        <v>1064</v>
      </c>
      <c r="E62" t="s">
        <v>1064</v>
      </c>
      <c r="F62" s="7" t="s">
        <v>2651</v>
      </c>
      <c r="G62" s="7" t="s">
        <v>54</v>
      </c>
      <c r="H62" s="7">
        <v>73.900000000000006</v>
      </c>
      <c r="I62" s="7">
        <v>235</v>
      </c>
      <c r="J62" s="7">
        <v>14</v>
      </c>
      <c r="K62" s="7">
        <v>4.83</v>
      </c>
      <c r="L62" s="7">
        <v>33.5</v>
      </c>
      <c r="M62" s="7">
        <v>110</v>
      </c>
      <c r="N62" s="7">
        <v>4.26</v>
      </c>
      <c r="O62" s="7"/>
      <c r="P62" s="7"/>
      <c r="Q62" s="7"/>
    </row>
    <row r="63" spans="2:17" ht="18" x14ac:dyDescent="0.2">
      <c r="B63" s="7"/>
      <c r="C63" s="1">
        <v>1992</v>
      </c>
      <c r="D63" t="s">
        <v>1475</v>
      </c>
      <c r="E63" t="s">
        <v>1475</v>
      </c>
      <c r="F63" s="7" t="s">
        <v>770</v>
      </c>
      <c r="G63" s="7" t="s">
        <v>54</v>
      </c>
      <c r="H63" s="7">
        <v>74.5</v>
      </c>
      <c r="I63" s="7">
        <v>205</v>
      </c>
      <c r="J63" s="7"/>
      <c r="K63" s="7">
        <v>4.82</v>
      </c>
      <c r="L63" s="7">
        <v>32.5</v>
      </c>
      <c r="M63" s="7">
        <v>111</v>
      </c>
      <c r="N63" s="7">
        <v>4.01</v>
      </c>
      <c r="O63" s="7"/>
      <c r="P63" s="7"/>
      <c r="Q63" s="7"/>
    </row>
    <row r="64" spans="2:17" ht="18" x14ac:dyDescent="0.2">
      <c r="B64" s="7"/>
      <c r="C64" s="1">
        <v>2005</v>
      </c>
      <c r="D64" t="s">
        <v>908</v>
      </c>
      <c r="E64" t="s">
        <v>908</v>
      </c>
      <c r="F64" s="7" t="s">
        <v>2535</v>
      </c>
      <c r="G64" s="7" t="s">
        <v>54</v>
      </c>
      <c r="H64" s="7">
        <v>78.13</v>
      </c>
      <c r="I64" s="7">
        <v>242</v>
      </c>
      <c r="J64" s="7">
        <v>23</v>
      </c>
      <c r="K64" s="7">
        <v>5.0599999999999996</v>
      </c>
      <c r="L64" s="7">
        <v>29</v>
      </c>
      <c r="M64" s="7">
        <v>101</v>
      </c>
      <c r="N64" s="7">
        <v>4.62</v>
      </c>
      <c r="O64" s="7"/>
      <c r="P64" s="7"/>
      <c r="Q64" s="7"/>
    </row>
    <row r="65" spans="1:17" ht="18" x14ac:dyDescent="0.2">
      <c r="B65" s="7"/>
      <c r="C65" s="1">
        <v>2014</v>
      </c>
      <c r="D65" t="s">
        <v>333</v>
      </c>
      <c r="E65" t="s">
        <v>333</v>
      </c>
      <c r="F65" s="7" t="s">
        <v>2669</v>
      </c>
      <c r="G65" s="7" t="s">
        <v>54</v>
      </c>
      <c r="H65" s="7">
        <v>74.38</v>
      </c>
      <c r="I65" s="7">
        <v>214</v>
      </c>
      <c r="J65" s="7">
        <v>20</v>
      </c>
      <c r="K65" s="7">
        <v>4.6900000000000004</v>
      </c>
      <c r="L65" s="7">
        <v>34.5</v>
      </c>
      <c r="M65" s="7">
        <v>110</v>
      </c>
      <c r="N65" s="7">
        <v>4.2</v>
      </c>
      <c r="O65" s="7"/>
      <c r="P65" s="7"/>
      <c r="Q65" s="7"/>
    </row>
    <row r="66" spans="1:17" ht="18" x14ac:dyDescent="0.2">
      <c r="B66" s="7"/>
      <c r="C66" s="1">
        <v>2017</v>
      </c>
      <c r="D66" t="s">
        <v>78</v>
      </c>
      <c r="E66" s="26" t="s">
        <v>78</v>
      </c>
      <c r="F66" s="7" t="s">
        <v>89</v>
      </c>
      <c r="G66" s="7" t="s">
        <v>54</v>
      </c>
      <c r="H66" s="7">
        <v>74.13</v>
      </c>
      <c r="I66" s="7">
        <v>221</v>
      </c>
      <c r="J66" s="7">
        <v>20</v>
      </c>
      <c r="K66" s="7">
        <v>4.66</v>
      </c>
      <c r="L66" s="7">
        <v>32.5</v>
      </c>
      <c r="M66" s="7">
        <v>119</v>
      </c>
      <c r="N66" s="7">
        <v>4.3099999999999996</v>
      </c>
      <c r="O66" s="7"/>
      <c r="P66" s="7"/>
      <c r="Q66" s="7"/>
    </row>
    <row r="67" spans="1:17" ht="18" x14ac:dyDescent="0.2">
      <c r="B67" s="7"/>
      <c r="C67" s="1">
        <v>2017</v>
      </c>
      <c r="D67" t="s">
        <v>92</v>
      </c>
      <c r="E67" s="26" t="s">
        <v>92</v>
      </c>
      <c r="F67" s="7" t="s">
        <v>103</v>
      </c>
      <c r="G67" s="7" t="s">
        <v>54</v>
      </c>
      <c r="H67" s="7">
        <v>76.13</v>
      </c>
      <c r="I67" s="7">
        <v>233</v>
      </c>
      <c r="J67" s="7">
        <v>28</v>
      </c>
      <c r="K67" s="7">
        <v>4.83</v>
      </c>
      <c r="L67" s="7">
        <v>30.5</v>
      </c>
      <c r="M67" s="7">
        <v>107</v>
      </c>
      <c r="N67" s="7">
        <v>4.53</v>
      </c>
      <c r="O67" s="7"/>
      <c r="P67" s="7"/>
      <c r="Q67" s="7"/>
    </row>
    <row r="68" spans="1:17" ht="18" x14ac:dyDescent="0.2">
      <c r="B68" s="7"/>
      <c r="C68" s="1">
        <v>1991</v>
      </c>
      <c r="D68" t="s">
        <v>1549</v>
      </c>
      <c r="E68" t="s">
        <v>1549</v>
      </c>
      <c r="F68" s="7" t="s">
        <v>2718</v>
      </c>
      <c r="G68" s="7" t="s">
        <v>54</v>
      </c>
      <c r="H68" s="7">
        <v>75.099999999999994</v>
      </c>
      <c r="I68" s="7">
        <v>215</v>
      </c>
      <c r="J68" s="7"/>
      <c r="K68" s="7">
        <v>4.93</v>
      </c>
      <c r="L68" s="7">
        <v>28.5</v>
      </c>
      <c r="M68" s="7">
        <v>104</v>
      </c>
      <c r="N68" s="7">
        <v>4.3099999999999996</v>
      </c>
      <c r="O68" s="7"/>
      <c r="P68" s="7"/>
      <c r="Q68" s="7"/>
    </row>
    <row r="69" spans="1:17" ht="18" x14ac:dyDescent="0.2">
      <c r="B69" s="7"/>
      <c r="C69" s="1">
        <v>1999</v>
      </c>
      <c r="D69" t="s">
        <v>1188</v>
      </c>
      <c r="E69" t="s">
        <v>1188</v>
      </c>
      <c r="F69" s="7" t="s">
        <v>416</v>
      </c>
      <c r="G69" s="7" t="s">
        <v>54</v>
      </c>
      <c r="H69" s="7">
        <v>74.3</v>
      </c>
      <c r="I69" s="7">
        <v>223</v>
      </c>
      <c r="J69" s="7">
        <v>14</v>
      </c>
      <c r="K69" s="7">
        <v>4.6399999999999997</v>
      </c>
      <c r="L69" s="7">
        <v>33</v>
      </c>
      <c r="M69" s="7">
        <v>116</v>
      </c>
      <c r="N69" s="7">
        <v>4.38</v>
      </c>
      <c r="O69" s="7"/>
      <c r="P69" s="7"/>
      <c r="Q69" s="7"/>
    </row>
    <row r="70" spans="1:17" ht="18" x14ac:dyDescent="0.2">
      <c r="B70" s="7"/>
      <c r="C70" s="1">
        <v>1994</v>
      </c>
      <c r="D70" t="s">
        <v>1407</v>
      </c>
      <c r="E70" t="s">
        <v>1407</v>
      </c>
      <c r="F70" s="7" t="s">
        <v>592</v>
      </c>
      <c r="G70" s="7" t="s">
        <v>54</v>
      </c>
      <c r="H70" s="7">
        <v>74.900000000000006</v>
      </c>
      <c r="I70" s="7">
        <v>211</v>
      </c>
      <c r="J70" s="7"/>
      <c r="K70" s="7">
        <v>4.88</v>
      </c>
      <c r="L70" s="7">
        <v>33</v>
      </c>
      <c r="M70" s="7">
        <v>113</v>
      </c>
      <c r="N70" s="7">
        <v>4.13</v>
      </c>
      <c r="O70" s="7"/>
      <c r="P70" s="7"/>
      <c r="Q70" s="7"/>
    </row>
    <row r="71" spans="1:17" ht="18" x14ac:dyDescent="0.2">
      <c r="B71" s="7"/>
      <c r="C71" s="1">
        <v>1993</v>
      </c>
      <c r="D71" t="s">
        <v>1428</v>
      </c>
      <c r="E71" t="s">
        <v>1428</v>
      </c>
      <c r="F71" s="7" t="s">
        <v>2536</v>
      </c>
      <c r="G71" s="7" t="s">
        <v>54</v>
      </c>
      <c r="H71" s="7">
        <v>77</v>
      </c>
      <c r="I71" s="7">
        <v>233</v>
      </c>
      <c r="J71" s="7"/>
      <c r="K71" s="7"/>
      <c r="L71" s="7">
        <v>32.5</v>
      </c>
      <c r="M71" s="7">
        <v>111</v>
      </c>
      <c r="N71" s="7">
        <v>4.54</v>
      </c>
      <c r="O71" s="7"/>
      <c r="P71" s="7"/>
      <c r="Q71" s="7"/>
    </row>
    <row r="72" spans="1:17" ht="18" x14ac:dyDescent="0.2">
      <c r="B72" s="7"/>
      <c r="C72" s="1">
        <v>2001</v>
      </c>
      <c r="D72" t="s">
        <v>1099</v>
      </c>
      <c r="E72" t="s">
        <v>1099</v>
      </c>
      <c r="F72" s="7" t="s">
        <v>698</v>
      </c>
      <c r="G72" s="7" t="s">
        <v>54</v>
      </c>
      <c r="H72" s="7">
        <v>72.3</v>
      </c>
      <c r="I72" s="7">
        <v>213</v>
      </c>
      <c r="J72" s="7">
        <v>28</v>
      </c>
      <c r="K72" s="7">
        <v>4.8499999999999996</v>
      </c>
      <c r="L72" s="7">
        <v>32</v>
      </c>
      <c r="M72" s="7">
        <v>105</v>
      </c>
      <c r="N72" s="7">
        <v>4.21</v>
      </c>
      <c r="O72" s="7"/>
      <c r="P72" s="7"/>
      <c r="Q72" s="7"/>
    </row>
    <row r="73" spans="1:17" ht="18" x14ac:dyDescent="0.2">
      <c r="A73" s="50" t="s">
        <v>645</v>
      </c>
      <c r="B73" s="7"/>
      <c r="C73" s="1">
        <v>2007</v>
      </c>
      <c r="D73" t="s">
        <v>776</v>
      </c>
      <c r="E73" t="s">
        <v>776</v>
      </c>
      <c r="F73" s="7" t="s">
        <v>2528</v>
      </c>
      <c r="G73" s="7" t="s">
        <v>54</v>
      </c>
      <c r="H73" s="7">
        <v>75.25</v>
      </c>
      <c r="I73" s="7">
        <v>226</v>
      </c>
      <c r="J73" s="7">
        <v>35</v>
      </c>
      <c r="K73" s="7">
        <v>4.7699999999999996</v>
      </c>
      <c r="L73" s="7">
        <v>30.5</v>
      </c>
      <c r="M73" s="7">
        <v>108</v>
      </c>
      <c r="N73" s="7">
        <v>4.41</v>
      </c>
      <c r="O73" s="7"/>
      <c r="P73" s="7"/>
      <c r="Q73" s="7"/>
    </row>
    <row r="74" spans="1:17" ht="18" x14ac:dyDescent="0.2">
      <c r="B74" s="7"/>
      <c r="C74" s="1">
        <v>2013</v>
      </c>
      <c r="D74" t="s">
        <v>391</v>
      </c>
      <c r="E74" t="s">
        <v>391</v>
      </c>
      <c r="F74" s="7" t="s">
        <v>402</v>
      </c>
      <c r="G74" s="7" t="s">
        <v>54</v>
      </c>
      <c r="H74" s="7">
        <v>74.38</v>
      </c>
      <c r="I74" s="7">
        <v>218</v>
      </c>
      <c r="J74" s="7">
        <v>24</v>
      </c>
      <c r="K74" s="7">
        <v>4.58</v>
      </c>
      <c r="L74" s="7">
        <v>33.5</v>
      </c>
      <c r="M74" s="7">
        <v>124</v>
      </c>
      <c r="N74" s="7"/>
      <c r="O74" s="7"/>
      <c r="P74" s="7"/>
      <c r="Q74" s="7"/>
    </row>
    <row r="75" spans="1:17" ht="18" x14ac:dyDescent="0.2">
      <c r="B75" s="7"/>
      <c r="C75" s="1">
        <v>2004</v>
      </c>
      <c r="D75" t="s">
        <v>930</v>
      </c>
      <c r="E75" t="s">
        <v>930</v>
      </c>
      <c r="F75" s="7" t="s">
        <v>138</v>
      </c>
      <c r="G75" s="7" t="s">
        <v>54</v>
      </c>
      <c r="H75" s="7">
        <v>76.8</v>
      </c>
      <c r="I75" s="7">
        <v>221</v>
      </c>
      <c r="J75" s="7">
        <v>39</v>
      </c>
      <c r="K75" s="7">
        <v>4.9000000000000004</v>
      </c>
      <c r="L75" s="7"/>
      <c r="M75" s="7"/>
      <c r="N75" s="7"/>
      <c r="O75" s="7"/>
      <c r="P75" s="7"/>
      <c r="Q75" s="7"/>
    </row>
    <row r="76" spans="1:17" ht="18" x14ac:dyDescent="0.2">
      <c r="B76" s="7"/>
      <c r="C76" s="1">
        <v>1993</v>
      </c>
      <c r="D76" t="s">
        <v>1461</v>
      </c>
      <c r="E76" t="s">
        <v>1461</v>
      </c>
      <c r="F76" s="7" t="s">
        <v>226</v>
      </c>
      <c r="G76" s="7" t="s">
        <v>54</v>
      </c>
      <c r="H76" s="7">
        <v>77.099999999999994</v>
      </c>
      <c r="I76" s="7">
        <v>232</v>
      </c>
      <c r="J76" s="7"/>
      <c r="K76" s="7">
        <v>4.8099999999999996</v>
      </c>
      <c r="L76" s="7">
        <v>31.5</v>
      </c>
      <c r="M76" s="7">
        <v>112</v>
      </c>
      <c r="N76" s="7">
        <v>4.5</v>
      </c>
      <c r="O76" s="7"/>
      <c r="P76" s="7"/>
      <c r="Q76" s="7"/>
    </row>
    <row r="77" spans="1:17" ht="18" x14ac:dyDescent="0.2">
      <c r="B77" s="7"/>
      <c r="C77" s="1">
        <v>1995</v>
      </c>
      <c r="D77" t="s">
        <v>1365</v>
      </c>
      <c r="E77" t="s">
        <v>1365</v>
      </c>
      <c r="F77" s="7" t="s">
        <v>360</v>
      </c>
      <c r="G77" s="7" t="s">
        <v>54</v>
      </c>
      <c r="H77" s="7">
        <v>72.5</v>
      </c>
      <c r="I77" s="7">
        <v>208</v>
      </c>
      <c r="J77" s="7"/>
      <c r="K77" s="7"/>
      <c r="L77" s="7"/>
      <c r="M77" s="7"/>
      <c r="N77" s="7"/>
      <c r="O77" s="7"/>
      <c r="P77" s="7"/>
      <c r="Q77" s="7"/>
    </row>
    <row r="78" spans="1:17" ht="18" x14ac:dyDescent="0.2">
      <c r="B78" s="7"/>
      <c r="C78" s="1">
        <v>2013</v>
      </c>
      <c r="D78" t="s">
        <v>396</v>
      </c>
      <c r="E78" t="s">
        <v>396</v>
      </c>
      <c r="F78" s="7" t="s">
        <v>427</v>
      </c>
      <c r="G78" s="7" t="s">
        <v>54</v>
      </c>
      <c r="H78" s="7">
        <v>76.13</v>
      </c>
      <c r="I78" s="7">
        <v>225</v>
      </c>
      <c r="J78" s="7">
        <v>28</v>
      </c>
      <c r="K78" s="7">
        <v>5.1100000000000003</v>
      </c>
      <c r="L78" s="7">
        <v>31</v>
      </c>
      <c r="M78" s="7">
        <v>115</v>
      </c>
      <c r="N78" s="7">
        <v>4.3</v>
      </c>
      <c r="O78" s="7"/>
      <c r="P78" s="7"/>
      <c r="Q78" s="7"/>
    </row>
    <row r="79" spans="1:17" ht="18" x14ac:dyDescent="0.2">
      <c r="B79" s="7"/>
      <c r="C79" s="1">
        <v>1994</v>
      </c>
      <c r="D79" t="s">
        <v>1424</v>
      </c>
      <c r="E79" t="s">
        <v>1424</v>
      </c>
      <c r="F79" s="7" t="s">
        <v>2574</v>
      </c>
      <c r="G79" s="7" t="s">
        <v>54</v>
      </c>
      <c r="H79" s="7">
        <v>72.8</v>
      </c>
      <c r="I79" s="7">
        <v>212</v>
      </c>
      <c r="J79" s="7"/>
      <c r="K79" s="7"/>
      <c r="L79" s="7"/>
      <c r="M79" s="7"/>
      <c r="N79" s="7"/>
      <c r="O79" s="7"/>
      <c r="P79" s="7"/>
      <c r="Q79" s="7"/>
    </row>
    <row r="80" spans="1:17" ht="18" x14ac:dyDescent="0.2">
      <c r="A80" t="s">
        <v>690</v>
      </c>
      <c r="B80" s="7"/>
      <c r="C80" s="1">
        <v>2011</v>
      </c>
      <c r="D80" t="s">
        <v>601</v>
      </c>
      <c r="E80" t="s">
        <v>601</v>
      </c>
      <c r="F80" s="7" t="s">
        <v>368</v>
      </c>
      <c r="G80" s="7" t="s">
        <v>54</v>
      </c>
      <c r="H80" s="7">
        <v>73.88</v>
      </c>
      <c r="I80" s="7">
        <v>220</v>
      </c>
      <c r="J80" s="7">
        <v>43</v>
      </c>
      <c r="K80" s="7">
        <v>4.84</v>
      </c>
      <c r="L80" s="7">
        <v>29</v>
      </c>
      <c r="M80" s="7">
        <v>119</v>
      </c>
      <c r="N80" s="7">
        <v>4.3099999999999996</v>
      </c>
      <c r="O80" s="7"/>
      <c r="P80" s="7"/>
      <c r="Q80" s="7"/>
    </row>
    <row r="81" spans="1:17" ht="18" x14ac:dyDescent="0.2">
      <c r="B81" s="7"/>
      <c r="C81" s="1">
        <v>1994</v>
      </c>
      <c r="D81" t="s">
        <v>1415</v>
      </c>
      <c r="E81" t="s">
        <v>1415</v>
      </c>
      <c r="F81" s="7" t="s">
        <v>2681</v>
      </c>
      <c r="G81" s="7" t="s">
        <v>54</v>
      </c>
      <c r="H81" s="7">
        <v>75</v>
      </c>
      <c r="I81" s="7">
        <v>221</v>
      </c>
      <c r="J81" s="7"/>
      <c r="K81" s="7">
        <v>5.04</v>
      </c>
      <c r="L81" s="7">
        <v>26</v>
      </c>
      <c r="M81" s="7">
        <v>102</v>
      </c>
      <c r="N81" s="7">
        <v>4.79</v>
      </c>
      <c r="O81" s="7"/>
      <c r="P81" s="7"/>
      <c r="Q81" s="7"/>
    </row>
    <row r="82" spans="1:17" ht="18" x14ac:dyDescent="0.2">
      <c r="B82" s="7"/>
      <c r="C82" s="1">
        <v>1994</v>
      </c>
      <c r="D82" t="s">
        <v>1392</v>
      </c>
      <c r="E82" t="s">
        <v>1392</v>
      </c>
      <c r="F82" s="7" t="s">
        <v>121</v>
      </c>
      <c r="G82" s="7" t="s">
        <v>54</v>
      </c>
      <c r="H82" s="7">
        <v>74</v>
      </c>
      <c r="I82" s="7">
        <v>221</v>
      </c>
      <c r="J82" s="7"/>
      <c r="K82" s="7"/>
      <c r="L82" s="7"/>
      <c r="M82" s="7"/>
      <c r="N82" s="7"/>
      <c r="O82" s="7"/>
      <c r="P82" s="7"/>
      <c r="Q82" s="7"/>
    </row>
    <row r="83" spans="1:17" ht="18" x14ac:dyDescent="0.2">
      <c r="B83" s="7"/>
      <c r="C83" s="1">
        <v>2004</v>
      </c>
      <c r="D83" t="s">
        <v>955</v>
      </c>
      <c r="E83" t="s">
        <v>955</v>
      </c>
      <c r="F83" s="7" t="s">
        <v>2674</v>
      </c>
      <c r="G83" s="7" t="s">
        <v>54</v>
      </c>
      <c r="H83" s="7">
        <v>74.3</v>
      </c>
      <c r="I83" s="7">
        <v>224</v>
      </c>
      <c r="J83" s="7">
        <v>31</v>
      </c>
      <c r="K83" s="7">
        <v>4.7</v>
      </c>
      <c r="L83" s="7">
        <v>30.5</v>
      </c>
      <c r="M83" s="7">
        <v>109</v>
      </c>
      <c r="N83" s="7">
        <v>4.3</v>
      </c>
      <c r="O83" s="7"/>
      <c r="P83" s="7"/>
      <c r="Q83" s="7"/>
    </row>
    <row r="84" spans="1:17" ht="18" x14ac:dyDescent="0.2">
      <c r="B84" s="7"/>
      <c r="C84" s="1">
        <v>2002</v>
      </c>
      <c r="D84" t="s">
        <v>1079</v>
      </c>
      <c r="E84" t="s">
        <v>1079</v>
      </c>
      <c r="F84" s="7" t="s">
        <v>2658</v>
      </c>
      <c r="G84" s="7" t="s">
        <v>54</v>
      </c>
      <c r="H84" s="7">
        <v>74.099999999999994</v>
      </c>
      <c r="I84" s="7">
        <v>223</v>
      </c>
      <c r="J84" s="7">
        <v>35</v>
      </c>
      <c r="K84" s="7">
        <v>4.93</v>
      </c>
      <c r="L84" s="7">
        <v>29</v>
      </c>
      <c r="M84" s="7">
        <v>105</v>
      </c>
      <c r="N84" s="7">
        <v>4.28</v>
      </c>
      <c r="O84" s="7"/>
      <c r="P84" s="7"/>
      <c r="Q84" s="7"/>
    </row>
    <row r="85" spans="1:17" ht="18" x14ac:dyDescent="0.2">
      <c r="B85" s="7"/>
      <c r="C85" s="1">
        <v>2016</v>
      </c>
      <c r="D85" t="s">
        <v>173</v>
      </c>
      <c r="E85" t="s">
        <v>173</v>
      </c>
      <c r="F85" s="7" t="s">
        <v>2529</v>
      </c>
      <c r="G85" s="7" t="s">
        <v>54</v>
      </c>
      <c r="H85" s="7">
        <v>75.75</v>
      </c>
      <c r="I85" s="7">
        <v>231</v>
      </c>
      <c r="J85" s="7"/>
      <c r="K85" s="7">
        <v>4.9400000000000004</v>
      </c>
      <c r="L85" s="7">
        <v>31</v>
      </c>
      <c r="M85" s="7">
        <v>113</v>
      </c>
      <c r="N85" s="7">
        <v>4.53</v>
      </c>
      <c r="O85" s="7"/>
      <c r="P85" s="7"/>
      <c r="Q85" s="7"/>
    </row>
    <row r="86" spans="1:17" ht="18" x14ac:dyDescent="0.2">
      <c r="B86" s="7"/>
      <c r="C86" s="1">
        <v>2011</v>
      </c>
      <c r="D86" t="s">
        <v>539</v>
      </c>
      <c r="E86" t="s">
        <v>539</v>
      </c>
      <c r="F86" s="7" t="s">
        <v>543</v>
      </c>
      <c r="G86" s="7" t="s">
        <v>54</v>
      </c>
      <c r="H86" s="7">
        <v>74.5</v>
      </c>
      <c r="I86" s="7">
        <v>231</v>
      </c>
      <c r="J86" s="7">
        <v>20</v>
      </c>
      <c r="K86" s="7">
        <v>4.51</v>
      </c>
      <c r="L86" s="7">
        <v>31</v>
      </c>
      <c r="M86" s="7">
        <v>114</v>
      </c>
      <c r="N86" s="7">
        <v>4.16</v>
      </c>
      <c r="O86" s="7"/>
      <c r="P86" s="7"/>
      <c r="Q86" s="7"/>
    </row>
    <row r="87" spans="1:17" ht="18" x14ac:dyDescent="0.2">
      <c r="B87" s="7"/>
      <c r="C87" s="1">
        <v>1997</v>
      </c>
      <c r="D87" t="s">
        <v>1279</v>
      </c>
      <c r="E87" t="s">
        <v>1279</v>
      </c>
      <c r="F87" s="7" t="s">
        <v>2549</v>
      </c>
      <c r="G87" s="7" t="s">
        <v>54</v>
      </c>
      <c r="H87" s="7">
        <v>74.3</v>
      </c>
      <c r="I87" s="7">
        <v>195</v>
      </c>
      <c r="J87" s="7"/>
      <c r="K87" s="7">
        <v>4.96</v>
      </c>
      <c r="L87" s="7">
        <v>30</v>
      </c>
      <c r="M87" s="7">
        <v>111</v>
      </c>
      <c r="N87" s="7">
        <v>4.29</v>
      </c>
      <c r="O87" s="7"/>
      <c r="P87" s="7"/>
      <c r="Q87" s="7"/>
    </row>
    <row r="88" spans="1:17" ht="18" x14ac:dyDescent="0.2">
      <c r="B88" s="7"/>
      <c r="C88" s="1">
        <v>2007</v>
      </c>
      <c r="D88" t="s">
        <v>755</v>
      </c>
      <c r="E88" t="s">
        <v>755</v>
      </c>
      <c r="F88" s="7" t="s">
        <v>2657</v>
      </c>
      <c r="G88" s="7" t="s">
        <v>54</v>
      </c>
      <c r="H88" s="7">
        <v>77.5</v>
      </c>
      <c r="I88" s="7">
        <v>265</v>
      </c>
      <c r="J88" s="7">
        <v>24</v>
      </c>
      <c r="K88" s="7">
        <v>4.83</v>
      </c>
      <c r="L88" s="7"/>
      <c r="M88" s="7"/>
      <c r="N88" s="7"/>
      <c r="O88" s="7"/>
      <c r="P88" s="7"/>
      <c r="Q88" s="7"/>
    </row>
    <row r="89" spans="1:17" ht="18" x14ac:dyDescent="0.2">
      <c r="A89" t="s">
        <v>731</v>
      </c>
      <c r="B89" s="7"/>
      <c r="C89" s="1">
        <v>2015</v>
      </c>
      <c r="D89" t="s">
        <v>240</v>
      </c>
      <c r="E89" t="s">
        <v>240</v>
      </c>
      <c r="F89" s="7" t="s">
        <v>2534</v>
      </c>
      <c r="G89" s="7" t="s">
        <v>54</v>
      </c>
      <c r="H89" s="7">
        <v>76</v>
      </c>
      <c r="I89" s="7">
        <v>231</v>
      </c>
      <c r="J89" s="7">
        <v>27</v>
      </c>
      <c r="K89" s="7">
        <v>4.97</v>
      </c>
      <c r="L89" s="7">
        <v>28.5</v>
      </c>
      <c r="M89" s="7">
        <v>103</v>
      </c>
      <c r="N89" s="7">
        <v>4.3600000000000003</v>
      </c>
      <c r="O89" s="7"/>
      <c r="P89" s="7"/>
      <c r="Q89" s="7"/>
    </row>
    <row r="90" spans="1:17" ht="18" x14ac:dyDescent="0.2">
      <c r="A90" t="s">
        <v>733</v>
      </c>
      <c r="B90" s="7"/>
      <c r="C90" s="1">
        <v>2016</v>
      </c>
      <c r="D90" t="s">
        <v>140</v>
      </c>
      <c r="E90" t="s">
        <v>140</v>
      </c>
      <c r="F90" s="7" t="s">
        <v>107</v>
      </c>
      <c r="G90" s="7" t="s">
        <v>54</v>
      </c>
      <c r="H90" s="7">
        <v>76</v>
      </c>
      <c r="I90" s="7">
        <v>215</v>
      </c>
      <c r="J90" s="7">
        <v>36</v>
      </c>
      <c r="K90" s="7">
        <v>4.82</v>
      </c>
      <c r="L90" s="7">
        <v>27</v>
      </c>
      <c r="M90" s="7">
        <v>110</v>
      </c>
      <c r="N90" s="7">
        <v>4.47</v>
      </c>
      <c r="O90" s="7"/>
      <c r="P90" s="7"/>
      <c r="Q90" s="7"/>
    </row>
    <row r="91" spans="1:17" ht="18" x14ac:dyDescent="0.2">
      <c r="B91" s="7"/>
      <c r="C91" s="1">
        <v>2000</v>
      </c>
      <c r="D91" t="s">
        <v>1178</v>
      </c>
      <c r="E91" t="s">
        <v>1178</v>
      </c>
      <c r="F91" s="7" t="s">
        <v>103</v>
      </c>
      <c r="G91" s="7" t="s">
        <v>54</v>
      </c>
      <c r="H91" s="7">
        <v>73</v>
      </c>
      <c r="I91" s="7">
        <v>226</v>
      </c>
      <c r="J91" s="7">
        <v>18</v>
      </c>
      <c r="K91" s="7">
        <v>4.68</v>
      </c>
      <c r="L91" s="7"/>
      <c r="M91" s="7">
        <v>109</v>
      </c>
      <c r="N91" s="7"/>
      <c r="O91" s="7"/>
      <c r="P91" s="7"/>
      <c r="Q91" s="7"/>
    </row>
    <row r="92" spans="1:17" ht="18" x14ac:dyDescent="0.2">
      <c r="B92" s="7"/>
      <c r="C92" s="1">
        <v>2005</v>
      </c>
      <c r="D92" t="s">
        <v>877</v>
      </c>
      <c r="E92" t="s">
        <v>877</v>
      </c>
      <c r="F92" s="7" t="s">
        <v>538</v>
      </c>
      <c r="G92" s="7" t="s">
        <v>54</v>
      </c>
      <c r="H92" s="7">
        <v>76.75</v>
      </c>
      <c r="I92" s="7">
        <v>230</v>
      </c>
      <c r="J92" s="7">
        <v>28</v>
      </c>
      <c r="K92" s="7">
        <v>4.72</v>
      </c>
      <c r="L92" s="7"/>
      <c r="M92" s="7"/>
      <c r="N92" s="7"/>
      <c r="O92" s="7"/>
      <c r="P92" s="7"/>
      <c r="Q92" s="7"/>
    </row>
    <row r="93" spans="1:17" ht="18" x14ac:dyDescent="0.2">
      <c r="B93" s="7"/>
      <c r="C93" s="1">
        <v>2006</v>
      </c>
      <c r="D93" t="s">
        <v>814</v>
      </c>
      <c r="E93" t="s">
        <v>814</v>
      </c>
      <c r="F93" s="7" t="s">
        <v>823</v>
      </c>
      <c r="G93" s="7" t="s">
        <v>54</v>
      </c>
      <c r="H93" s="7">
        <v>75.25</v>
      </c>
      <c r="I93" s="7">
        <v>226</v>
      </c>
      <c r="J93" s="7">
        <v>26</v>
      </c>
      <c r="K93" s="7">
        <v>4.8099999999999996</v>
      </c>
      <c r="L93" s="7"/>
      <c r="M93" s="7"/>
      <c r="N93" s="7">
        <v>4.26</v>
      </c>
      <c r="O93" s="7"/>
      <c r="P93" s="7"/>
      <c r="Q93" s="7"/>
    </row>
    <row r="94" spans="1:17" ht="18" x14ac:dyDescent="0.2">
      <c r="B94" s="7"/>
      <c r="C94" s="1">
        <v>1992</v>
      </c>
      <c r="D94" t="s">
        <v>1491</v>
      </c>
      <c r="E94" t="s">
        <v>1491</v>
      </c>
      <c r="F94" s="7" t="s">
        <v>2651</v>
      </c>
      <c r="G94" s="7" t="s">
        <v>54</v>
      </c>
      <c r="H94" s="7">
        <v>71.8</v>
      </c>
      <c r="I94" s="7">
        <v>202</v>
      </c>
      <c r="J94" s="7"/>
      <c r="K94" s="7">
        <v>4.8600000000000003</v>
      </c>
      <c r="L94" s="7">
        <v>30.5</v>
      </c>
      <c r="M94" s="7">
        <v>115</v>
      </c>
      <c r="N94" s="7">
        <v>4.5999999999999996</v>
      </c>
      <c r="O94" s="7"/>
      <c r="P94" s="7"/>
      <c r="Q94" s="7"/>
    </row>
    <row r="95" spans="1:17" ht="18" x14ac:dyDescent="0.2">
      <c r="B95" s="7"/>
      <c r="C95" s="1">
        <v>1989</v>
      </c>
      <c r="D95" t="s">
        <v>1640</v>
      </c>
      <c r="E95" t="s">
        <v>1640</v>
      </c>
      <c r="F95" s="7" t="s">
        <v>2662</v>
      </c>
      <c r="G95" s="7" t="s">
        <v>54</v>
      </c>
      <c r="H95" s="7">
        <v>75</v>
      </c>
      <c r="I95" s="7">
        <v>209</v>
      </c>
      <c r="J95" s="7"/>
      <c r="K95" s="7">
        <v>5.0599999999999996</v>
      </c>
      <c r="L95" s="7">
        <v>32</v>
      </c>
      <c r="M95" s="7">
        <v>106</v>
      </c>
      <c r="N95" s="7">
        <v>4.41</v>
      </c>
      <c r="O95" s="7"/>
      <c r="P95" s="7"/>
      <c r="Q95" s="7"/>
    </row>
    <row r="96" spans="1:17" ht="18" x14ac:dyDescent="0.2">
      <c r="B96" s="7"/>
      <c r="C96" s="1">
        <v>2001</v>
      </c>
      <c r="D96" t="s">
        <v>1124</v>
      </c>
      <c r="E96" t="s">
        <v>1124</v>
      </c>
      <c r="F96" s="7" t="s">
        <v>618</v>
      </c>
      <c r="G96" s="7" t="s">
        <v>54</v>
      </c>
      <c r="H96" s="7">
        <v>74</v>
      </c>
      <c r="I96" s="7">
        <v>231</v>
      </c>
      <c r="J96" s="7">
        <v>32</v>
      </c>
      <c r="K96" s="7">
        <v>4.79</v>
      </c>
      <c r="L96" s="7">
        <v>35.5</v>
      </c>
      <c r="M96" s="7">
        <v>112</v>
      </c>
      <c r="N96" s="7">
        <v>4.29</v>
      </c>
      <c r="O96" s="7"/>
      <c r="P96" s="7"/>
      <c r="Q96" s="7"/>
    </row>
    <row r="97" spans="1:17" ht="18" x14ac:dyDescent="0.2">
      <c r="B97" s="7"/>
      <c r="C97" s="1">
        <v>1997</v>
      </c>
      <c r="D97" t="s">
        <v>1276</v>
      </c>
      <c r="E97" t="s">
        <v>1276</v>
      </c>
      <c r="F97" s="7" t="s">
        <v>352</v>
      </c>
      <c r="G97" s="7" t="s">
        <v>54</v>
      </c>
      <c r="H97" s="7">
        <v>76.599999999999994</v>
      </c>
      <c r="I97" s="7">
        <v>234</v>
      </c>
      <c r="J97" s="7"/>
      <c r="K97" s="7"/>
      <c r="L97" s="7">
        <v>29</v>
      </c>
      <c r="M97" s="7">
        <v>106</v>
      </c>
      <c r="N97" s="7">
        <v>4.28</v>
      </c>
      <c r="O97" s="7"/>
      <c r="P97" s="7"/>
      <c r="Q97" s="7"/>
    </row>
    <row r="98" spans="1:17" ht="18" x14ac:dyDescent="0.2">
      <c r="B98" s="7"/>
      <c r="C98" s="1">
        <v>1987</v>
      </c>
      <c r="D98" t="s">
        <v>1704</v>
      </c>
      <c r="E98" t="s">
        <v>1704</v>
      </c>
      <c r="F98" s="7" t="s">
        <v>226</v>
      </c>
      <c r="G98" s="7" t="s">
        <v>54</v>
      </c>
      <c r="H98" s="7">
        <v>74.3</v>
      </c>
      <c r="I98" s="7">
        <v>203</v>
      </c>
      <c r="J98" s="7"/>
      <c r="K98" s="7"/>
      <c r="L98" s="7"/>
      <c r="M98" s="7"/>
      <c r="N98" s="7"/>
      <c r="O98" s="7"/>
      <c r="P98" s="7"/>
      <c r="Q98" s="7"/>
    </row>
    <row r="99" spans="1:17" ht="18" x14ac:dyDescent="0.2">
      <c r="B99" s="7"/>
      <c r="C99" s="1">
        <v>1994</v>
      </c>
      <c r="D99" t="s">
        <v>1409</v>
      </c>
      <c r="E99" t="s">
        <v>1409</v>
      </c>
      <c r="F99" s="7" t="s">
        <v>2528</v>
      </c>
      <c r="G99" s="7" t="s">
        <v>54</v>
      </c>
      <c r="H99" s="7">
        <v>74.3</v>
      </c>
      <c r="I99" s="7">
        <v>227</v>
      </c>
      <c r="J99" s="7"/>
      <c r="K99" s="7">
        <v>5.13</v>
      </c>
      <c r="L99" s="7">
        <v>24.5</v>
      </c>
      <c r="M99" s="7">
        <v>100</v>
      </c>
      <c r="N99" s="7">
        <v>4.3899999999999997</v>
      </c>
      <c r="O99" s="7"/>
      <c r="P99" s="7"/>
      <c r="Q99" s="7"/>
    </row>
    <row r="100" spans="1:17" ht="18" x14ac:dyDescent="0.2">
      <c r="B100" s="7"/>
      <c r="C100" s="1">
        <v>2010</v>
      </c>
      <c r="D100" t="s">
        <v>620</v>
      </c>
      <c r="E100" t="s">
        <v>620</v>
      </c>
      <c r="F100" s="7" t="s">
        <v>103</v>
      </c>
      <c r="G100" s="7" t="s">
        <v>54</v>
      </c>
      <c r="H100" s="7">
        <v>74.63</v>
      </c>
      <c r="I100" s="7">
        <v>222</v>
      </c>
      <c r="J100" s="7">
        <v>23</v>
      </c>
      <c r="K100" s="7">
        <v>4.76</v>
      </c>
      <c r="L100" s="7"/>
      <c r="M100" s="7"/>
      <c r="N100" s="7"/>
      <c r="O100" s="7"/>
      <c r="P100" s="7"/>
      <c r="Q100" s="7"/>
    </row>
    <row r="101" spans="1:17" ht="18" x14ac:dyDescent="0.2">
      <c r="B101" s="7"/>
      <c r="C101" s="1">
        <v>2014</v>
      </c>
      <c r="D101" t="s">
        <v>343</v>
      </c>
      <c r="E101" t="s">
        <v>343</v>
      </c>
      <c r="F101" s="7" t="s">
        <v>2543</v>
      </c>
      <c r="G101" s="7" t="s">
        <v>54</v>
      </c>
      <c r="H101" s="7">
        <v>74.25</v>
      </c>
      <c r="I101" s="7">
        <v>226</v>
      </c>
      <c r="J101" s="7">
        <v>24</v>
      </c>
      <c r="K101" s="7">
        <v>4.97</v>
      </c>
      <c r="L101" s="7">
        <v>30.5</v>
      </c>
      <c r="M101" s="7">
        <v>110</v>
      </c>
      <c r="N101" s="7">
        <v>4.26</v>
      </c>
      <c r="O101" s="7"/>
      <c r="P101" s="7"/>
      <c r="Q101" s="7"/>
    </row>
    <row r="102" spans="1:17" ht="18" x14ac:dyDescent="0.2">
      <c r="B102" s="7"/>
      <c r="C102" s="1">
        <v>2008</v>
      </c>
      <c r="D102" t="s">
        <v>710</v>
      </c>
      <c r="E102" t="s">
        <v>710</v>
      </c>
      <c r="F102" s="7" t="s">
        <v>716</v>
      </c>
      <c r="G102" s="7" t="s">
        <v>54</v>
      </c>
      <c r="H102" s="7">
        <v>78.38</v>
      </c>
      <c r="I102" s="7">
        <v>236</v>
      </c>
      <c r="J102" s="7">
        <v>27</v>
      </c>
      <c r="K102" s="7">
        <v>4.8600000000000003</v>
      </c>
      <c r="L102" s="7">
        <v>28.5</v>
      </c>
      <c r="M102" s="7">
        <v>110</v>
      </c>
      <c r="N102" s="7">
        <v>4.2699999999999996</v>
      </c>
      <c r="O102" s="7"/>
      <c r="P102" s="7"/>
      <c r="Q102" s="7"/>
    </row>
    <row r="103" spans="1:17" ht="18" x14ac:dyDescent="0.2">
      <c r="A103" t="s">
        <v>787</v>
      </c>
      <c r="B103" s="7"/>
      <c r="C103" s="1">
        <v>2002</v>
      </c>
      <c r="D103" t="s">
        <v>1050</v>
      </c>
      <c r="E103" t="s">
        <v>1050</v>
      </c>
      <c r="F103" s="7" t="s">
        <v>263</v>
      </c>
      <c r="G103" s="7" t="s">
        <v>54</v>
      </c>
      <c r="H103" s="7">
        <v>76</v>
      </c>
      <c r="I103" s="7">
        <v>215</v>
      </c>
      <c r="J103" s="7">
        <v>32</v>
      </c>
      <c r="K103" s="7">
        <v>4.8499999999999996</v>
      </c>
      <c r="L103" s="7">
        <v>32</v>
      </c>
      <c r="M103" s="7">
        <v>107</v>
      </c>
      <c r="N103" s="7">
        <v>4.21</v>
      </c>
      <c r="O103" s="7"/>
      <c r="P103" s="7"/>
      <c r="Q103" s="7"/>
    </row>
    <row r="104" spans="1:17" ht="18" x14ac:dyDescent="0.2">
      <c r="A104" t="s">
        <v>795</v>
      </c>
      <c r="B104" s="7"/>
      <c r="C104" s="1">
        <v>2007</v>
      </c>
      <c r="D104" t="s">
        <v>772</v>
      </c>
      <c r="E104" t="s">
        <v>772</v>
      </c>
      <c r="F104" s="7" t="s">
        <v>2689</v>
      </c>
      <c r="G104" s="7" t="s">
        <v>54</v>
      </c>
      <c r="H104" s="7">
        <v>74.13</v>
      </c>
      <c r="I104" s="7">
        <v>215</v>
      </c>
      <c r="J104" s="7">
        <v>30</v>
      </c>
      <c r="K104" s="7">
        <v>4.78</v>
      </c>
      <c r="L104" s="7">
        <v>29.5</v>
      </c>
      <c r="M104" s="7">
        <v>111</v>
      </c>
      <c r="N104" s="7">
        <v>4.17</v>
      </c>
      <c r="O104" s="7"/>
      <c r="P104" s="7"/>
      <c r="Q104" s="7"/>
    </row>
    <row r="105" spans="1:17" ht="18" x14ac:dyDescent="0.2">
      <c r="B105" s="7"/>
      <c r="C105" s="1">
        <v>2004</v>
      </c>
      <c r="D105" t="s">
        <v>982</v>
      </c>
      <c r="E105" t="s">
        <v>982</v>
      </c>
      <c r="F105" s="7" t="s">
        <v>226</v>
      </c>
      <c r="G105" s="7" t="s">
        <v>54</v>
      </c>
      <c r="H105" s="7">
        <v>78</v>
      </c>
      <c r="I105" s="7">
        <v>246</v>
      </c>
      <c r="J105" s="7">
        <v>24</v>
      </c>
      <c r="K105" s="7">
        <v>5.18</v>
      </c>
      <c r="L105" s="7">
        <v>31</v>
      </c>
      <c r="M105" s="7">
        <v>115</v>
      </c>
      <c r="N105" s="7"/>
      <c r="O105" s="7"/>
      <c r="P105" s="7"/>
      <c r="Q105" s="7"/>
    </row>
    <row r="106" spans="1:17" ht="18" x14ac:dyDescent="0.2">
      <c r="A106" s="50" t="s">
        <v>841</v>
      </c>
      <c r="B106" s="7"/>
      <c r="C106" s="1">
        <v>2010</v>
      </c>
      <c r="D106" t="s">
        <v>636</v>
      </c>
      <c r="E106" t="s">
        <v>636</v>
      </c>
      <c r="F106" s="7" t="s">
        <v>2909</v>
      </c>
      <c r="G106" s="7" t="s">
        <v>54</v>
      </c>
      <c r="H106" s="7">
        <v>77.38</v>
      </c>
      <c r="I106" s="7">
        <v>243</v>
      </c>
      <c r="J106" s="7">
        <v>24</v>
      </c>
      <c r="K106" s="7">
        <v>4.8499999999999996</v>
      </c>
      <c r="L106" s="7">
        <v>33.5</v>
      </c>
      <c r="M106" s="7">
        <v>108</v>
      </c>
      <c r="N106" s="7">
        <v>4.33</v>
      </c>
      <c r="O106" s="7"/>
      <c r="P106" s="7"/>
      <c r="Q106" s="7"/>
    </row>
    <row r="107" spans="1:17" ht="18" x14ac:dyDescent="0.2">
      <c r="B107" s="7"/>
      <c r="C107" s="1">
        <v>2014</v>
      </c>
      <c r="D107" t="s">
        <v>317</v>
      </c>
      <c r="E107" t="s">
        <v>317</v>
      </c>
      <c r="F107" s="7" t="s">
        <v>323</v>
      </c>
      <c r="G107" s="7" t="s">
        <v>54</v>
      </c>
      <c r="H107" s="7">
        <v>71.75</v>
      </c>
      <c r="I107" s="7">
        <v>207</v>
      </c>
      <c r="J107" s="7">
        <v>32</v>
      </c>
      <c r="K107" s="7">
        <v>4.68</v>
      </c>
      <c r="L107" s="7">
        <v>31.5</v>
      </c>
      <c r="M107" s="7">
        <v>112</v>
      </c>
      <c r="N107" s="7">
        <v>4.03</v>
      </c>
      <c r="O107" s="7"/>
      <c r="P107" s="7"/>
      <c r="Q107" s="7"/>
    </row>
    <row r="108" spans="1:17" ht="18" x14ac:dyDescent="0.2">
      <c r="B108" s="7"/>
      <c r="C108" s="1">
        <v>2009</v>
      </c>
      <c r="D108" t="s">
        <v>671</v>
      </c>
      <c r="E108" t="s">
        <v>671</v>
      </c>
      <c r="F108" s="7" t="s">
        <v>2546</v>
      </c>
      <c r="G108" s="7" t="s">
        <v>54</v>
      </c>
      <c r="H108" s="7">
        <v>77.75</v>
      </c>
      <c r="I108" s="7">
        <v>248</v>
      </c>
      <c r="J108" s="7">
        <v>27</v>
      </c>
      <c r="K108" s="7">
        <v>4.9000000000000004</v>
      </c>
      <c r="L108" s="7">
        <v>33.5</v>
      </c>
      <c r="M108" s="7">
        <v>119</v>
      </c>
      <c r="N108" s="7">
        <v>4.43</v>
      </c>
      <c r="O108" s="7"/>
      <c r="P108" s="7"/>
      <c r="Q108" s="7"/>
    </row>
    <row r="109" spans="1:17" ht="18" x14ac:dyDescent="0.2">
      <c r="B109" s="7"/>
      <c r="C109" s="1">
        <v>2002</v>
      </c>
      <c r="D109" t="s">
        <v>1059</v>
      </c>
      <c r="E109" t="s">
        <v>1059</v>
      </c>
      <c r="F109" s="7" t="s">
        <v>2913</v>
      </c>
      <c r="G109" s="7" t="s">
        <v>54</v>
      </c>
      <c r="H109" s="7">
        <v>75.900000000000006</v>
      </c>
      <c r="I109" s="7">
        <v>221</v>
      </c>
      <c r="J109" s="7">
        <v>30</v>
      </c>
      <c r="K109" s="7">
        <v>4.6399999999999997</v>
      </c>
      <c r="L109" s="7">
        <v>38.5</v>
      </c>
      <c r="M109" s="7">
        <v>118</v>
      </c>
      <c r="N109" s="7">
        <v>3.9</v>
      </c>
      <c r="O109" s="7"/>
      <c r="P109" s="7"/>
      <c r="Q109" s="7"/>
    </row>
    <row r="110" spans="1:17" ht="18" x14ac:dyDescent="0.2">
      <c r="B110" s="7"/>
      <c r="C110" s="1">
        <v>2006</v>
      </c>
      <c r="D110" t="s">
        <v>824</v>
      </c>
      <c r="E110" t="s">
        <v>824</v>
      </c>
      <c r="F110" s="7" t="s">
        <v>263</v>
      </c>
      <c r="G110" s="7" t="s">
        <v>54</v>
      </c>
      <c r="H110" s="7">
        <v>73.63</v>
      </c>
      <c r="I110" s="7">
        <v>224</v>
      </c>
      <c r="J110" s="7">
        <v>35</v>
      </c>
      <c r="K110" s="7">
        <v>4.8899999999999997</v>
      </c>
      <c r="L110" s="7"/>
      <c r="M110" s="7"/>
      <c r="N110" s="7"/>
      <c r="O110" s="7"/>
      <c r="P110" s="7"/>
      <c r="Q110" s="7"/>
    </row>
    <row r="111" spans="1:17" ht="18" x14ac:dyDescent="0.2">
      <c r="B111" s="7"/>
      <c r="C111" s="1">
        <v>1987</v>
      </c>
      <c r="D111" t="s">
        <v>1695</v>
      </c>
      <c r="E111" t="s">
        <v>1695</v>
      </c>
      <c r="F111" s="7" t="s">
        <v>2537</v>
      </c>
      <c r="G111" s="7" t="s">
        <v>54</v>
      </c>
      <c r="H111" s="7">
        <v>75</v>
      </c>
      <c r="I111" s="7">
        <v>212</v>
      </c>
      <c r="J111" s="7"/>
      <c r="K111" s="7">
        <v>4.95</v>
      </c>
      <c r="L111" s="7">
        <v>28</v>
      </c>
      <c r="M111" s="7">
        <v>108</v>
      </c>
      <c r="N111" s="7">
        <v>4.51</v>
      </c>
      <c r="O111" s="7"/>
      <c r="P111" s="7"/>
      <c r="Q111" s="7"/>
    </row>
    <row r="112" spans="1:17" ht="18" x14ac:dyDescent="0.2">
      <c r="B112" s="7"/>
      <c r="C112" s="1">
        <v>1992</v>
      </c>
      <c r="D112" t="s">
        <v>1500</v>
      </c>
      <c r="E112" t="s">
        <v>1500</v>
      </c>
      <c r="F112" s="7" t="s">
        <v>2525</v>
      </c>
      <c r="G112" s="7" t="s">
        <v>54</v>
      </c>
      <c r="H112" s="7">
        <v>76.900000000000006</v>
      </c>
      <c r="I112" s="7">
        <v>232</v>
      </c>
      <c r="J112" s="7"/>
      <c r="K112" s="7">
        <v>5.14</v>
      </c>
      <c r="L112" s="7">
        <v>27.5</v>
      </c>
      <c r="M112" s="7">
        <v>103</v>
      </c>
      <c r="N112" s="7">
        <v>4.21</v>
      </c>
      <c r="O112" s="7"/>
      <c r="P112" s="7"/>
      <c r="Q112" s="7"/>
    </row>
    <row r="113" spans="1:17" ht="18" x14ac:dyDescent="0.2">
      <c r="B113" s="7"/>
      <c r="C113" s="1">
        <v>1995</v>
      </c>
      <c r="D113" t="s">
        <v>1341</v>
      </c>
      <c r="E113" t="s">
        <v>1341</v>
      </c>
      <c r="F113" s="7" t="s">
        <v>2526</v>
      </c>
      <c r="G113" s="7" t="s">
        <v>54</v>
      </c>
      <c r="H113" s="7">
        <v>77</v>
      </c>
      <c r="I113" s="7">
        <v>240</v>
      </c>
      <c r="J113" s="7"/>
      <c r="K113" s="7"/>
      <c r="L113" s="7"/>
      <c r="M113" s="7"/>
      <c r="N113" s="7"/>
      <c r="O113" s="7"/>
      <c r="P113" s="7"/>
      <c r="Q113" s="7"/>
    </row>
    <row r="114" spans="1:17" ht="18" x14ac:dyDescent="0.2">
      <c r="B114" s="7"/>
      <c r="C114" s="1">
        <v>2016</v>
      </c>
      <c r="D114" t="s">
        <v>212</v>
      </c>
      <c r="E114" t="s">
        <v>212</v>
      </c>
      <c r="F114" s="7" t="s">
        <v>218</v>
      </c>
      <c r="G114" s="7" t="s">
        <v>54</v>
      </c>
      <c r="H114" s="7">
        <v>75.25</v>
      </c>
      <c r="I114" s="7">
        <v>218</v>
      </c>
      <c r="J114" s="7"/>
      <c r="K114" s="7">
        <v>4.78</v>
      </c>
      <c r="L114" s="7">
        <v>32.5</v>
      </c>
      <c r="M114" s="7">
        <v>113</v>
      </c>
      <c r="N114" s="7">
        <v>4.3099999999999996</v>
      </c>
      <c r="O114" s="7"/>
      <c r="P114" s="7"/>
      <c r="Q114" s="7"/>
    </row>
    <row r="115" spans="1:17" ht="18" x14ac:dyDescent="0.2">
      <c r="B115" s="7"/>
      <c r="C115" s="1">
        <v>2007</v>
      </c>
      <c r="D115" t="s">
        <v>765</v>
      </c>
      <c r="E115" t="s">
        <v>765</v>
      </c>
      <c r="F115" s="7" t="s">
        <v>770</v>
      </c>
      <c r="G115" s="7" t="s">
        <v>54</v>
      </c>
      <c r="H115" s="7">
        <v>75.13</v>
      </c>
      <c r="I115" s="7">
        <v>218</v>
      </c>
      <c r="J115" s="7"/>
      <c r="K115" s="7">
        <v>4.8899999999999997</v>
      </c>
      <c r="L115" s="7">
        <v>32.5</v>
      </c>
      <c r="M115" s="7">
        <v>112</v>
      </c>
      <c r="N115" s="7">
        <v>4.4400000000000004</v>
      </c>
      <c r="O115" s="7"/>
      <c r="P115" s="7"/>
      <c r="Q115" s="7"/>
    </row>
    <row r="116" spans="1:17" ht="18" x14ac:dyDescent="0.2">
      <c r="B116" s="7"/>
      <c r="C116" s="1">
        <v>1987</v>
      </c>
      <c r="D116" t="s">
        <v>1730</v>
      </c>
      <c r="E116" t="s">
        <v>1730</v>
      </c>
      <c r="F116" s="7" t="s">
        <v>2669</v>
      </c>
      <c r="G116" s="7" t="s">
        <v>54</v>
      </c>
      <c r="H116" s="7">
        <v>71.3</v>
      </c>
      <c r="I116" s="7">
        <v>187</v>
      </c>
      <c r="J116" s="7"/>
      <c r="K116" s="7"/>
      <c r="L116" s="7"/>
      <c r="M116" s="7"/>
      <c r="N116" s="7"/>
      <c r="O116" s="7"/>
      <c r="P116" s="7"/>
      <c r="Q116" s="7"/>
    </row>
    <row r="117" spans="1:17" ht="18" x14ac:dyDescent="0.2">
      <c r="B117" s="7"/>
      <c r="C117" s="1">
        <v>2012</v>
      </c>
      <c r="D117" t="s">
        <v>510</v>
      </c>
      <c r="E117" t="s">
        <v>510</v>
      </c>
      <c r="F117" s="7" t="s">
        <v>2528</v>
      </c>
      <c r="G117" s="7" t="s">
        <v>54</v>
      </c>
      <c r="H117" s="7">
        <v>74.63</v>
      </c>
      <c r="I117" s="7">
        <v>214</v>
      </c>
      <c r="J117" s="7">
        <v>33</v>
      </c>
      <c r="K117" s="7">
        <v>4.84</v>
      </c>
      <c r="L117" s="7">
        <v>28.5</v>
      </c>
      <c r="M117" s="7">
        <v>109</v>
      </c>
      <c r="N117" s="7">
        <v>4.5</v>
      </c>
      <c r="O117" s="7"/>
      <c r="P117" s="7"/>
      <c r="Q117" s="7"/>
    </row>
    <row r="118" spans="1:17" ht="18" x14ac:dyDescent="0.2">
      <c r="A118" t="s">
        <v>892</v>
      </c>
      <c r="B118" s="7"/>
      <c r="C118" s="1">
        <v>1995</v>
      </c>
      <c r="D118" t="s">
        <v>1353</v>
      </c>
      <c r="E118" t="s">
        <v>1353</v>
      </c>
      <c r="F118" s="7" t="s">
        <v>1297</v>
      </c>
      <c r="G118" s="7" t="s">
        <v>54</v>
      </c>
      <c r="H118" s="7">
        <v>73.5</v>
      </c>
      <c r="I118" s="7">
        <v>212</v>
      </c>
      <c r="J118" s="7"/>
      <c r="K118" s="7">
        <v>4.5199999999999996</v>
      </c>
      <c r="L118" s="7">
        <v>36</v>
      </c>
      <c r="M118" s="7">
        <v>125</v>
      </c>
      <c r="N118" s="7">
        <v>4.13</v>
      </c>
      <c r="O118" s="7"/>
      <c r="P118" s="7"/>
      <c r="Q118" s="7"/>
    </row>
    <row r="119" spans="1:17" ht="18" x14ac:dyDescent="0.2">
      <c r="B119" s="7"/>
      <c r="C119" s="1">
        <v>1997</v>
      </c>
      <c r="D119" t="s">
        <v>1295</v>
      </c>
      <c r="E119" t="s">
        <v>1295</v>
      </c>
      <c r="F119" s="7" t="s">
        <v>1297</v>
      </c>
      <c r="G119" s="7" t="s">
        <v>54</v>
      </c>
      <c r="H119" s="7">
        <v>72.900000000000006</v>
      </c>
      <c r="I119" s="7">
        <v>180</v>
      </c>
      <c r="J119" s="7"/>
      <c r="K119" s="7">
        <v>5.14</v>
      </c>
      <c r="L119" s="7">
        <v>28.5</v>
      </c>
      <c r="M119" s="7">
        <v>103</v>
      </c>
      <c r="N119" s="7">
        <v>4.37</v>
      </c>
      <c r="O119" s="7"/>
      <c r="P119" s="7"/>
      <c r="Q119" s="7"/>
    </row>
    <row r="120" spans="1:17" ht="18" x14ac:dyDescent="0.2">
      <c r="B120" s="7"/>
      <c r="C120" s="1">
        <v>2002</v>
      </c>
      <c r="D120" t="s">
        <v>1074</v>
      </c>
      <c r="E120" t="s">
        <v>1074</v>
      </c>
      <c r="F120" s="7" t="s">
        <v>1076</v>
      </c>
      <c r="G120" s="7" t="s">
        <v>54</v>
      </c>
      <c r="H120" s="7">
        <v>74.3</v>
      </c>
      <c r="I120" s="7">
        <v>211</v>
      </c>
      <c r="J120" s="7">
        <v>31</v>
      </c>
      <c r="K120" s="7">
        <v>4.8600000000000003</v>
      </c>
      <c r="L120" s="7">
        <v>27</v>
      </c>
      <c r="M120" s="7">
        <v>97</v>
      </c>
      <c r="N120" s="7">
        <v>4.5</v>
      </c>
      <c r="O120" s="7"/>
      <c r="P120" s="7"/>
      <c r="Q120" s="7"/>
    </row>
    <row r="121" spans="1:17" ht="18" x14ac:dyDescent="0.2">
      <c r="B121" s="7"/>
      <c r="C121" s="1">
        <v>2003</v>
      </c>
      <c r="D121" t="s">
        <v>1009</v>
      </c>
      <c r="E121" t="s">
        <v>1009</v>
      </c>
      <c r="F121" s="7" t="s">
        <v>107</v>
      </c>
      <c r="G121" s="7" t="s">
        <v>54</v>
      </c>
      <c r="H121" s="7">
        <v>75</v>
      </c>
      <c r="I121" s="7">
        <v>234</v>
      </c>
      <c r="J121" s="7">
        <v>27</v>
      </c>
      <c r="K121" s="7">
        <v>4.6500000000000004</v>
      </c>
      <c r="L121" s="7">
        <v>35.5</v>
      </c>
      <c r="M121" s="7">
        <v>117</v>
      </c>
      <c r="N121" s="7">
        <v>3.99</v>
      </c>
      <c r="O121" s="7"/>
      <c r="P121" s="7"/>
      <c r="Q121" s="7"/>
    </row>
    <row r="122" spans="1:17" ht="18" x14ac:dyDescent="0.2">
      <c r="B122" s="7"/>
      <c r="C122" s="1">
        <v>2005</v>
      </c>
      <c r="D122" t="s">
        <v>895</v>
      </c>
      <c r="E122" t="s">
        <v>895</v>
      </c>
      <c r="F122" s="7" t="s">
        <v>698</v>
      </c>
      <c r="G122" s="7" t="s">
        <v>54</v>
      </c>
      <c r="H122" s="7">
        <v>76</v>
      </c>
      <c r="I122" s="7">
        <v>233</v>
      </c>
      <c r="J122" s="7">
        <v>27</v>
      </c>
      <c r="K122" s="7">
        <v>5.1100000000000003</v>
      </c>
      <c r="L122" s="7">
        <v>26.5</v>
      </c>
      <c r="M122" s="7"/>
      <c r="N122" s="7">
        <v>4.5199999999999996</v>
      </c>
      <c r="O122" s="7"/>
      <c r="P122" s="7"/>
      <c r="Q122" s="7"/>
    </row>
    <row r="123" spans="1:17" ht="18" x14ac:dyDescent="0.2">
      <c r="B123" s="7"/>
      <c r="C123" s="1">
        <v>2013</v>
      </c>
      <c r="D123" t="s">
        <v>421</v>
      </c>
      <c r="E123" t="s">
        <v>421</v>
      </c>
      <c r="F123" s="7" t="s">
        <v>2524</v>
      </c>
      <c r="G123" s="7" t="s">
        <v>54</v>
      </c>
      <c r="H123" s="7">
        <v>74</v>
      </c>
      <c r="I123" s="7">
        <v>230</v>
      </c>
      <c r="J123" s="7">
        <v>30</v>
      </c>
      <c r="K123" s="7">
        <v>4.91</v>
      </c>
      <c r="L123" s="7"/>
      <c r="M123" s="7"/>
      <c r="N123" s="7"/>
      <c r="O123" s="7"/>
      <c r="P123" s="7"/>
      <c r="Q123" s="7"/>
    </row>
    <row r="124" spans="1:17" ht="18" x14ac:dyDescent="0.2">
      <c r="A124" t="s">
        <v>915</v>
      </c>
      <c r="B124" s="7"/>
      <c r="C124" s="1">
        <v>2004</v>
      </c>
      <c r="D124" t="s">
        <v>970</v>
      </c>
      <c r="E124" t="s">
        <v>970</v>
      </c>
      <c r="F124" s="7" t="s">
        <v>233</v>
      </c>
      <c r="G124" s="7" t="s">
        <v>54</v>
      </c>
      <c r="H124" s="7">
        <v>75.900000000000006</v>
      </c>
      <c r="I124" s="7">
        <v>208</v>
      </c>
      <c r="J124" s="7">
        <v>24</v>
      </c>
      <c r="K124" s="7">
        <v>4.71</v>
      </c>
      <c r="L124" s="7">
        <v>37.5</v>
      </c>
      <c r="M124" s="7">
        <v>125</v>
      </c>
      <c r="N124" s="7">
        <v>4.21</v>
      </c>
      <c r="O124" s="7"/>
      <c r="P124" s="7"/>
      <c r="Q124" s="7"/>
    </row>
    <row r="125" spans="1:17" ht="18" x14ac:dyDescent="0.2">
      <c r="B125" s="7"/>
      <c r="C125" s="1">
        <v>2000</v>
      </c>
      <c r="D125" t="s">
        <v>1151</v>
      </c>
      <c r="E125" t="s">
        <v>1151</v>
      </c>
      <c r="F125" s="7" t="s">
        <v>402</v>
      </c>
      <c r="G125" s="7" t="s">
        <v>54</v>
      </c>
      <c r="H125" s="7">
        <v>73.599999999999994</v>
      </c>
      <c r="I125" s="7">
        <v>208</v>
      </c>
      <c r="J125" s="7">
        <v>29</v>
      </c>
      <c r="K125" s="7">
        <v>4.96</v>
      </c>
      <c r="L125" s="7"/>
      <c r="M125" s="7">
        <v>100</v>
      </c>
      <c r="N125" s="7">
        <v>4.34</v>
      </c>
      <c r="O125" s="7"/>
      <c r="P125" s="7"/>
      <c r="Q125" s="7"/>
    </row>
    <row r="126" spans="1:17" ht="18" x14ac:dyDescent="0.2">
      <c r="B126" s="7"/>
      <c r="C126" s="1">
        <v>2015</v>
      </c>
      <c r="D126" t="s">
        <v>252</v>
      </c>
      <c r="E126" t="s">
        <v>252</v>
      </c>
      <c r="F126" s="7" t="s">
        <v>263</v>
      </c>
      <c r="G126" s="7" t="s">
        <v>54</v>
      </c>
      <c r="H126" s="7">
        <v>75.75</v>
      </c>
      <c r="I126" s="7">
        <v>222</v>
      </c>
      <c r="J126" s="7"/>
      <c r="K126" s="7">
        <v>4.5199999999999996</v>
      </c>
      <c r="L126" s="7">
        <v>36</v>
      </c>
      <c r="M126" s="7">
        <v>121</v>
      </c>
      <c r="N126" s="7">
        <v>4.1100000000000003</v>
      </c>
      <c r="O126" s="7"/>
      <c r="P126" s="7"/>
      <c r="Q126" s="7"/>
    </row>
    <row r="127" spans="1:17" ht="18" x14ac:dyDescent="0.2">
      <c r="B127" s="7"/>
      <c r="C127" s="1">
        <v>1993</v>
      </c>
      <c r="D127" t="s">
        <v>1449</v>
      </c>
      <c r="E127" t="s">
        <v>1449</v>
      </c>
      <c r="F127" s="7" t="s">
        <v>543</v>
      </c>
      <c r="G127" s="7" t="s">
        <v>54</v>
      </c>
      <c r="H127" s="7">
        <v>73</v>
      </c>
      <c r="I127" s="7">
        <v>206</v>
      </c>
      <c r="J127" s="7"/>
      <c r="K127" s="7">
        <v>4.7</v>
      </c>
      <c r="L127" s="7">
        <v>30.5</v>
      </c>
      <c r="M127" s="7">
        <v>112</v>
      </c>
      <c r="N127" s="7">
        <v>4.1900000000000004</v>
      </c>
      <c r="O127" s="7"/>
      <c r="P127" s="7"/>
      <c r="Q127" s="7"/>
    </row>
    <row r="128" spans="1:17" ht="18" x14ac:dyDescent="0.2">
      <c r="B128" s="7"/>
      <c r="C128" s="1">
        <v>2009</v>
      </c>
      <c r="D128" t="s">
        <v>666</v>
      </c>
      <c r="E128" t="s">
        <v>666</v>
      </c>
      <c r="F128" s="7" t="s">
        <v>2524</v>
      </c>
      <c r="G128" s="7" t="s">
        <v>54</v>
      </c>
      <c r="H128" s="7">
        <v>74.13</v>
      </c>
      <c r="I128" s="7">
        <v>227</v>
      </c>
      <c r="J128" s="7">
        <v>28</v>
      </c>
      <c r="K128" s="7">
        <v>4.93</v>
      </c>
      <c r="L128" s="7">
        <v>32.5</v>
      </c>
      <c r="M128" s="7">
        <v>116</v>
      </c>
      <c r="N128" s="7">
        <v>4.21</v>
      </c>
      <c r="O128" s="7"/>
      <c r="P128" s="7"/>
      <c r="Q128" s="7"/>
    </row>
    <row r="129" spans="1:17" ht="18" x14ac:dyDescent="0.2">
      <c r="B129" s="7"/>
      <c r="C129" s="1">
        <v>2001</v>
      </c>
      <c r="D129" t="s">
        <v>1114</v>
      </c>
      <c r="E129" t="s">
        <v>1114</v>
      </c>
      <c r="F129" s="7" t="s">
        <v>543</v>
      </c>
      <c r="G129" s="7" t="s">
        <v>54</v>
      </c>
      <c r="H129" s="7">
        <v>73.099999999999994</v>
      </c>
      <c r="I129" s="7">
        <v>223</v>
      </c>
      <c r="J129" s="7">
        <v>24</v>
      </c>
      <c r="K129" s="7">
        <v>4.71</v>
      </c>
      <c r="L129" s="7">
        <v>35.5</v>
      </c>
      <c r="M129" s="7">
        <v>115</v>
      </c>
      <c r="N129" s="7">
        <v>4.3499999999999996</v>
      </c>
      <c r="O129" s="7"/>
      <c r="P129" s="7"/>
      <c r="Q129" s="7"/>
    </row>
    <row r="130" spans="1:17" ht="18" x14ac:dyDescent="0.2">
      <c r="B130" s="7"/>
      <c r="C130" s="1">
        <v>2013</v>
      </c>
      <c r="D130" t="s">
        <v>410</v>
      </c>
      <c r="E130" t="s">
        <v>410</v>
      </c>
      <c r="F130" s="7" t="s">
        <v>507</v>
      </c>
      <c r="G130" s="7" t="s">
        <v>54</v>
      </c>
      <c r="H130" s="7">
        <v>74.13</v>
      </c>
      <c r="I130" s="7">
        <v>213</v>
      </c>
      <c r="J130" s="7">
        <v>22</v>
      </c>
      <c r="K130" s="7">
        <v>4.6900000000000004</v>
      </c>
      <c r="L130" s="7">
        <v>31</v>
      </c>
      <c r="M130" s="7">
        <v>118</v>
      </c>
      <c r="N130" s="7">
        <v>3.99</v>
      </c>
      <c r="O130" s="7"/>
      <c r="P130" s="7"/>
      <c r="Q130" s="7"/>
    </row>
    <row r="131" spans="1:17" ht="18" x14ac:dyDescent="0.2">
      <c r="B131" s="7"/>
      <c r="C131" s="1">
        <v>2008</v>
      </c>
      <c r="D131" t="s">
        <v>746</v>
      </c>
      <c r="E131" t="s">
        <v>746</v>
      </c>
      <c r="F131" s="7" t="s">
        <v>2657</v>
      </c>
      <c r="G131" s="7" t="s">
        <v>54</v>
      </c>
      <c r="H131" s="7">
        <v>74.25</v>
      </c>
      <c r="I131" s="7">
        <v>231</v>
      </c>
      <c r="J131" s="7">
        <v>38</v>
      </c>
      <c r="K131" s="7">
        <v>4.8099999999999996</v>
      </c>
      <c r="L131" s="7">
        <v>28</v>
      </c>
      <c r="M131" s="7">
        <v>109</v>
      </c>
      <c r="N131" s="7">
        <v>4.34</v>
      </c>
      <c r="O131" s="7"/>
      <c r="P131" s="7"/>
      <c r="Q131" s="7"/>
    </row>
    <row r="132" spans="1:17" ht="18" x14ac:dyDescent="0.2">
      <c r="B132" s="7"/>
      <c r="C132" s="1">
        <v>1998</v>
      </c>
      <c r="D132" t="s">
        <v>1266</v>
      </c>
      <c r="E132" t="s">
        <v>1266</v>
      </c>
      <c r="F132" s="7" t="s">
        <v>117</v>
      </c>
      <c r="G132" s="7" t="s">
        <v>54</v>
      </c>
      <c r="H132" s="7">
        <v>73.900000000000006</v>
      </c>
      <c r="I132" s="7">
        <v>207</v>
      </c>
      <c r="J132" s="7"/>
      <c r="K132" s="7">
        <v>5.0599999999999996</v>
      </c>
      <c r="L132" s="7">
        <v>26.5</v>
      </c>
      <c r="M132" s="7">
        <v>103</v>
      </c>
      <c r="N132" s="7">
        <v>4.37</v>
      </c>
      <c r="O132" s="7"/>
      <c r="P132" s="7"/>
      <c r="Q132" s="7"/>
    </row>
    <row r="133" spans="1:17" ht="18" x14ac:dyDescent="0.2">
      <c r="A133" t="s">
        <v>979</v>
      </c>
      <c r="B133" s="7"/>
      <c r="C133" s="1">
        <v>2006</v>
      </c>
      <c r="D133" t="s">
        <v>809</v>
      </c>
      <c r="E133" t="s">
        <v>809</v>
      </c>
      <c r="F133" s="7" t="s">
        <v>2524</v>
      </c>
      <c r="G133" s="7" t="s">
        <v>54</v>
      </c>
      <c r="H133" s="7">
        <v>76.88</v>
      </c>
      <c r="I133" s="7">
        <v>223</v>
      </c>
      <c r="J133" s="7">
        <v>35</v>
      </c>
      <c r="K133" s="7">
        <v>4.9000000000000004</v>
      </c>
      <c r="L133" s="7"/>
      <c r="M133" s="7"/>
      <c r="N133" s="7"/>
      <c r="O133" s="7"/>
      <c r="P133" s="7"/>
      <c r="Q133" s="7"/>
    </row>
    <row r="134" spans="1:17" ht="18" x14ac:dyDescent="0.2">
      <c r="B134" s="7"/>
      <c r="C134" s="1">
        <v>2008</v>
      </c>
      <c r="D134" t="s">
        <v>701</v>
      </c>
      <c r="E134" t="s">
        <v>701</v>
      </c>
      <c r="F134" s="7" t="s">
        <v>2574</v>
      </c>
      <c r="G134" s="7" t="s">
        <v>54</v>
      </c>
      <c r="H134" s="7">
        <v>76.75</v>
      </c>
      <c r="I134" s="7">
        <v>228</v>
      </c>
      <c r="J134" s="7">
        <v>32</v>
      </c>
      <c r="K134" s="7">
        <v>4.9400000000000004</v>
      </c>
      <c r="L134" s="7"/>
      <c r="M134" s="7"/>
      <c r="N134" s="7">
        <v>4.51</v>
      </c>
      <c r="O134" s="7"/>
      <c r="P134" s="7"/>
      <c r="Q134" s="7"/>
    </row>
    <row r="135" spans="1:17" ht="18" x14ac:dyDescent="0.2">
      <c r="B135" s="7"/>
      <c r="C135" s="1">
        <v>2004</v>
      </c>
      <c r="D135" t="s">
        <v>962</v>
      </c>
      <c r="E135" t="s">
        <v>962</v>
      </c>
      <c r="F135" s="7" t="s">
        <v>969</v>
      </c>
      <c r="G135" s="7" t="s">
        <v>54</v>
      </c>
      <c r="H135" s="7">
        <v>77.599999999999994</v>
      </c>
      <c r="I135" s="7">
        <v>243</v>
      </c>
      <c r="J135" s="7">
        <v>30</v>
      </c>
      <c r="K135" s="7">
        <v>5.05</v>
      </c>
      <c r="L135" s="7">
        <v>30.5</v>
      </c>
      <c r="M135" s="7">
        <v>110</v>
      </c>
      <c r="N135" s="7">
        <v>4.62</v>
      </c>
      <c r="O135" s="7"/>
      <c r="P135" s="7"/>
      <c r="Q135" s="7"/>
    </row>
    <row r="136" spans="1:17" ht="18" x14ac:dyDescent="0.2">
      <c r="A136" t="s">
        <v>989</v>
      </c>
      <c r="B136" s="7"/>
      <c r="C136" s="1">
        <v>2009</v>
      </c>
      <c r="D136" t="s">
        <v>659</v>
      </c>
      <c r="E136" t="s">
        <v>659</v>
      </c>
      <c r="F136" s="7" t="s">
        <v>360</v>
      </c>
      <c r="G136" s="7" t="s">
        <v>54</v>
      </c>
      <c r="H136" s="7">
        <v>74.25</v>
      </c>
      <c r="I136" s="7">
        <v>225</v>
      </c>
      <c r="J136" s="7">
        <v>38</v>
      </c>
      <c r="K136" s="7">
        <v>4.8099999999999996</v>
      </c>
      <c r="L136" s="7">
        <v>30.5</v>
      </c>
      <c r="M136" s="7">
        <v>107</v>
      </c>
      <c r="N136" s="7">
        <v>4.47</v>
      </c>
      <c r="O136" s="7"/>
      <c r="P136" s="7"/>
      <c r="Q136" s="7"/>
    </row>
    <row r="137" spans="1:17" ht="18" x14ac:dyDescent="0.2">
      <c r="B137" s="7"/>
      <c r="C137" s="1">
        <v>2001</v>
      </c>
      <c r="D137" t="s">
        <v>1092</v>
      </c>
      <c r="E137" t="s">
        <v>1092</v>
      </c>
      <c r="F137" s="7" t="s">
        <v>352</v>
      </c>
      <c r="G137" s="7" t="s">
        <v>54</v>
      </c>
      <c r="H137" s="7">
        <v>72</v>
      </c>
      <c r="I137" s="7">
        <v>210</v>
      </c>
      <c r="J137" s="7">
        <v>20</v>
      </c>
      <c r="K137" s="7">
        <v>4.33</v>
      </c>
      <c r="L137" s="7">
        <v>38</v>
      </c>
      <c r="M137" s="7"/>
      <c r="N137" s="7"/>
      <c r="O137" s="7"/>
      <c r="P137" s="7"/>
      <c r="Q137" s="7"/>
    </row>
    <row r="138" spans="1:17" ht="18" x14ac:dyDescent="0.2">
      <c r="B138" s="7"/>
      <c r="C138" s="1">
        <v>1990</v>
      </c>
      <c r="D138" t="s">
        <v>1601</v>
      </c>
      <c r="E138" t="s">
        <v>1601</v>
      </c>
      <c r="F138" s="7" t="s">
        <v>1603</v>
      </c>
      <c r="G138" s="7" t="s">
        <v>54</v>
      </c>
      <c r="H138" s="7">
        <v>74.599999999999994</v>
      </c>
      <c r="I138" s="7">
        <v>218</v>
      </c>
      <c r="J138" s="7"/>
      <c r="K138" s="7">
        <v>5.04</v>
      </c>
      <c r="L138" s="7">
        <v>25</v>
      </c>
      <c r="M138" s="7">
        <v>103</v>
      </c>
      <c r="N138" s="7">
        <v>4.33</v>
      </c>
      <c r="O138" s="7"/>
      <c r="P138" s="7"/>
      <c r="Q138" s="7"/>
    </row>
    <row r="139" spans="1:17" ht="18" x14ac:dyDescent="0.2">
      <c r="B139" s="7"/>
      <c r="C139" s="1">
        <v>2013</v>
      </c>
      <c r="D139" t="s">
        <v>404</v>
      </c>
      <c r="E139" t="s">
        <v>404</v>
      </c>
      <c r="F139" s="7" t="s">
        <v>2529</v>
      </c>
      <c r="G139" s="7" t="s">
        <v>54</v>
      </c>
      <c r="H139" s="7">
        <v>79.13</v>
      </c>
      <c r="I139" s="7">
        <v>225</v>
      </c>
      <c r="J139" s="7">
        <v>26</v>
      </c>
      <c r="K139" s="7">
        <v>4.9400000000000004</v>
      </c>
      <c r="L139" s="7">
        <v>26.5</v>
      </c>
      <c r="M139" s="7">
        <v>102</v>
      </c>
      <c r="N139" s="7">
        <v>4.5199999999999996</v>
      </c>
      <c r="O139" s="7"/>
      <c r="P139" s="7"/>
      <c r="Q139" s="7"/>
    </row>
    <row r="140" spans="1:17" ht="18" x14ac:dyDescent="0.2">
      <c r="B140" s="7"/>
      <c r="C140" s="1">
        <v>2001</v>
      </c>
      <c r="D140" t="s">
        <v>1126</v>
      </c>
      <c r="E140" t="s">
        <v>1126</v>
      </c>
      <c r="F140" s="7" t="s">
        <v>689</v>
      </c>
      <c r="G140" s="7" t="s">
        <v>54</v>
      </c>
      <c r="H140" s="7">
        <v>74.400000000000006</v>
      </c>
      <c r="I140" s="7">
        <v>207</v>
      </c>
      <c r="J140" s="7">
        <v>27</v>
      </c>
      <c r="K140" s="7">
        <v>4.55</v>
      </c>
      <c r="L140" s="7">
        <v>37.5</v>
      </c>
      <c r="M140" s="7">
        <v>124</v>
      </c>
      <c r="N140" s="7">
        <v>4.12</v>
      </c>
      <c r="O140" s="7"/>
      <c r="P140" s="7"/>
      <c r="Q140" s="7"/>
    </row>
    <row r="141" spans="1:17" ht="18" x14ac:dyDescent="0.2">
      <c r="A141" s="50" t="s">
        <v>1032</v>
      </c>
      <c r="B141" s="7"/>
      <c r="C141" s="1">
        <v>2017</v>
      </c>
      <c r="D141" t="s">
        <v>53</v>
      </c>
      <c r="E141" s="26" t="s">
        <v>53</v>
      </c>
      <c r="F141" s="7" t="s">
        <v>66</v>
      </c>
      <c r="G141" s="7" t="s">
        <v>54</v>
      </c>
      <c r="H141" s="7">
        <v>74.13</v>
      </c>
      <c r="I141" s="7">
        <v>222</v>
      </c>
      <c r="J141" s="7">
        <v>25</v>
      </c>
      <c r="K141" s="7">
        <v>4.67</v>
      </c>
      <c r="L141" s="7">
        <v>27.5</v>
      </c>
      <c r="M141" s="7">
        <v>116</v>
      </c>
      <c r="N141" s="7">
        <v>4.25</v>
      </c>
      <c r="O141" s="7"/>
      <c r="P141" s="7"/>
      <c r="Q141" s="7"/>
    </row>
    <row r="142" spans="1:17" ht="18" x14ac:dyDescent="0.2">
      <c r="B142" s="7"/>
      <c r="C142" s="1">
        <v>2017</v>
      </c>
      <c r="D142" t="s">
        <v>123</v>
      </c>
      <c r="E142" s="26" t="s">
        <v>123</v>
      </c>
      <c r="F142" s="7" t="s">
        <v>129</v>
      </c>
      <c r="G142" s="7" t="s">
        <v>54</v>
      </c>
      <c r="H142" s="7">
        <v>74.63</v>
      </c>
      <c r="I142" s="7">
        <v>226</v>
      </c>
      <c r="J142" s="7">
        <v>33</v>
      </c>
      <c r="K142" s="7">
        <v>4.82</v>
      </c>
      <c r="L142" s="7">
        <v>31</v>
      </c>
      <c r="M142" s="7">
        <v>110</v>
      </c>
      <c r="N142" s="7">
        <v>4.3099999999999996</v>
      </c>
      <c r="O142" s="7"/>
      <c r="P142" s="7"/>
      <c r="Q142" s="7"/>
    </row>
    <row r="143" spans="1:17" ht="18" x14ac:dyDescent="0.2">
      <c r="B143" s="7"/>
      <c r="C143" s="1">
        <v>1990</v>
      </c>
      <c r="D143" t="s">
        <v>1582</v>
      </c>
      <c r="E143" t="s">
        <v>1582</v>
      </c>
      <c r="F143" s="7" t="s">
        <v>1548</v>
      </c>
      <c r="G143" s="7" t="s">
        <v>54</v>
      </c>
      <c r="H143" s="7">
        <v>74.3</v>
      </c>
      <c r="I143" s="7">
        <v>217</v>
      </c>
      <c r="J143" s="7"/>
      <c r="K143" s="7">
        <v>4.8899999999999997</v>
      </c>
      <c r="L143" s="7">
        <v>32.5</v>
      </c>
      <c r="M143" s="7">
        <v>109</v>
      </c>
      <c r="N143" s="7">
        <v>4.03</v>
      </c>
      <c r="O143" s="7"/>
      <c r="P143" s="7"/>
      <c r="Q143" s="7"/>
    </row>
    <row r="144" spans="1:17" ht="18" x14ac:dyDescent="0.2">
      <c r="B144" s="7"/>
      <c r="C144" s="1">
        <v>2012</v>
      </c>
      <c r="D144" t="s">
        <v>500</v>
      </c>
      <c r="E144" t="s">
        <v>500</v>
      </c>
      <c r="F144" s="7" t="s">
        <v>507</v>
      </c>
      <c r="G144" s="7" t="s">
        <v>54</v>
      </c>
      <c r="H144" s="7">
        <v>77</v>
      </c>
      <c r="I144" s="7">
        <v>243</v>
      </c>
      <c r="J144" s="7">
        <v>29</v>
      </c>
      <c r="K144" s="7">
        <v>5.03</v>
      </c>
      <c r="L144" s="7">
        <v>30.5</v>
      </c>
      <c r="M144" s="7">
        <v>112</v>
      </c>
      <c r="N144" s="7"/>
      <c r="O144" s="7"/>
      <c r="P144" s="7"/>
      <c r="Q144" s="7"/>
    </row>
    <row r="145" spans="1:17" ht="18" x14ac:dyDescent="0.2">
      <c r="B145" s="7"/>
      <c r="C145" s="1">
        <v>2002</v>
      </c>
      <c r="D145" t="s">
        <v>1056</v>
      </c>
      <c r="E145" t="s">
        <v>1056</v>
      </c>
      <c r="F145" s="7" t="s">
        <v>2674</v>
      </c>
      <c r="G145" s="7" t="s">
        <v>54</v>
      </c>
      <c r="H145" s="7">
        <v>74.5</v>
      </c>
      <c r="I145" s="7">
        <v>219</v>
      </c>
      <c r="J145" s="7">
        <v>32</v>
      </c>
      <c r="K145" s="7">
        <v>5.24</v>
      </c>
      <c r="L145" s="7">
        <v>33.5</v>
      </c>
      <c r="M145" s="7">
        <v>111</v>
      </c>
      <c r="N145" s="7">
        <v>4.09</v>
      </c>
      <c r="O145" s="7"/>
      <c r="P145" s="7"/>
      <c r="Q145" s="7"/>
    </row>
    <row r="146" spans="1:17" ht="18" x14ac:dyDescent="0.2">
      <c r="A146" t="s">
        <v>1031</v>
      </c>
      <c r="B146" s="7"/>
      <c r="C146" s="1">
        <v>1991</v>
      </c>
      <c r="D146" t="s">
        <v>1559</v>
      </c>
      <c r="E146" t="s">
        <v>1559</v>
      </c>
      <c r="F146" s="7" t="s">
        <v>2549</v>
      </c>
      <c r="G146" s="7" t="s">
        <v>54</v>
      </c>
      <c r="H146" s="7">
        <v>75.8</v>
      </c>
      <c r="I146" s="7">
        <v>202</v>
      </c>
      <c r="J146" s="7"/>
      <c r="K146" s="7">
        <v>5.04</v>
      </c>
      <c r="L146" s="7">
        <v>27.5</v>
      </c>
      <c r="M146" s="7">
        <v>104</v>
      </c>
      <c r="N146" s="7">
        <v>4.3600000000000003</v>
      </c>
      <c r="O146" s="7"/>
      <c r="P146" s="7"/>
      <c r="Q146" s="7"/>
    </row>
    <row r="147" spans="1:17" ht="18" x14ac:dyDescent="0.2">
      <c r="A147" t="s">
        <v>1038</v>
      </c>
      <c r="B147" s="7"/>
      <c r="C147" s="1">
        <v>2016</v>
      </c>
      <c r="D147" t="s">
        <v>160</v>
      </c>
      <c r="E147" t="s">
        <v>160</v>
      </c>
      <c r="F147" s="7" t="s">
        <v>167</v>
      </c>
      <c r="G147" s="7" t="s">
        <v>54</v>
      </c>
      <c r="H147" s="7">
        <v>78.63</v>
      </c>
      <c r="I147" s="7">
        <v>244</v>
      </c>
      <c r="J147" s="7"/>
      <c r="K147" s="7">
        <v>4.8600000000000003</v>
      </c>
      <c r="L147" s="7">
        <v>36</v>
      </c>
      <c r="M147" s="7">
        <v>118</v>
      </c>
      <c r="N147" s="7">
        <v>4.26</v>
      </c>
      <c r="O147" s="7"/>
      <c r="P147" s="7"/>
      <c r="Q147" s="7"/>
    </row>
    <row r="148" spans="1:17" ht="18" x14ac:dyDescent="0.2">
      <c r="A148" t="s">
        <v>1040</v>
      </c>
      <c r="B148" s="7"/>
      <c r="C148" s="1">
        <v>1990</v>
      </c>
      <c r="D148" t="s">
        <v>1580</v>
      </c>
      <c r="E148" t="s">
        <v>1580</v>
      </c>
      <c r="F148" s="7" t="s">
        <v>2534</v>
      </c>
      <c r="G148" s="7" t="s">
        <v>54</v>
      </c>
      <c r="H148" s="7">
        <v>74</v>
      </c>
      <c r="I148" s="7">
        <v>188</v>
      </c>
      <c r="J148" s="7"/>
      <c r="K148" s="7">
        <v>5.12</v>
      </c>
      <c r="L148" s="7">
        <v>26</v>
      </c>
      <c r="M148" s="7">
        <v>94</v>
      </c>
      <c r="N148" s="7">
        <v>4.53</v>
      </c>
      <c r="O148" s="7"/>
      <c r="P148" s="7"/>
      <c r="Q148" s="7"/>
    </row>
    <row r="149" spans="1:17" ht="18" x14ac:dyDescent="0.2">
      <c r="B149" s="7"/>
      <c r="C149" s="1">
        <v>1998</v>
      </c>
      <c r="D149" t="s">
        <v>1234</v>
      </c>
      <c r="E149" t="s">
        <v>1234</v>
      </c>
      <c r="F149" s="7" t="s">
        <v>121</v>
      </c>
      <c r="G149" s="7" t="s">
        <v>54</v>
      </c>
      <c r="H149" s="7">
        <v>77.3</v>
      </c>
      <c r="I149" s="7">
        <v>230</v>
      </c>
      <c r="J149" s="7"/>
      <c r="K149" s="7"/>
      <c r="L149" s="7"/>
      <c r="M149" s="7"/>
      <c r="N149" s="7"/>
      <c r="O149" s="7"/>
      <c r="P149" s="7"/>
      <c r="Q149" s="7"/>
    </row>
    <row r="150" spans="1:17" ht="18" x14ac:dyDescent="0.2">
      <c r="B150" s="7"/>
      <c r="C150" s="1">
        <v>2004</v>
      </c>
      <c r="D150" t="s">
        <v>938</v>
      </c>
      <c r="E150" t="s">
        <v>938</v>
      </c>
      <c r="F150" s="7" t="s">
        <v>2529</v>
      </c>
      <c r="G150" s="7" t="s">
        <v>54</v>
      </c>
      <c r="H150" s="7">
        <v>77</v>
      </c>
      <c r="I150" s="7">
        <v>229</v>
      </c>
      <c r="J150" s="7">
        <v>30</v>
      </c>
      <c r="K150" s="7">
        <v>5.08</v>
      </c>
      <c r="L150" s="7">
        <v>28</v>
      </c>
      <c r="M150" s="7">
        <v>112</v>
      </c>
      <c r="N150" s="7">
        <v>4.08</v>
      </c>
      <c r="O150" s="7"/>
      <c r="P150" s="7"/>
      <c r="Q150" s="7"/>
    </row>
    <row r="151" spans="1:17" ht="18" x14ac:dyDescent="0.2">
      <c r="B151" s="7"/>
      <c r="C151" s="1">
        <v>2001</v>
      </c>
      <c r="D151" t="s">
        <v>1108</v>
      </c>
      <c r="E151" t="s">
        <v>1108</v>
      </c>
      <c r="F151" s="7" t="s">
        <v>360</v>
      </c>
      <c r="G151" s="7" t="s">
        <v>54</v>
      </c>
      <c r="H151" s="7">
        <v>74.099999999999994</v>
      </c>
      <c r="I151" s="7">
        <v>225</v>
      </c>
      <c r="J151" s="7">
        <v>30</v>
      </c>
      <c r="K151" s="7">
        <v>4.6100000000000003</v>
      </c>
      <c r="L151" s="7">
        <v>35.5</v>
      </c>
      <c r="M151" s="7">
        <v>113</v>
      </c>
      <c r="N151" s="7">
        <v>4.12</v>
      </c>
      <c r="O151" s="7"/>
      <c r="P151" s="7"/>
      <c r="Q151" s="7"/>
    </row>
    <row r="152" spans="1:17" ht="18" x14ac:dyDescent="0.2">
      <c r="B152" s="7"/>
      <c r="C152" s="1">
        <v>2002</v>
      </c>
      <c r="D152" t="s">
        <v>1073</v>
      </c>
      <c r="E152" t="s">
        <v>1073</v>
      </c>
      <c r="F152" s="7" t="s">
        <v>218</v>
      </c>
      <c r="G152" s="7" t="s">
        <v>54</v>
      </c>
      <c r="H152" s="7">
        <v>75.400000000000006</v>
      </c>
      <c r="I152" s="7">
        <v>234</v>
      </c>
      <c r="J152" s="7">
        <v>25</v>
      </c>
      <c r="K152" s="7">
        <v>4.78</v>
      </c>
      <c r="L152" s="7">
        <v>31.5</v>
      </c>
      <c r="M152" s="7">
        <v>106</v>
      </c>
      <c r="N152" s="7">
        <v>3.87</v>
      </c>
      <c r="O152" s="7"/>
      <c r="P152" s="7"/>
      <c r="Q152" s="7"/>
    </row>
    <row r="153" spans="1:17" ht="18" x14ac:dyDescent="0.2">
      <c r="B153" s="7"/>
      <c r="C153" s="1">
        <v>2003</v>
      </c>
      <c r="D153" t="s">
        <v>1013</v>
      </c>
      <c r="E153" t="s">
        <v>1013</v>
      </c>
      <c r="F153" s="7" t="s">
        <v>618</v>
      </c>
      <c r="G153" s="7" t="s">
        <v>54</v>
      </c>
      <c r="H153" s="7">
        <v>73</v>
      </c>
      <c r="I153" s="7">
        <v>217</v>
      </c>
      <c r="J153" s="7">
        <v>29</v>
      </c>
      <c r="K153" s="7">
        <v>5.0599999999999996</v>
      </c>
      <c r="L153" s="7"/>
      <c r="M153" s="7"/>
      <c r="N153" s="7"/>
      <c r="O153" s="7"/>
      <c r="P153" s="7"/>
      <c r="Q153" s="7"/>
    </row>
    <row r="154" spans="1:17" ht="18" x14ac:dyDescent="0.2">
      <c r="A154" s="50" t="s">
        <v>1078</v>
      </c>
      <c r="B154" s="7"/>
      <c r="C154" s="1">
        <v>1987</v>
      </c>
      <c r="D154" t="s">
        <v>1717</v>
      </c>
      <c r="E154" t="s">
        <v>1717</v>
      </c>
      <c r="F154" s="7" t="s">
        <v>716</v>
      </c>
      <c r="G154" s="7" t="s">
        <v>54</v>
      </c>
      <c r="H154" s="7">
        <v>74.3</v>
      </c>
      <c r="I154" s="7">
        <v>193</v>
      </c>
      <c r="J154" s="7"/>
      <c r="K154" s="7">
        <v>4.58</v>
      </c>
      <c r="L154" s="7">
        <v>32.5</v>
      </c>
      <c r="M154" s="7">
        <v>110</v>
      </c>
      <c r="N154" s="7">
        <v>4.1100000000000003</v>
      </c>
      <c r="O154" s="7"/>
      <c r="P154" s="7"/>
      <c r="Q154" s="7"/>
    </row>
    <row r="155" spans="1:17" ht="18" x14ac:dyDescent="0.2">
      <c r="B155" s="7"/>
      <c r="C155" s="1">
        <v>1993</v>
      </c>
      <c r="D155" t="s">
        <v>1436</v>
      </c>
      <c r="E155" t="s">
        <v>1436</v>
      </c>
      <c r="F155" s="7" t="s">
        <v>103</v>
      </c>
      <c r="G155" s="7" t="s">
        <v>54</v>
      </c>
      <c r="H155" s="7">
        <v>74</v>
      </c>
      <c r="I155" s="7">
        <v>216</v>
      </c>
      <c r="J155" s="7"/>
      <c r="K155" s="7"/>
      <c r="L155" s="7"/>
      <c r="M155" s="7"/>
      <c r="N155" s="7"/>
      <c r="O155" s="7"/>
      <c r="P155" s="7"/>
      <c r="Q155" s="7"/>
    </row>
    <row r="156" spans="1:17" ht="18" x14ac:dyDescent="0.2">
      <c r="B156" s="7"/>
      <c r="C156" s="1">
        <v>1995</v>
      </c>
      <c r="D156" t="s">
        <v>1368</v>
      </c>
      <c r="E156" t="s">
        <v>1368</v>
      </c>
      <c r="F156" s="7" t="s">
        <v>2524</v>
      </c>
      <c r="G156" s="7" t="s">
        <v>54</v>
      </c>
      <c r="H156" s="7">
        <v>75.3</v>
      </c>
      <c r="I156" s="7">
        <v>223</v>
      </c>
      <c r="J156" s="7"/>
      <c r="K156" s="7"/>
      <c r="L156" s="7"/>
      <c r="M156" s="7"/>
      <c r="N156" s="7"/>
      <c r="O156" s="7"/>
      <c r="P156" s="7"/>
      <c r="Q156" s="7"/>
    </row>
    <row r="157" spans="1:17" ht="18" x14ac:dyDescent="0.2">
      <c r="B157" s="7"/>
      <c r="C157" s="1">
        <v>2012</v>
      </c>
      <c r="D157" t="s">
        <v>459</v>
      </c>
      <c r="E157" t="s">
        <v>459</v>
      </c>
      <c r="F157" s="7" t="s">
        <v>285</v>
      </c>
      <c r="G157" s="7" t="s">
        <v>54</v>
      </c>
      <c r="H157" s="7">
        <v>74.38</v>
      </c>
      <c r="I157" s="7">
        <v>223</v>
      </c>
      <c r="J157" s="7">
        <v>24</v>
      </c>
      <c r="K157" s="7">
        <v>4.33</v>
      </c>
      <c r="L157" s="7">
        <v>39</v>
      </c>
      <c r="M157" s="7">
        <v>120</v>
      </c>
      <c r="N157" s="7"/>
      <c r="O157" s="7"/>
      <c r="P157" s="7"/>
      <c r="Q157" s="7"/>
    </row>
    <row r="158" spans="1:17" ht="18" x14ac:dyDescent="0.2">
      <c r="B158" s="7"/>
      <c r="C158" s="1">
        <v>2012</v>
      </c>
      <c r="D158" t="s">
        <v>489</v>
      </c>
      <c r="E158" t="s">
        <v>489</v>
      </c>
      <c r="F158" s="7" t="s">
        <v>499</v>
      </c>
      <c r="G158" s="7" t="s">
        <v>54</v>
      </c>
      <c r="H158" s="7">
        <v>70.63</v>
      </c>
      <c r="I158" s="7">
        <v>204</v>
      </c>
      <c r="J158" s="7">
        <v>28</v>
      </c>
      <c r="K158" s="7">
        <v>4.53</v>
      </c>
      <c r="L158" s="7">
        <v>34</v>
      </c>
      <c r="M158" s="7">
        <v>118</v>
      </c>
      <c r="N158" s="7">
        <v>4.09</v>
      </c>
      <c r="O158" s="7"/>
      <c r="P158" s="7"/>
      <c r="Q158" s="7"/>
    </row>
    <row r="159" spans="1:17" ht="18" x14ac:dyDescent="0.2">
      <c r="B159" s="7"/>
      <c r="C159" s="1">
        <v>2005</v>
      </c>
      <c r="D159" t="s">
        <v>921</v>
      </c>
      <c r="E159" t="s">
        <v>921</v>
      </c>
      <c r="F159" s="7" t="s">
        <v>928</v>
      </c>
      <c r="G159" s="7" t="s">
        <v>54</v>
      </c>
      <c r="H159" s="7">
        <v>74.38</v>
      </c>
      <c r="I159" s="7">
        <v>232</v>
      </c>
      <c r="J159" s="7">
        <v>48</v>
      </c>
      <c r="K159" s="7">
        <v>4.87</v>
      </c>
      <c r="L159" s="7">
        <v>30.5</v>
      </c>
      <c r="M159" s="7">
        <v>103</v>
      </c>
      <c r="N159" s="7">
        <v>4.07</v>
      </c>
      <c r="O159" s="7"/>
      <c r="P159" s="7"/>
      <c r="Q159" s="7"/>
    </row>
    <row r="160" spans="1:17" ht="18" x14ac:dyDescent="0.2">
      <c r="B160" s="7"/>
      <c r="C160" s="1">
        <v>1998</v>
      </c>
      <c r="D160" t="s">
        <v>1244</v>
      </c>
      <c r="E160" t="s">
        <v>1244</v>
      </c>
      <c r="F160" s="7" t="s">
        <v>2536</v>
      </c>
      <c r="G160" s="7" t="s">
        <v>54</v>
      </c>
      <c r="H160" s="7">
        <v>77.400000000000006</v>
      </c>
      <c r="I160" s="7">
        <v>261</v>
      </c>
      <c r="J160" s="7"/>
      <c r="K160" s="7"/>
      <c r="L160" s="7"/>
      <c r="M160" s="7"/>
      <c r="N160" s="7"/>
      <c r="O160" s="7"/>
      <c r="P160" s="7"/>
      <c r="Q160" s="7"/>
    </row>
    <row r="161" spans="1:17" ht="18" x14ac:dyDescent="0.2">
      <c r="B161" s="7"/>
      <c r="C161" s="1">
        <v>2012</v>
      </c>
      <c r="D161" t="s">
        <v>518</v>
      </c>
      <c r="E161" t="s">
        <v>518</v>
      </c>
      <c r="F161" s="7" t="s">
        <v>2551</v>
      </c>
      <c r="G161" s="7" t="s">
        <v>54</v>
      </c>
      <c r="H161" s="7">
        <v>75.75</v>
      </c>
      <c r="I161" s="7">
        <v>229</v>
      </c>
      <c r="J161" s="7">
        <v>35</v>
      </c>
      <c r="K161" s="7">
        <v>4.8600000000000003</v>
      </c>
      <c r="L161" s="7">
        <v>29.5</v>
      </c>
      <c r="M161" s="7">
        <v>108</v>
      </c>
      <c r="N161" s="7">
        <v>4.45</v>
      </c>
      <c r="O161" s="51"/>
      <c r="P161" s="7"/>
      <c r="Q161" s="7"/>
    </row>
    <row r="162" spans="1:17" ht="18" x14ac:dyDescent="0.2">
      <c r="B162" s="7"/>
      <c r="C162" s="1">
        <v>2011</v>
      </c>
      <c r="D162" t="s">
        <v>575</v>
      </c>
      <c r="E162" t="s">
        <v>575</v>
      </c>
      <c r="F162" s="7" t="s">
        <v>230</v>
      </c>
      <c r="G162" s="7" t="s">
        <v>54</v>
      </c>
      <c r="H162" s="7">
        <v>78.75</v>
      </c>
      <c r="I162" s="7">
        <v>253</v>
      </c>
      <c r="J162" s="7">
        <v>26</v>
      </c>
      <c r="K162" s="7">
        <v>5.24</v>
      </c>
      <c r="L162" s="7">
        <v>24</v>
      </c>
      <c r="M162" s="7">
        <v>103</v>
      </c>
      <c r="N162" s="7"/>
      <c r="O162" s="51"/>
      <c r="P162" s="7"/>
      <c r="Q162" s="7"/>
    </row>
    <row r="163" spans="1:17" ht="18" x14ac:dyDescent="0.2">
      <c r="B163" s="7"/>
      <c r="C163" s="1">
        <v>2012</v>
      </c>
      <c r="D163" t="s">
        <v>466</v>
      </c>
      <c r="E163" t="s">
        <v>466</v>
      </c>
      <c r="F163" s="7" t="s">
        <v>323</v>
      </c>
      <c r="G163" s="7" t="s">
        <v>54</v>
      </c>
      <c r="H163" s="7">
        <v>75.88</v>
      </c>
      <c r="I163" s="7">
        <v>221</v>
      </c>
      <c r="J163" s="7">
        <v>34</v>
      </c>
      <c r="K163" s="7">
        <v>4.6500000000000004</v>
      </c>
      <c r="L163" s="7"/>
      <c r="M163" s="7"/>
      <c r="N163" s="7"/>
      <c r="O163" s="51"/>
      <c r="P163" s="7"/>
      <c r="Q163" s="7"/>
    </row>
    <row r="164" spans="1:17" ht="18" x14ac:dyDescent="0.2">
      <c r="B164" s="7"/>
      <c r="C164" s="1">
        <v>2001</v>
      </c>
      <c r="D164" t="s">
        <v>1120</v>
      </c>
      <c r="E164" t="s">
        <v>1120</v>
      </c>
      <c r="F164" s="7" t="s">
        <v>2619</v>
      </c>
      <c r="G164" s="7" t="s">
        <v>54</v>
      </c>
      <c r="H164" s="7">
        <v>76.400000000000006</v>
      </c>
      <c r="I164" s="7">
        <v>228</v>
      </c>
      <c r="J164" s="7">
        <v>32</v>
      </c>
      <c r="K164" s="7">
        <v>4.7699999999999996</v>
      </c>
      <c r="L164" s="7">
        <v>34</v>
      </c>
      <c r="M164" s="7">
        <v>107</v>
      </c>
      <c r="N164" s="7">
        <v>4.29</v>
      </c>
      <c r="O164" s="51"/>
      <c r="P164" s="7"/>
      <c r="Q164" s="7"/>
    </row>
    <row r="165" spans="1:17" ht="18" x14ac:dyDescent="0.2">
      <c r="B165" s="7"/>
      <c r="C165" s="1">
        <v>2010</v>
      </c>
      <c r="D165" t="s">
        <v>603</v>
      </c>
      <c r="E165" t="s">
        <v>603</v>
      </c>
      <c r="F165" s="51" t="s">
        <v>427</v>
      </c>
      <c r="G165" s="51" t="s">
        <v>54</v>
      </c>
      <c r="H165" s="51">
        <v>76.25</v>
      </c>
      <c r="I165" s="51">
        <v>236</v>
      </c>
      <c r="J165" s="51">
        <v>36</v>
      </c>
      <c r="K165" s="51">
        <v>4.79</v>
      </c>
      <c r="L165" s="51"/>
      <c r="M165" s="51"/>
      <c r="N165" s="51"/>
      <c r="O165" s="7"/>
      <c r="P165" s="7"/>
      <c r="Q165" s="7"/>
    </row>
    <row r="166" spans="1:17" ht="18" x14ac:dyDescent="0.2">
      <c r="B166" s="7"/>
      <c r="C166" s="1">
        <v>1999</v>
      </c>
      <c r="D166" t="s">
        <v>1232</v>
      </c>
      <c r="E166" t="s">
        <v>1232</v>
      </c>
      <c r="F166" s="7" t="s">
        <v>134</v>
      </c>
      <c r="G166" s="7" t="s">
        <v>54</v>
      </c>
      <c r="H166" s="7">
        <v>74.099999999999994</v>
      </c>
      <c r="I166" s="7">
        <v>219</v>
      </c>
      <c r="J166" s="7">
        <v>21</v>
      </c>
      <c r="K166" s="7">
        <v>4.67</v>
      </c>
      <c r="L166" s="7">
        <v>34</v>
      </c>
      <c r="M166" s="7">
        <v>107</v>
      </c>
      <c r="N166" s="7">
        <v>4.42</v>
      </c>
      <c r="O166" s="7"/>
      <c r="P166" s="7"/>
      <c r="Q166" s="7"/>
    </row>
    <row r="167" spans="1:17" ht="18" x14ac:dyDescent="0.2">
      <c r="A167" s="50" t="s">
        <v>1131</v>
      </c>
      <c r="B167" s="7"/>
      <c r="C167" s="1">
        <v>1990</v>
      </c>
      <c r="D167" t="s">
        <v>1590</v>
      </c>
      <c r="E167" t="s">
        <v>1590</v>
      </c>
      <c r="F167" s="7" t="s">
        <v>689</v>
      </c>
      <c r="G167" s="7" t="s">
        <v>54</v>
      </c>
      <c r="H167" s="7">
        <v>73.5</v>
      </c>
      <c r="I167" s="7">
        <v>200</v>
      </c>
      <c r="J167" s="7"/>
      <c r="K167" s="7">
        <v>4.93</v>
      </c>
      <c r="L167" s="7">
        <v>29.5</v>
      </c>
      <c r="M167" s="7">
        <v>108</v>
      </c>
      <c r="N167" s="7">
        <v>4.1399999999999997</v>
      </c>
      <c r="O167" s="7"/>
      <c r="P167" s="7"/>
      <c r="Q167" s="7"/>
    </row>
    <row r="168" spans="1:17" ht="18" x14ac:dyDescent="0.2">
      <c r="A168" t="s">
        <v>1116</v>
      </c>
      <c r="B168" s="7"/>
      <c r="C168" s="1">
        <v>1991</v>
      </c>
      <c r="D168" t="s">
        <v>1546</v>
      </c>
      <c r="E168" t="s">
        <v>1546</v>
      </c>
      <c r="F168" s="7" t="s">
        <v>1548</v>
      </c>
      <c r="G168" s="7" t="s">
        <v>54</v>
      </c>
      <c r="H168" s="7">
        <v>77</v>
      </c>
      <c r="I168" s="7">
        <v>222</v>
      </c>
      <c r="J168" s="7"/>
      <c r="K168" s="7">
        <v>5.01</v>
      </c>
      <c r="L168" s="7">
        <v>30.5</v>
      </c>
      <c r="M168" s="7">
        <v>105</v>
      </c>
      <c r="N168" s="7">
        <v>4.4000000000000004</v>
      </c>
      <c r="O168" s="7"/>
      <c r="P168" s="7"/>
      <c r="Q168" s="7"/>
    </row>
    <row r="169" spans="1:17" ht="18" x14ac:dyDescent="0.2">
      <c r="B169" s="7"/>
      <c r="C169" s="1">
        <v>2015</v>
      </c>
      <c r="D169" t="s">
        <v>270</v>
      </c>
      <c r="E169" t="s">
        <v>270</v>
      </c>
      <c r="F169" s="7" t="s">
        <v>2535</v>
      </c>
      <c r="G169" s="7" t="s">
        <v>54</v>
      </c>
      <c r="H169" s="7">
        <v>77.63</v>
      </c>
      <c r="I169" s="7">
        <v>229</v>
      </c>
      <c r="J169" s="7">
        <v>40</v>
      </c>
      <c r="K169" s="7">
        <v>5.14</v>
      </c>
      <c r="L169" s="7">
        <v>31</v>
      </c>
      <c r="M169" s="7">
        <v>105</v>
      </c>
      <c r="N169" s="7">
        <v>4.3899999999999997</v>
      </c>
      <c r="O169" s="7"/>
      <c r="P169" s="7"/>
      <c r="Q169" s="7"/>
    </row>
    <row r="170" spans="1:17" ht="18" x14ac:dyDescent="0.2">
      <c r="B170" s="7"/>
      <c r="C170" s="1">
        <v>2003</v>
      </c>
      <c r="D170" t="s">
        <v>1024</v>
      </c>
      <c r="E170" t="s">
        <v>1024</v>
      </c>
      <c r="F170" s="7" t="s">
        <v>2619</v>
      </c>
      <c r="G170" s="7" t="s">
        <v>54</v>
      </c>
      <c r="H170" s="7">
        <v>71.400000000000006</v>
      </c>
      <c r="I170" s="7">
        <v>196</v>
      </c>
      <c r="J170" s="7">
        <v>12</v>
      </c>
      <c r="K170" s="7">
        <v>4.5199999999999996</v>
      </c>
      <c r="L170" s="7">
        <v>38</v>
      </c>
      <c r="M170" s="7">
        <v>127</v>
      </c>
      <c r="N170" s="7">
        <v>4.1399999999999997</v>
      </c>
      <c r="O170" s="7"/>
      <c r="P170" s="7"/>
      <c r="Q170" s="7"/>
    </row>
    <row r="171" spans="1:17" ht="18" x14ac:dyDescent="0.2">
      <c r="B171" s="7"/>
      <c r="C171" s="1">
        <v>1999</v>
      </c>
      <c r="D171" t="s">
        <v>1212</v>
      </c>
      <c r="E171" t="s">
        <v>1212</v>
      </c>
      <c r="F171" s="7" t="s">
        <v>2674</v>
      </c>
      <c r="G171" s="7" t="s">
        <v>54</v>
      </c>
      <c r="H171" s="7">
        <v>72</v>
      </c>
      <c r="I171" s="7">
        <v>221</v>
      </c>
      <c r="J171" s="7">
        <v>25</v>
      </c>
      <c r="K171" s="7">
        <v>4.7699999999999996</v>
      </c>
      <c r="L171" s="7">
        <v>33</v>
      </c>
      <c r="M171" s="7">
        <v>113</v>
      </c>
      <c r="N171" s="7">
        <v>4.29</v>
      </c>
      <c r="O171" s="7"/>
      <c r="P171" s="7"/>
      <c r="Q171" s="7"/>
    </row>
    <row r="172" spans="1:17" ht="18" x14ac:dyDescent="0.2">
      <c r="B172" s="7"/>
      <c r="C172" s="1">
        <v>2000</v>
      </c>
      <c r="D172" t="s">
        <v>1157</v>
      </c>
      <c r="E172" t="s">
        <v>1157</v>
      </c>
      <c r="F172" s="7" t="s">
        <v>2601</v>
      </c>
      <c r="G172" s="7" t="s">
        <v>54</v>
      </c>
      <c r="H172" s="7">
        <v>75.400000000000006</v>
      </c>
      <c r="I172" s="7">
        <v>229</v>
      </c>
      <c r="J172" s="7">
        <v>25</v>
      </c>
      <c r="K172" s="7">
        <v>4.95</v>
      </c>
      <c r="L172" s="7">
        <v>34</v>
      </c>
      <c r="M172" s="7">
        <v>108</v>
      </c>
      <c r="N172" s="7">
        <v>4.59</v>
      </c>
      <c r="O172" s="7"/>
      <c r="P172" s="7"/>
      <c r="Q172" s="7"/>
    </row>
    <row r="173" spans="1:17" ht="18" x14ac:dyDescent="0.2">
      <c r="B173" s="7"/>
      <c r="C173" s="1">
        <v>1988</v>
      </c>
      <c r="D173" t="s">
        <v>1672</v>
      </c>
      <c r="E173" t="s">
        <v>1672</v>
      </c>
      <c r="F173" s="7" t="s">
        <v>2720</v>
      </c>
      <c r="G173" s="7" t="s">
        <v>54</v>
      </c>
      <c r="H173" s="7">
        <v>73.900000000000006</v>
      </c>
      <c r="I173" s="7">
        <v>223</v>
      </c>
      <c r="J173" s="7"/>
      <c r="K173" s="7">
        <v>4.93</v>
      </c>
      <c r="L173" s="7">
        <v>28</v>
      </c>
      <c r="M173" s="7">
        <v>102</v>
      </c>
      <c r="N173" s="7">
        <v>4.5599999999999996</v>
      </c>
      <c r="O173" s="7"/>
      <c r="P173" s="7"/>
      <c r="Q173" s="7"/>
    </row>
    <row r="174" spans="1:17" ht="18" x14ac:dyDescent="0.2">
      <c r="B174" s="7"/>
      <c r="C174" s="1">
        <v>2009</v>
      </c>
      <c r="D174" t="s">
        <v>681</v>
      </c>
      <c r="E174" t="s">
        <v>681</v>
      </c>
      <c r="F174" s="7" t="s">
        <v>323</v>
      </c>
      <c r="G174" s="7" t="s">
        <v>54</v>
      </c>
      <c r="H174" s="7">
        <v>74.88</v>
      </c>
      <c r="I174" s="7">
        <v>225</v>
      </c>
      <c r="J174" s="7"/>
      <c r="K174" s="7">
        <v>4.6100000000000003</v>
      </c>
      <c r="L174" s="7">
        <v>33</v>
      </c>
      <c r="M174" s="7">
        <v>112</v>
      </c>
      <c r="N174" s="7">
        <v>4.49</v>
      </c>
      <c r="O174" s="7"/>
      <c r="P174" s="7"/>
      <c r="Q174" s="7"/>
    </row>
    <row r="175" spans="1:17" ht="18" x14ac:dyDescent="0.2">
      <c r="B175" s="51"/>
      <c r="C175" s="1">
        <v>1987</v>
      </c>
      <c r="D175" t="s">
        <v>1724</v>
      </c>
      <c r="E175" t="s">
        <v>1724</v>
      </c>
      <c r="F175" s="7" t="s">
        <v>103</v>
      </c>
      <c r="G175" s="7" t="s">
        <v>54</v>
      </c>
      <c r="H175" s="7">
        <v>74.400000000000006</v>
      </c>
      <c r="I175" s="7">
        <v>203</v>
      </c>
      <c r="J175" s="7"/>
      <c r="K175" s="7">
        <v>5.0999999999999996</v>
      </c>
      <c r="L175" s="7">
        <v>23</v>
      </c>
      <c r="M175" s="7">
        <v>93</v>
      </c>
      <c r="N175" s="7">
        <v>4.63</v>
      </c>
      <c r="O175" s="7"/>
      <c r="P175" s="7"/>
      <c r="Q175" s="7"/>
    </row>
    <row r="176" spans="1:17" ht="18" x14ac:dyDescent="0.2">
      <c r="B176" s="51"/>
      <c r="C176" s="1">
        <v>1994</v>
      </c>
      <c r="D176" t="s">
        <v>1422</v>
      </c>
      <c r="E176" t="s">
        <v>1422</v>
      </c>
      <c r="F176" s="7" t="s">
        <v>167</v>
      </c>
      <c r="G176" s="7" t="s">
        <v>54</v>
      </c>
      <c r="H176" s="7">
        <v>74.900000000000006</v>
      </c>
      <c r="I176" s="7">
        <v>208</v>
      </c>
      <c r="J176" s="7"/>
      <c r="K176" s="7"/>
      <c r="L176" s="7"/>
      <c r="M176" s="7"/>
      <c r="N176" s="7"/>
      <c r="O176" s="7"/>
      <c r="P176" s="7"/>
      <c r="Q176" s="7"/>
    </row>
    <row r="177" spans="2:17" ht="18" x14ac:dyDescent="0.2">
      <c r="B177" s="51"/>
      <c r="C177" s="1">
        <v>1995</v>
      </c>
      <c r="D177" t="s">
        <v>1333</v>
      </c>
      <c r="E177" t="s">
        <v>1333</v>
      </c>
      <c r="F177" s="7" t="s">
        <v>3040</v>
      </c>
      <c r="G177" s="7" t="s">
        <v>54</v>
      </c>
      <c r="H177" s="7">
        <v>73.599999999999994</v>
      </c>
      <c r="I177" s="7">
        <v>224</v>
      </c>
      <c r="J177" s="7"/>
      <c r="K177" s="7"/>
      <c r="L177" s="7"/>
      <c r="M177" s="7">
        <v>115</v>
      </c>
      <c r="N177" s="7"/>
      <c r="O177" s="7"/>
      <c r="P177" s="7"/>
      <c r="Q177" s="7"/>
    </row>
    <row r="178" spans="2:17" ht="18" x14ac:dyDescent="0.2">
      <c r="B178" s="51"/>
      <c r="C178" s="1">
        <v>1995</v>
      </c>
      <c r="D178" t="s">
        <v>1377</v>
      </c>
      <c r="E178" t="s">
        <v>1377</v>
      </c>
      <c r="F178" s="7" t="s">
        <v>218</v>
      </c>
      <c r="G178" s="7" t="s">
        <v>54</v>
      </c>
      <c r="H178" s="7">
        <v>73.900000000000006</v>
      </c>
      <c r="I178" s="7">
        <v>199</v>
      </c>
      <c r="J178" s="7"/>
      <c r="K178" s="7">
        <v>5.08</v>
      </c>
      <c r="L178" s="7">
        <v>28</v>
      </c>
      <c r="M178" s="7">
        <v>100</v>
      </c>
      <c r="N178" s="7">
        <v>4.03</v>
      </c>
      <c r="O178" s="7"/>
      <c r="P178" s="7"/>
      <c r="Q178" s="7"/>
    </row>
    <row r="179" spans="2:17" ht="18" x14ac:dyDescent="0.2">
      <c r="B179" s="7"/>
      <c r="C179" s="1">
        <v>1995</v>
      </c>
      <c r="D179" t="s">
        <v>1360</v>
      </c>
      <c r="E179" t="s">
        <v>1360</v>
      </c>
      <c r="F179" s="7" t="s">
        <v>1364</v>
      </c>
      <c r="G179" s="7" t="s">
        <v>54</v>
      </c>
      <c r="H179" s="7">
        <v>74.5</v>
      </c>
      <c r="I179" s="7">
        <v>206</v>
      </c>
      <c r="J179" s="7"/>
      <c r="K179" s="7">
        <v>4.83</v>
      </c>
      <c r="L179" s="7">
        <v>30.5</v>
      </c>
      <c r="M179" s="7">
        <v>111</v>
      </c>
      <c r="N179" s="7">
        <v>4.25</v>
      </c>
      <c r="O179" s="7"/>
      <c r="P179" s="7"/>
      <c r="Q179" s="7"/>
    </row>
    <row r="180" spans="2:17" ht="18" x14ac:dyDescent="0.2">
      <c r="B180" s="7"/>
      <c r="C180" s="1">
        <v>1992</v>
      </c>
      <c r="D180" t="s">
        <v>1515</v>
      </c>
      <c r="E180" t="s">
        <v>1515</v>
      </c>
      <c r="F180" s="7" t="s">
        <v>2681</v>
      </c>
      <c r="G180" s="7" t="s">
        <v>54</v>
      </c>
      <c r="H180" s="7">
        <v>74.599999999999994</v>
      </c>
      <c r="I180" s="7">
        <v>199</v>
      </c>
      <c r="J180" s="7"/>
      <c r="K180" s="7">
        <v>4.88</v>
      </c>
      <c r="L180" s="7">
        <v>27</v>
      </c>
      <c r="M180" s="7"/>
      <c r="N180" s="7">
        <v>4.22</v>
      </c>
      <c r="O180" s="7"/>
      <c r="P180" s="7"/>
      <c r="Q180" s="7"/>
    </row>
    <row r="181" spans="2:17" ht="18" x14ac:dyDescent="0.2">
      <c r="B181" s="7"/>
      <c r="C181" s="1">
        <v>2011</v>
      </c>
      <c r="D181" t="s">
        <v>583</v>
      </c>
      <c r="E181" t="s">
        <v>583</v>
      </c>
      <c r="F181" s="7" t="s">
        <v>66</v>
      </c>
      <c r="G181" s="7" t="s">
        <v>54</v>
      </c>
      <c r="H181" s="7">
        <v>75</v>
      </c>
      <c r="I181" s="7">
        <v>219</v>
      </c>
      <c r="J181" s="7"/>
      <c r="K181" s="7">
        <v>5.0599999999999996</v>
      </c>
      <c r="L181" s="7">
        <v>29.5</v>
      </c>
      <c r="M181" s="7">
        <v>104</v>
      </c>
      <c r="N181" s="7">
        <v>4.12</v>
      </c>
      <c r="O181" s="7"/>
      <c r="P181" s="7"/>
      <c r="Q181" s="7"/>
    </row>
    <row r="182" spans="2:17" ht="18" x14ac:dyDescent="0.2">
      <c r="B182" s="7"/>
      <c r="C182" s="1">
        <v>2006</v>
      </c>
      <c r="D182" t="s">
        <v>828</v>
      </c>
      <c r="E182" t="s">
        <v>828</v>
      </c>
      <c r="F182" s="7" t="s">
        <v>2591</v>
      </c>
      <c r="G182" s="7" t="s">
        <v>54</v>
      </c>
      <c r="H182" s="7">
        <v>74</v>
      </c>
      <c r="I182" s="7">
        <v>226</v>
      </c>
      <c r="J182" s="7">
        <v>19</v>
      </c>
      <c r="K182" s="7">
        <v>4.7</v>
      </c>
      <c r="L182" s="7">
        <v>31.5</v>
      </c>
      <c r="M182" s="7">
        <v>107</v>
      </c>
      <c r="N182" s="7">
        <v>4.38</v>
      </c>
      <c r="O182" s="7"/>
      <c r="P182" s="7"/>
      <c r="Q182" s="7"/>
    </row>
    <row r="183" spans="2:17" ht="18" x14ac:dyDescent="0.2">
      <c r="B183" s="7"/>
      <c r="C183" s="1">
        <v>2014</v>
      </c>
      <c r="D183" t="s">
        <v>324</v>
      </c>
      <c r="E183" t="s">
        <v>324</v>
      </c>
      <c r="F183" s="7" t="s">
        <v>332</v>
      </c>
      <c r="G183" s="7" t="s">
        <v>54</v>
      </c>
      <c r="H183" s="7">
        <v>74.13</v>
      </c>
      <c r="I183" s="7">
        <v>214</v>
      </c>
      <c r="J183" s="7">
        <v>20</v>
      </c>
      <c r="K183" s="7"/>
      <c r="L183" s="7">
        <v>30</v>
      </c>
      <c r="M183" s="7">
        <v>112</v>
      </c>
      <c r="N183" s="7">
        <v>4.2</v>
      </c>
      <c r="O183" s="7"/>
      <c r="P183" s="7"/>
      <c r="Q183" s="7"/>
    </row>
    <row r="184" spans="2:17" ht="18" x14ac:dyDescent="0.2">
      <c r="B184" s="7"/>
      <c r="C184" s="1">
        <v>1999</v>
      </c>
      <c r="D184" t="s">
        <v>1182</v>
      </c>
      <c r="E184" t="s">
        <v>1182</v>
      </c>
      <c r="F184" s="7" t="s">
        <v>745</v>
      </c>
      <c r="G184" s="7" t="s">
        <v>54</v>
      </c>
      <c r="H184" s="7">
        <v>76.099999999999994</v>
      </c>
      <c r="I184" s="7">
        <v>225</v>
      </c>
      <c r="J184" s="7">
        <v>22</v>
      </c>
      <c r="K184" s="7">
        <v>5.08</v>
      </c>
      <c r="L184" s="7">
        <v>31</v>
      </c>
      <c r="M184" s="7"/>
      <c r="N184" s="7">
        <v>4.34</v>
      </c>
      <c r="O184" s="7"/>
      <c r="P184" s="7"/>
      <c r="Q184" s="7"/>
    </row>
    <row r="185" spans="2:17" ht="18" x14ac:dyDescent="0.2">
      <c r="B185" s="7"/>
      <c r="C185" s="1">
        <v>2000</v>
      </c>
      <c r="D185" t="s">
        <v>1172</v>
      </c>
      <c r="E185" t="s">
        <v>1172</v>
      </c>
      <c r="F185" s="7" t="s">
        <v>233</v>
      </c>
      <c r="G185" s="7" t="s">
        <v>54</v>
      </c>
      <c r="H185" s="7">
        <v>72.5</v>
      </c>
      <c r="I185" s="7">
        <v>215</v>
      </c>
      <c r="J185" s="7">
        <v>27</v>
      </c>
      <c r="K185" s="7">
        <v>4.93</v>
      </c>
      <c r="L185" s="7">
        <v>25.5</v>
      </c>
      <c r="M185" s="7">
        <v>100</v>
      </c>
      <c r="N185" s="7">
        <v>4.21</v>
      </c>
      <c r="O185" s="7"/>
      <c r="P185" s="7"/>
      <c r="Q185" s="7"/>
    </row>
    <row r="186" spans="2:17" ht="18" x14ac:dyDescent="0.2">
      <c r="B186" s="7"/>
      <c r="C186" s="1">
        <v>2010</v>
      </c>
      <c r="D186" t="s">
        <v>611</v>
      </c>
      <c r="E186" t="s">
        <v>611</v>
      </c>
      <c r="F186" s="51" t="s">
        <v>2564</v>
      </c>
      <c r="G186" s="51" t="s">
        <v>54</v>
      </c>
      <c r="H186" s="51">
        <v>76</v>
      </c>
      <c r="I186" s="51">
        <v>229</v>
      </c>
      <c r="J186" s="51"/>
      <c r="K186" s="51">
        <v>4.97</v>
      </c>
      <c r="L186" s="51">
        <v>32.5</v>
      </c>
      <c r="M186" s="51">
        <v>118</v>
      </c>
      <c r="N186" s="51">
        <v>4.54</v>
      </c>
      <c r="O186" s="7"/>
      <c r="P186" s="7"/>
      <c r="Q186" s="7"/>
    </row>
    <row r="187" spans="2:17" ht="18" x14ac:dyDescent="0.2">
      <c r="B187" s="7"/>
      <c r="C187" s="1">
        <v>1995</v>
      </c>
      <c r="D187" t="s">
        <v>1348</v>
      </c>
      <c r="E187" t="s">
        <v>1348</v>
      </c>
      <c r="F187" s="7" t="s">
        <v>226</v>
      </c>
      <c r="G187" s="7" t="s">
        <v>54</v>
      </c>
      <c r="H187" s="7">
        <v>76.599999999999994</v>
      </c>
      <c r="I187" s="7">
        <v>224</v>
      </c>
      <c r="J187" s="7"/>
      <c r="K187" s="7">
        <v>5.07</v>
      </c>
      <c r="L187" s="7">
        <v>30</v>
      </c>
      <c r="M187" s="7">
        <v>111</v>
      </c>
      <c r="N187" s="7">
        <v>4.34</v>
      </c>
      <c r="O187" s="7"/>
      <c r="P187" s="7"/>
      <c r="Q187" s="7"/>
    </row>
    <row r="188" spans="2:17" ht="18" x14ac:dyDescent="0.2">
      <c r="B188" s="7"/>
      <c r="C188" s="1">
        <v>2000</v>
      </c>
      <c r="D188" t="s">
        <v>1160</v>
      </c>
      <c r="E188" t="s">
        <v>1168</v>
      </c>
      <c r="F188" s="7" t="s">
        <v>218</v>
      </c>
      <c r="G188" s="7" t="s">
        <v>54</v>
      </c>
      <c r="H188" s="7">
        <v>75.099999999999994</v>
      </c>
      <c r="I188" s="7">
        <v>216</v>
      </c>
      <c r="J188" s="7">
        <v>39</v>
      </c>
      <c r="K188" s="7">
        <v>5.22</v>
      </c>
      <c r="L188" s="7">
        <v>27.5</v>
      </c>
      <c r="M188" s="7">
        <v>99</v>
      </c>
      <c r="N188" s="7">
        <v>4.41</v>
      </c>
      <c r="O188" s="7"/>
      <c r="P188" s="7"/>
      <c r="Q188" s="7"/>
    </row>
    <row r="189" spans="2:17" ht="18" x14ac:dyDescent="0.2">
      <c r="B189" s="7"/>
      <c r="C189" s="1">
        <v>1990</v>
      </c>
      <c r="D189" t="s">
        <v>1578</v>
      </c>
      <c r="E189" t="s">
        <v>1578</v>
      </c>
      <c r="F189" s="7" t="s">
        <v>2657</v>
      </c>
      <c r="G189" s="7" t="s">
        <v>54</v>
      </c>
      <c r="H189" s="7">
        <v>74</v>
      </c>
      <c r="I189" s="7">
        <v>189</v>
      </c>
      <c r="J189" s="7"/>
      <c r="K189" s="7">
        <v>4.9400000000000004</v>
      </c>
      <c r="L189" s="7">
        <v>30.5</v>
      </c>
      <c r="M189" s="7">
        <v>110</v>
      </c>
      <c r="N189" s="7">
        <v>4.4000000000000004</v>
      </c>
      <c r="O189" s="7"/>
      <c r="P189" s="7"/>
      <c r="Q189" s="7"/>
    </row>
    <row r="190" spans="2:17" ht="18" x14ac:dyDescent="0.2">
      <c r="B190" s="7"/>
      <c r="C190" s="1">
        <v>2014</v>
      </c>
      <c r="D190" t="s">
        <v>353</v>
      </c>
      <c r="E190" t="s">
        <v>353</v>
      </c>
      <c r="F190" s="7" t="s">
        <v>129</v>
      </c>
      <c r="G190" s="7" t="s">
        <v>54</v>
      </c>
      <c r="H190" s="7">
        <v>75.88</v>
      </c>
      <c r="I190" s="7">
        <v>228</v>
      </c>
      <c r="J190" s="7"/>
      <c r="K190" s="7">
        <v>4.97</v>
      </c>
      <c r="L190" s="7">
        <v>27</v>
      </c>
      <c r="M190" s="7">
        <v>104</v>
      </c>
      <c r="N190" s="7">
        <v>4.3600000000000003</v>
      </c>
      <c r="O190" s="7"/>
      <c r="P190" s="7"/>
      <c r="Q190" s="7"/>
    </row>
    <row r="191" spans="2:17" ht="18" x14ac:dyDescent="0.2">
      <c r="B191" s="7"/>
      <c r="C191" s="1">
        <v>1996</v>
      </c>
      <c r="D191" t="s">
        <v>1306</v>
      </c>
      <c r="E191" t="s">
        <v>1306</v>
      </c>
      <c r="F191" s="7" t="s">
        <v>2528</v>
      </c>
      <c r="G191" s="7" t="s">
        <v>54</v>
      </c>
      <c r="H191" s="7">
        <v>76.5</v>
      </c>
      <c r="I191" s="7">
        <v>220</v>
      </c>
      <c r="J191" s="7"/>
      <c r="K191" s="7">
        <v>4.93</v>
      </c>
      <c r="L191" s="7"/>
      <c r="M191" s="7"/>
      <c r="N191" s="7">
        <v>4.55</v>
      </c>
      <c r="O191" s="7"/>
      <c r="P191" s="7"/>
      <c r="Q191" s="7"/>
    </row>
    <row r="192" spans="2:17" ht="18" x14ac:dyDescent="0.2">
      <c r="B192" s="7"/>
      <c r="C192" s="1">
        <v>1994</v>
      </c>
      <c r="D192" t="s">
        <v>1398</v>
      </c>
      <c r="E192" t="s">
        <v>1398</v>
      </c>
      <c r="F192" s="7" t="s">
        <v>2669</v>
      </c>
      <c r="G192" s="7" t="s">
        <v>54</v>
      </c>
      <c r="H192" s="7">
        <v>75.3</v>
      </c>
      <c r="I192" s="7">
        <v>228</v>
      </c>
      <c r="J192" s="7"/>
      <c r="K192" s="7"/>
      <c r="L192" s="7"/>
      <c r="M192" s="7"/>
      <c r="N192" s="7"/>
      <c r="O192" s="7"/>
      <c r="P192" s="7"/>
      <c r="Q192" s="7"/>
    </row>
    <row r="193" spans="1:17" ht="18" x14ac:dyDescent="0.2">
      <c r="B193" s="7"/>
      <c r="C193" s="1">
        <v>2007</v>
      </c>
      <c r="D193" t="s">
        <v>780</v>
      </c>
      <c r="E193" t="s">
        <v>780</v>
      </c>
      <c r="F193" s="7" t="s">
        <v>218</v>
      </c>
      <c r="G193" s="7" t="s">
        <v>54</v>
      </c>
      <c r="H193" s="7">
        <v>76.13</v>
      </c>
      <c r="I193" s="7">
        <v>231</v>
      </c>
      <c r="J193" s="7">
        <v>31</v>
      </c>
      <c r="K193" s="7">
        <v>4.78</v>
      </c>
      <c r="L193" s="7"/>
      <c r="M193" s="7"/>
      <c r="N193" s="7">
        <v>4.46</v>
      </c>
      <c r="O193" s="7"/>
      <c r="P193" s="7"/>
      <c r="Q193" s="7"/>
    </row>
    <row r="194" spans="1:17" ht="18" x14ac:dyDescent="0.2">
      <c r="B194" s="7"/>
      <c r="C194" s="1">
        <v>1993</v>
      </c>
      <c r="D194" t="s">
        <v>1467</v>
      </c>
      <c r="E194" t="s">
        <v>1467</v>
      </c>
      <c r="F194" s="7" t="s">
        <v>223</v>
      </c>
      <c r="G194" s="7" t="s">
        <v>54</v>
      </c>
      <c r="H194" s="7">
        <v>74.5</v>
      </c>
      <c r="I194" s="7">
        <v>211</v>
      </c>
      <c r="J194" s="7"/>
      <c r="K194" s="7">
        <v>4.92</v>
      </c>
      <c r="L194" s="7">
        <v>32.5</v>
      </c>
      <c r="M194" s="7">
        <v>116</v>
      </c>
      <c r="N194" s="7">
        <v>4.2</v>
      </c>
      <c r="O194" s="7"/>
      <c r="P194" s="7"/>
      <c r="Q194" s="7"/>
    </row>
    <row r="195" spans="1:17" ht="18" x14ac:dyDescent="0.2">
      <c r="B195" s="7"/>
      <c r="C195" s="1">
        <v>2015</v>
      </c>
      <c r="D195" t="s">
        <v>297</v>
      </c>
      <c r="E195" t="s">
        <v>297</v>
      </c>
      <c r="F195" s="7" t="s">
        <v>303</v>
      </c>
      <c r="G195" s="7" t="s">
        <v>54</v>
      </c>
      <c r="H195" s="7">
        <v>75</v>
      </c>
      <c r="I195" s="7">
        <v>210</v>
      </c>
      <c r="J195" s="7"/>
      <c r="K195" s="7">
        <v>4.9400000000000004</v>
      </c>
      <c r="L195" s="7"/>
      <c r="M195" s="7"/>
      <c r="N195" s="7"/>
      <c r="O195" s="7"/>
      <c r="P195" s="7"/>
      <c r="Q195" s="7"/>
    </row>
    <row r="196" spans="1:17" ht="18" x14ac:dyDescent="0.2">
      <c r="B196" s="7"/>
      <c r="C196" s="1">
        <v>1992</v>
      </c>
      <c r="D196" t="s">
        <v>1518</v>
      </c>
      <c r="E196" t="s">
        <v>1518</v>
      </c>
      <c r="F196" s="7" t="s">
        <v>2689</v>
      </c>
      <c r="G196" s="7" t="s">
        <v>54</v>
      </c>
      <c r="H196" s="7">
        <v>71.8</v>
      </c>
      <c r="I196" s="7">
        <v>179</v>
      </c>
      <c r="J196" s="7"/>
      <c r="K196" s="7"/>
      <c r="L196" s="7"/>
      <c r="M196" s="7"/>
      <c r="N196" s="7"/>
      <c r="O196" s="7"/>
      <c r="P196" s="7"/>
      <c r="Q196" s="7"/>
    </row>
    <row r="197" spans="1:17" ht="18" x14ac:dyDescent="0.2">
      <c r="B197" s="7"/>
      <c r="C197" s="1">
        <v>2011</v>
      </c>
      <c r="D197" t="s">
        <v>594</v>
      </c>
      <c r="E197" t="s">
        <v>594</v>
      </c>
      <c r="F197" s="7" t="s">
        <v>352</v>
      </c>
      <c r="G197" s="7" t="s">
        <v>54</v>
      </c>
      <c r="H197" s="7">
        <v>72.75</v>
      </c>
      <c r="I197" s="7">
        <v>217</v>
      </c>
      <c r="J197" s="7"/>
      <c r="K197" s="7">
        <v>4.47</v>
      </c>
      <c r="L197" s="7">
        <v>37.5</v>
      </c>
      <c r="M197" s="7">
        <v>126</v>
      </c>
      <c r="N197" s="7">
        <v>4.09</v>
      </c>
      <c r="O197" s="7"/>
      <c r="P197" s="7"/>
      <c r="Q197" s="7"/>
    </row>
    <row r="198" spans="1:17" ht="18" x14ac:dyDescent="0.2">
      <c r="B198" s="7"/>
      <c r="C198" s="1">
        <v>2006</v>
      </c>
      <c r="D198" t="s">
        <v>803</v>
      </c>
      <c r="E198" t="s">
        <v>803</v>
      </c>
      <c r="F198" s="7" t="s">
        <v>632</v>
      </c>
      <c r="G198" s="7" t="s">
        <v>54</v>
      </c>
      <c r="H198" s="7">
        <v>76.599999999999994</v>
      </c>
      <c r="I198" s="7">
        <v>229</v>
      </c>
      <c r="J198" s="7">
        <v>15</v>
      </c>
      <c r="K198" s="7">
        <v>4.4800000000000004</v>
      </c>
      <c r="L198" s="7"/>
      <c r="M198" s="7"/>
      <c r="N198" s="7"/>
      <c r="O198" s="7"/>
      <c r="P198" s="7"/>
      <c r="Q198" s="7"/>
    </row>
    <row r="199" spans="1:17" ht="18" x14ac:dyDescent="0.2">
      <c r="B199" s="7"/>
      <c r="C199" s="1">
        <v>1987</v>
      </c>
      <c r="D199" t="s">
        <v>1688</v>
      </c>
      <c r="E199" t="s">
        <v>1688</v>
      </c>
      <c r="F199" s="7" t="s">
        <v>134</v>
      </c>
      <c r="G199" s="7" t="s">
        <v>54</v>
      </c>
      <c r="H199" s="7">
        <v>76.3</v>
      </c>
      <c r="I199" s="7">
        <v>213</v>
      </c>
      <c r="J199" s="7"/>
      <c r="K199" s="7">
        <v>4.75</v>
      </c>
      <c r="L199" s="7"/>
      <c r="M199" s="7"/>
      <c r="N199" s="7"/>
      <c r="O199" s="7"/>
      <c r="P199" s="7"/>
      <c r="Q199" s="7"/>
    </row>
    <row r="200" spans="1:17" ht="18" x14ac:dyDescent="0.2">
      <c r="B200" s="7"/>
      <c r="C200" s="1">
        <v>1992</v>
      </c>
      <c r="D200" t="s">
        <v>1488</v>
      </c>
      <c r="E200" t="s">
        <v>1488</v>
      </c>
      <c r="F200" s="7" t="s">
        <v>352</v>
      </c>
      <c r="G200" s="7" t="s">
        <v>54</v>
      </c>
      <c r="H200" s="7">
        <v>74.599999999999994</v>
      </c>
      <c r="I200" s="7">
        <v>208</v>
      </c>
      <c r="J200" s="7"/>
      <c r="K200" s="7">
        <v>4.88</v>
      </c>
      <c r="L200" s="7">
        <v>32</v>
      </c>
      <c r="M200" s="7">
        <v>106</v>
      </c>
      <c r="N200" s="7">
        <v>4.46</v>
      </c>
      <c r="O200" s="7"/>
      <c r="P200" s="7"/>
      <c r="Q200" s="7"/>
    </row>
    <row r="201" spans="1:17" ht="18" x14ac:dyDescent="0.2">
      <c r="A201" s="50" t="s">
        <v>1258</v>
      </c>
      <c r="B201" s="7"/>
      <c r="C201" s="1">
        <v>2014</v>
      </c>
      <c r="D201" t="s">
        <v>370</v>
      </c>
      <c r="E201" t="s">
        <v>370</v>
      </c>
      <c r="F201" s="7" t="s">
        <v>2657</v>
      </c>
      <c r="G201" s="7" t="s">
        <v>54</v>
      </c>
      <c r="H201" s="7">
        <v>76.88</v>
      </c>
      <c r="I201" s="7">
        <v>224</v>
      </c>
      <c r="J201" s="7"/>
      <c r="K201" s="7"/>
      <c r="L201" s="7"/>
      <c r="M201" s="7"/>
      <c r="N201" s="7"/>
      <c r="O201" s="7"/>
      <c r="P201" s="7"/>
      <c r="Q201" s="7"/>
    </row>
    <row r="202" spans="1:17" ht="18" x14ac:dyDescent="0.2">
      <c r="B202" s="7"/>
      <c r="E202" s="8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8" x14ac:dyDescent="0.2">
      <c r="A203" s="50" t="s">
        <v>1255</v>
      </c>
      <c r="B203" s="7"/>
      <c r="E203" s="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8" x14ac:dyDescent="0.2">
      <c r="B204" s="7"/>
      <c r="E204" s="8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8" x14ac:dyDescent="0.2">
      <c r="A205" s="50" t="s">
        <v>1273</v>
      </c>
      <c r="B205" s="7"/>
      <c r="E205" s="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8" x14ac:dyDescent="0.2">
      <c r="B206" s="7"/>
      <c r="E206" s="8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8" x14ac:dyDescent="0.2">
      <c r="B207" s="7"/>
      <c r="E207" s="8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8" x14ac:dyDescent="0.2">
      <c r="B208" s="7"/>
      <c r="E208" s="8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8" x14ac:dyDescent="0.2">
      <c r="B209" s="7"/>
      <c r="C209"/>
      <c r="E209" s="8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8" x14ac:dyDescent="0.2">
      <c r="B210" s="7"/>
      <c r="C210"/>
      <c r="E210" s="8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8" x14ac:dyDescent="0.2">
      <c r="B211" s="7"/>
      <c r="C211"/>
      <c r="E211" s="8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8" x14ac:dyDescent="0.2">
      <c r="B212" s="7"/>
      <c r="C212"/>
      <c r="E212" s="52"/>
      <c r="F212" s="51"/>
      <c r="G212" s="51"/>
      <c r="H212" s="51"/>
      <c r="I212" s="51"/>
      <c r="J212" s="51"/>
      <c r="K212" s="51"/>
      <c r="L212" s="51"/>
      <c r="M212" s="51"/>
      <c r="N212" s="51"/>
      <c r="O212" s="7"/>
      <c r="P212" s="7"/>
      <c r="Q212" s="7"/>
    </row>
    <row r="213" spans="1:17" ht="18" x14ac:dyDescent="0.2">
      <c r="B213" s="7"/>
      <c r="C213"/>
      <c r="E213" s="52"/>
      <c r="F213" s="51"/>
      <c r="G213" s="51"/>
      <c r="H213" s="51"/>
      <c r="I213" s="51"/>
      <c r="J213" s="51"/>
      <c r="K213" s="51"/>
      <c r="L213" s="51"/>
      <c r="M213" s="51"/>
      <c r="N213" s="51"/>
      <c r="O213" s="7"/>
      <c r="P213" s="7"/>
      <c r="Q213" s="7"/>
    </row>
    <row r="214" spans="1:17" ht="18" x14ac:dyDescent="0.2">
      <c r="B214" s="7"/>
      <c r="C214"/>
      <c r="E214" s="8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8" x14ac:dyDescent="0.2">
      <c r="A215" s="50" t="s">
        <v>1292</v>
      </c>
      <c r="B215" s="7"/>
      <c r="C215"/>
      <c r="E215" s="8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8" x14ac:dyDescent="0.2">
      <c r="B216" s="7"/>
      <c r="C216"/>
      <c r="E216" s="8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8" x14ac:dyDescent="0.2">
      <c r="B217" s="7"/>
      <c r="C217"/>
      <c r="E217" s="8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8" x14ac:dyDescent="0.2">
      <c r="B218" s="7"/>
      <c r="C218"/>
      <c r="E218" s="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8" x14ac:dyDescent="0.2">
      <c r="B219" s="7"/>
      <c r="C219"/>
      <c r="E219" s="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8" x14ac:dyDescent="0.2">
      <c r="B220" s="7"/>
      <c r="C220"/>
      <c r="E220" s="8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8" x14ac:dyDescent="0.2">
      <c r="B221" s="7"/>
      <c r="C221"/>
      <c r="E221" s="8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8" x14ac:dyDescent="0.2">
      <c r="B222" s="7"/>
      <c r="C222"/>
      <c r="E222" s="8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8" x14ac:dyDescent="0.2">
      <c r="B223" s="7"/>
      <c r="C223"/>
      <c r="O223" s="7"/>
      <c r="P223" s="7"/>
      <c r="Q223" s="7"/>
    </row>
    <row r="224" spans="1:17" ht="18" x14ac:dyDescent="0.2">
      <c r="B224" s="7"/>
      <c r="C224"/>
      <c r="E224" s="8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8" x14ac:dyDescent="0.2">
      <c r="B225" s="7"/>
      <c r="E225" s="8"/>
      <c r="F225" s="7"/>
      <c r="G225" s="7"/>
      <c r="H225" s="7"/>
      <c r="I225" s="7"/>
      <c r="J225" s="7"/>
      <c r="K225" s="7"/>
      <c r="L225" s="7"/>
      <c r="M225" s="7"/>
      <c r="N225" s="7"/>
      <c r="O225" s="51"/>
      <c r="P225" s="7"/>
      <c r="Q225" s="7"/>
    </row>
    <row r="226" spans="1:17" ht="18" x14ac:dyDescent="0.2">
      <c r="A226" s="50" t="s">
        <v>1384</v>
      </c>
      <c r="B226" s="7"/>
      <c r="E226" s="8"/>
      <c r="F226" s="7"/>
      <c r="G226" s="7"/>
      <c r="H226" s="7"/>
      <c r="I226" s="7"/>
      <c r="J226" s="7"/>
      <c r="K226" s="7"/>
      <c r="L226" s="7"/>
      <c r="M226" s="7"/>
      <c r="N226" s="7"/>
      <c r="O226" s="51"/>
      <c r="P226" s="7"/>
      <c r="Q226" s="7"/>
    </row>
    <row r="227" spans="1:17" ht="18" x14ac:dyDescent="0.2">
      <c r="B227" s="7"/>
      <c r="E227" s="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8" x14ac:dyDescent="0.2">
      <c r="B228" s="7"/>
      <c r="E228" s="8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8" x14ac:dyDescent="0.2">
      <c r="B229" s="7"/>
      <c r="E229" s="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8" x14ac:dyDescent="0.2">
      <c r="B230" s="7"/>
      <c r="E230" s="8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8" x14ac:dyDescent="0.2">
      <c r="B231" s="7"/>
      <c r="E231" s="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8" x14ac:dyDescent="0.2">
      <c r="B232" s="7"/>
      <c r="E232" s="8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8" x14ac:dyDescent="0.2">
      <c r="B233" s="7"/>
      <c r="E233" s="8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8" x14ac:dyDescent="0.2">
      <c r="B234" s="7"/>
      <c r="E234" s="8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8" x14ac:dyDescent="0.2">
      <c r="B235" s="7"/>
      <c r="E235" s="8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8" x14ac:dyDescent="0.2">
      <c r="B236" s="7"/>
      <c r="E236" s="8"/>
      <c r="F236" s="7"/>
      <c r="G236" s="7"/>
      <c r="H236" s="7"/>
      <c r="I236" s="7"/>
      <c r="J236" s="7"/>
      <c r="K236" s="7"/>
      <c r="L236" s="7"/>
      <c r="M236" s="7"/>
      <c r="N236" s="7"/>
      <c r="P236" s="7"/>
      <c r="Q236" s="7"/>
    </row>
    <row r="237" spans="1:17" ht="18" x14ac:dyDescent="0.2">
      <c r="B237" s="7"/>
      <c r="C237" s="44"/>
      <c r="D237" s="10"/>
      <c r="E237" s="8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8" x14ac:dyDescent="0.2">
      <c r="B238" s="7"/>
      <c r="C238" s="44"/>
      <c r="D238" s="10"/>
      <c r="E238" s="8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8" x14ac:dyDescent="0.2">
      <c r="B239" s="7"/>
      <c r="C239" s="44"/>
      <c r="D239" s="10"/>
      <c r="E239" s="8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8" x14ac:dyDescent="0.2">
      <c r="B240" s="7"/>
      <c r="C240" s="44"/>
      <c r="D240" s="10"/>
      <c r="E240" s="8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8" x14ac:dyDescent="0.2">
      <c r="A241" s="50" t="s">
        <v>1419</v>
      </c>
      <c r="B241" s="7"/>
      <c r="C241" s="44"/>
      <c r="D241" s="10"/>
      <c r="E241" s="8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8" x14ac:dyDescent="0.2">
      <c r="B242" s="7"/>
      <c r="C242" s="44"/>
      <c r="D242" s="10"/>
      <c r="E242" s="8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8" x14ac:dyDescent="0.2">
      <c r="A243" s="50" t="s">
        <v>1405</v>
      </c>
      <c r="B243" s="7"/>
      <c r="C243" s="44"/>
      <c r="D243" s="10"/>
      <c r="E243" s="8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8" x14ac:dyDescent="0.2">
      <c r="B244" s="7"/>
      <c r="C244" s="44"/>
      <c r="D244" s="10"/>
      <c r="E244" s="8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8" x14ac:dyDescent="0.2">
      <c r="B245" s="7"/>
      <c r="C245" s="44"/>
      <c r="D245" s="10"/>
      <c r="E245" s="8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8" x14ac:dyDescent="0.2">
      <c r="B246" s="51"/>
      <c r="C246" s="44"/>
      <c r="D246" s="10"/>
      <c r="E246" s="8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8" x14ac:dyDescent="0.2">
      <c r="B247" s="51"/>
      <c r="C247" s="44"/>
      <c r="D247" s="10"/>
      <c r="E247" s="8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8" x14ac:dyDescent="0.2">
      <c r="B248" s="7"/>
      <c r="C248" s="44"/>
      <c r="D248" s="10"/>
      <c r="E248" s="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8" x14ac:dyDescent="0.2">
      <c r="B249" s="7"/>
      <c r="C249" s="44"/>
      <c r="D249" s="10"/>
      <c r="E249" s="8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8" x14ac:dyDescent="0.2">
      <c r="B250" s="7"/>
      <c r="C250" s="44"/>
      <c r="D250" s="10"/>
      <c r="E250" s="8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8" x14ac:dyDescent="0.2">
      <c r="B251" s="7"/>
      <c r="C251" s="44"/>
      <c r="D251" s="10"/>
      <c r="E251" s="8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8" x14ac:dyDescent="0.2">
      <c r="B252" s="7"/>
      <c r="C252" s="44"/>
      <c r="D252" s="10"/>
      <c r="E252" s="8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8" x14ac:dyDescent="0.2">
      <c r="B253" s="7"/>
      <c r="C253" s="44"/>
      <c r="D253" s="10"/>
      <c r="E253" s="8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8" x14ac:dyDescent="0.2">
      <c r="B254" s="7"/>
      <c r="C254" s="44"/>
      <c r="D254" s="10"/>
      <c r="E254" s="8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8" x14ac:dyDescent="0.2">
      <c r="B255" s="7"/>
      <c r="C255" s="44"/>
      <c r="D255" s="10"/>
      <c r="E255" s="8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8" x14ac:dyDescent="0.2">
      <c r="B256" s="7"/>
      <c r="C256" s="44"/>
      <c r="D256" s="10"/>
      <c r="E256" s="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8" x14ac:dyDescent="0.2">
      <c r="C257" s="44"/>
      <c r="D257" s="10"/>
      <c r="E257" s="8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8" x14ac:dyDescent="0.2">
      <c r="B258" s="7"/>
      <c r="C258" s="44"/>
      <c r="D258" s="10"/>
      <c r="E258" s="8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8" x14ac:dyDescent="0.2">
      <c r="A259" t="s">
        <v>1506</v>
      </c>
      <c r="B259" s="7"/>
      <c r="C259" s="44"/>
      <c r="D259" s="10"/>
      <c r="E259" s="8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8" x14ac:dyDescent="0.2">
      <c r="B260" s="7"/>
      <c r="C260" s="44"/>
      <c r="D260" s="10"/>
      <c r="E260" s="8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8" x14ac:dyDescent="0.2">
      <c r="B261" s="7"/>
      <c r="C261" s="44"/>
      <c r="D261" s="10"/>
      <c r="E261" s="8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8" x14ac:dyDescent="0.2">
      <c r="B262" s="7"/>
      <c r="C262" s="44"/>
      <c r="D262" s="10"/>
      <c r="E262" s="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8" x14ac:dyDescent="0.2">
      <c r="B263" s="7"/>
      <c r="C263" s="44"/>
      <c r="D263" s="10"/>
      <c r="E263" s="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8" x14ac:dyDescent="0.2">
      <c r="B264" s="7"/>
      <c r="C264" s="44"/>
      <c r="D264" s="10"/>
      <c r="E264" s="8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8" x14ac:dyDescent="0.2">
      <c r="B265" s="7"/>
      <c r="C265" s="44"/>
      <c r="D265" s="10"/>
      <c r="E265" s="8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8" x14ac:dyDescent="0.2">
      <c r="A266" t="s">
        <v>1479</v>
      </c>
      <c r="B266" s="7"/>
      <c r="C266" s="44"/>
      <c r="D266" s="10"/>
      <c r="E266" s="8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8" x14ac:dyDescent="0.2">
      <c r="B267" s="7"/>
      <c r="C267" s="44"/>
      <c r="D267" s="10"/>
      <c r="E267" s="8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8" x14ac:dyDescent="0.2">
      <c r="B268" s="7"/>
      <c r="C268" s="44"/>
      <c r="D268" s="10"/>
      <c r="E268" s="8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8" x14ac:dyDescent="0.2">
      <c r="B269" s="7"/>
      <c r="C269" s="44"/>
      <c r="D269" s="10"/>
      <c r="E269" s="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8" x14ac:dyDescent="0.2">
      <c r="B270" s="7"/>
      <c r="C270" s="44"/>
      <c r="D270" s="10"/>
      <c r="E270" s="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8" x14ac:dyDescent="0.2">
      <c r="B271" s="7"/>
      <c r="C271" s="44"/>
      <c r="D271" s="10"/>
      <c r="E271" s="8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8" x14ac:dyDescent="0.2">
      <c r="A272" t="s">
        <v>1534</v>
      </c>
      <c r="B272" s="7"/>
      <c r="C272" s="44"/>
      <c r="D272" s="10"/>
      <c r="E272" s="8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8" x14ac:dyDescent="0.2">
      <c r="B273" s="7"/>
      <c r="C273" s="44"/>
      <c r="D273" s="10"/>
      <c r="E273" s="8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8" x14ac:dyDescent="0.2">
      <c r="A274" t="s">
        <v>1554</v>
      </c>
      <c r="B274" s="7"/>
      <c r="C274" s="44"/>
      <c r="D274" s="10"/>
      <c r="E274" s="8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8" x14ac:dyDescent="0.2">
      <c r="A275" t="s">
        <v>1532</v>
      </c>
      <c r="B275" s="7"/>
      <c r="C275" s="44"/>
      <c r="D275" s="10"/>
      <c r="E275" s="8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8" x14ac:dyDescent="0.2">
      <c r="B276" s="7"/>
      <c r="C276" s="44"/>
      <c r="D276" s="10"/>
      <c r="E276" s="8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8" x14ac:dyDescent="0.2">
      <c r="B277" s="7"/>
      <c r="C277" s="44"/>
      <c r="D277" s="10"/>
      <c r="E277" s="8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8" x14ac:dyDescent="0.2">
      <c r="B278" s="7"/>
      <c r="C278" s="44"/>
      <c r="D278" s="10"/>
      <c r="E278" s="8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8" x14ac:dyDescent="0.2">
      <c r="B279" s="7"/>
      <c r="C279" s="44"/>
      <c r="D279" s="10"/>
      <c r="E279" s="8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8" x14ac:dyDescent="0.2">
      <c r="B280" s="7"/>
      <c r="C280" s="44"/>
      <c r="D280" s="10"/>
      <c r="E280" s="8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8" x14ac:dyDescent="0.2">
      <c r="B281" s="7"/>
      <c r="C281" s="44"/>
      <c r="D281" s="10"/>
      <c r="E281" s="8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8" x14ac:dyDescent="0.2">
      <c r="A282" t="s">
        <v>1576</v>
      </c>
      <c r="B282" s="7"/>
      <c r="C282" s="44"/>
      <c r="D282" s="10"/>
      <c r="E282" s="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8" x14ac:dyDescent="0.2">
      <c r="B283" s="7"/>
      <c r="C283" s="44"/>
      <c r="D283" s="10"/>
      <c r="E283" s="8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8" x14ac:dyDescent="0.2">
      <c r="A284" t="s">
        <v>1595</v>
      </c>
      <c r="B284" s="7"/>
      <c r="C284" s="44"/>
      <c r="D284" s="10"/>
      <c r="E284" s="8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8" x14ac:dyDescent="0.2">
      <c r="A285" t="s">
        <v>1570</v>
      </c>
      <c r="B285" s="7"/>
      <c r="C285" s="44"/>
      <c r="D285" s="10"/>
      <c r="E285" s="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8" x14ac:dyDescent="0.2">
      <c r="A286" t="s">
        <v>1597</v>
      </c>
      <c r="B286" s="7"/>
      <c r="C286" s="44"/>
      <c r="D286" s="10"/>
      <c r="E286" s="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8" x14ac:dyDescent="0.2">
      <c r="B287" s="7"/>
      <c r="C287" s="44"/>
      <c r="D287" s="10"/>
      <c r="E287" s="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8" x14ac:dyDescent="0.2">
      <c r="B288" s="7"/>
      <c r="C288" s="44"/>
      <c r="D288" s="10"/>
      <c r="E288" s="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8" x14ac:dyDescent="0.2">
      <c r="B289" s="7"/>
      <c r="C289" s="44"/>
      <c r="D289" s="10"/>
      <c r="E289" s="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8" x14ac:dyDescent="0.2">
      <c r="B290" s="7"/>
      <c r="C290" s="44"/>
      <c r="D290" s="10"/>
      <c r="O290" s="7"/>
      <c r="P290" s="7"/>
      <c r="Q290" s="7"/>
    </row>
    <row r="291" spans="1:17" ht="18" x14ac:dyDescent="0.2">
      <c r="B291" s="7"/>
      <c r="C291" s="44"/>
      <c r="D291" s="10"/>
      <c r="O291" s="7"/>
      <c r="P291" s="7"/>
      <c r="Q291" s="7"/>
    </row>
    <row r="292" spans="1:17" ht="18" x14ac:dyDescent="0.2">
      <c r="B292" s="7"/>
      <c r="C292" s="44"/>
      <c r="D292" s="10"/>
      <c r="O292" s="7"/>
      <c r="P292" s="7"/>
      <c r="Q292" s="7"/>
    </row>
    <row r="293" spans="1:17" ht="18" x14ac:dyDescent="0.2">
      <c r="B293" s="7"/>
      <c r="C293" s="44"/>
      <c r="D293" s="10"/>
      <c r="O293" s="7"/>
      <c r="P293" s="7"/>
      <c r="Q293" s="7"/>
    </row>
    <row r="294" spans="1:17" ht="18" x14ac:dyDescent="0.2">
      <c r="B294" s="7"/>
      <c r="C294" s="44"/>
      <c r="D294" s="10"/>
      <c r="O294" s="7"/>
      <c r="P294" s="7"/>
      <c r="Q294" s="7"/>
    </row>
    <row r="295" spans="1:17" ht="18" x14ac:dyDescent="0.2">
      <c r="B295" s="7"/>
      <c r="C295" s="44"/>
      <c r="D295" s="10"/>
      <c r="O295" s="7"/>
      <c r="P295" s="7"/>
      <c r="Q295" s="7"/>
    </row>
    <row r="296" spans="1:17" ht="18" x14ac:dyDescent="0.2">
      <c r="B296" s="7"/>
      <c r="C296" s="44"/>
      <c r="D296" s="10"/>
      <c r="O296" s="7"/>
      <c r="P296" s="7"/>
      <c r="Q296" s="7"/>
    </row>
    <row r="297" spans="1:17" ht="18" x14ac:dyDescent="0.2">
      <c r="A297" t="s">
        <v>1636</v>
      </c>
      <c r="B297" s="7"/>
      <c r="C297" s="44"/>
      <c r="D297" s="10"/>
      <c r="O297" s="7"/>
      <c r="P297" s="7"/>
      <c r="Q297" s="7"/>
    </row>
    <row r="298" spans="1:17" ht="18" x14ac:dyDescent="0.2">
      <c r="B298" s="7"/>
      <c r="C298" s="44"/>
      <c r="D298" s="10"/>
      <c r="O298" s="7"/>
      <c r="P298" s="7"/>
      <c r="Q298" s="7"/>
    </row>
    <row r="299" spans="1:17" ht="18" x14ac:dyDescent="0.2">
      <c r="B299" s="7"/>
      <c r="C299" s="44"/>
      <c r="D299" s="10"/>
      <c r="O299" s="7"/>
      <c r="P299" s="7"/>
      <c r="Q299" s="7"/>
    </row>
    <row r="300" spans="1:17" ht="18" x14ac:dyDescent="0.2">
      <c r="B300" s="7"/>
      <c r="C300" s="44"/>
      <c r="D300" s="10"/>
      <c r="O300" s="7"/>
      <c r="P300" s="7"/>
      <c r="Q300" s="7"/>
    </row>
    <row r="301" spans="1:17" ht="18" x14ac:dyDescent="0.2">
      <c r="A301" t="s">
        <v>1643</v>
      </c>
      <c r="B301" s="7"/>
      <c r="C301" s="44"/>
      <c r="D301" s="10"/>
      <c r="O301" s="7"/>
      <c r="P301" s="7"/>
      <c r="Q301" s="7"/>
    </row>
    <row r="302" spans="1:17" ht="18" x14ac:dyDescent="0.2">
      <c r="A302" t="s">
        <v>1621</v>
      </c>
      <c r="B302" s="7"/>
      <c r="C302" s="44"/>
      <c r="D302" s="10"/>
      <c r="O302" s="7"/>
      <c r="P302" s="7"/>
      <c r="Q302" s="7"/>
    </row>
    <row r="303" spans="1:17" ht="18" x14ac:dyDescent="0.2">
      <c r="B303" s="7"/>
      <c r="C303" s="44"/>
      <c r="D303" s="10"/>
      <c r="O303" s="7"/>
      <c r="P303" s="7"/>
      <c r="Q303" s="7"/>
    </row>
    <row r="304" spans="1:17" ht="18" x14ac:dyDescent="0.2">
      <c r="B304" s="7"/>
      <c r="C304" s="44"/>
      <c r="D304" s="10"/>
      <c r="P304" s="7"/>
      <c r="Q304" s="7"/>
    </row>
    <row r="305" spans="1:17" ht="18" x14ac:dyDescent="0.2">
      <c r="B305" s="7"/>
      <c r="C305" s="44"/>
      <c r="D305" s="10"/>
      <c r="P305" s="7"/>
      <c r="Q305" s="7"/>
    </row>
    <row r="306" spans="1:17" ht="18" x14ac:dyDescent="0.2">
      <c r="A306" t="s">
        <v>1670</v>
      </c>
      <c r="B306" s="7"/>
      <c r="C306" s="44"/>
      <c r="D306" s="10"/>
      <c r="P306" s="7"/>
      <c r="Q306" s="7"/>
    </row>
    <row r="307" spans="1:17" ht="18" x14ac:dyDescent="0.2">
      <c r="B307" s="7"/>
      <c r="C307" s="44"/>
      <c r="D307" s="10"/>
      <c r="P307" s="7"/>
      <c r="Q307" s="7"/>
    </row>
    <row r="308" spans="1:17" ht="18" x14ac:dyDescent="0.2">
      <c r="A308" t="s">
        <v>1660</v>
      </c>
      <c r="B308" s="7"/>
      <c r="C308" s="44"/>
      <c r="D308" s="10"/>
      <c r="P308" s="7"/>
      <c r="Q308" s="7"/>
    </row>
    <row r="309" spans="1:17" ht="18" x14ac:dyDescent="0.2">
      <c r="B309" s="7"/>
      <c r="C309" s="44"/>
      <c r="D309" s="10"/>
      <c r="P309" s="7"/>
      <c r="Q309" s="7"/>
    </row>
    <row r="310" spans="1:17" ht="18" x14ac:dyDescent="0.2">
      <c r="B310" s="7"/>
      <c r="C310" s="44"/>
      <c r="D310" s="10"/>
      <c r="P310" s="7"/>
      <c r="Q310" s="7"/>
    </row>
    <row r="311" spans="1:17" ht="18" x14ac:dyDescent="0.2">
      <c r="A311" t="s">
        <v>1742</v>
      </c>
      <c r="B311" s="7"/>
      <c r="C311" s="44"/>
      <c r="D311" s="10"/>
      <c r="P311" s="7"/>
      <c r="Q311" s="7"/>
    </row>
    <row r="312" spans="1:17" ht="18" x14ac:dyDescent="0.2">
      <c r="B312" s="7"/>
      <c r="C312" s="44"/>
      <c r="D312" s="10"/>
      <c r="P312" s="7"/>
      <c r="Q312" s="7"/>
    </row>
    <row r="313" spans="1:17" ht="18" x14ac:dyDescent="0.2">
      <c r="B313" s="7"/>
      <c r="C313" s="44"/>
      <c r="D313" s="10"/>
      <c r="P313" s="7"/>
      <c r="Q313" s="7"/>
    </row>
    <row r="314" spans="1:17" ht="18" x14ac:dyDescent="0.2">
      <c r="A314" t="s">
        <v>1744</v>
      </c>
      <c r="B314" s="7"/>
      <c r="C314" s="44"/>
      <c r="D314" s="10"/>
      <c r="P314" s="7"/>
      <c r="Q314" s="7"/>
    </row>
    <row r="315" spans="1:17" ht="18" x14ac:dyDescent="0.2">
      <c r="A315" t="s">
        <v>1736</v>
      </c>
      <c r="B315" s="7"/>
      <c r="C315" s="44"/>
      <c r="D315" s="10"/>
      <c r="P315" s="7"/>
      <c r="Q315" s="7"/>
    </row>
    <row r="316" spans="1:17" ht="18" x14ac:dyDescent="0.2">
      <c r="A316" t="s">
        <v>1732</v>
      </c>
      <c r="B316" s="7"/>
      <c r="C316" s="44"/>
      <c r="D316" s="10"/>
      <c r="P316" s="7"/>
      <c r="Q316" s="7"/>
    </row>
    <row r="317" spans="1:17" ht="18" x14ac:dyDescent="0.2">
      <c r="B317" s="7"/>
      <c r="C317" s="44"/>
      <c r="D317" s="10"/>
      <c r="P317" s="7"/>
      <c r="Q317" s="7"/>
    </row>
    <row r="318" spans="1:17" ht="18" x14ac:dyDescent="0.2">
      <c r="B318" s="7"/>
      <c r="C318" s="44"/>
      <c r="D318" s="10"/>
      <c r="P318" s="7"/>
      <c r="Q318" s="7"/>
    </row>
    <row r="319" spans="1:17" ht="18" x14ac:dyDescent="0.2">
      <c r="B319" s="7"/>
      <c r="C319" s="44"/>
      <c r="D319" s="10"/>
      <c r="P319" s="7"/>
      <c r="Q319" s="7"/>
    </row>
    <row r="320" spans="1:17" ht="18" x14ac:dyDescent="0.2">
      <c r="A320" t="s">
        <v>1715</v>
      </c>
      <c r="B320" s="7"/>
      <c r="C320" s="44"/>
      <c r="D320" s="10"/>
      <c r="P320" s="7"/>
      <c r="Q320" s="7"/>
    </row>
    <row r="321" spans="1:17" ht="18" x14ac:dyDescent="0.2">
      <c r="B321" s="7"/>
      <c r="C321" s="44"/>
      <c r="D321" s="10"/>
      <c r="P321" s="7"/>
      <c r="Q321" s="7"/>
    </row>
    <row r="322" spans="1:17" ht="18" x14ac:dyDescent="0.2">
      <c r="A322" t="s">
        <v>1734</v>
      </c>
      <c r="B322" s="7"/>
      <c r="C322" s="44"/>
      <c r="D322" s="10"/>
      <c r="P322" s="7"/>
      <c r="Q322" s="7"/>
    </row>
    <row r="323" spans="1:17" ht="18" x14ac:dyDescent="0.2">
      <c r="B323" s="7"/>
      <c r="C323" s="44"/>
      <c r="D323" s="10"/>
      <c r="P323" s="7"/>
      <c r="Q323" s="7"/>
    </row>
    <row r="324" spans="1:17" ht="18" x14ac:dyDescent="0.2">
      <c r="C324" s="44"/>
      <c r="D324" s="10"/>
      <c r="P324" s="7"/>
      <c r="Q324" s="7"/>
    </row>
    <row r="325" spans="1:17" ht="18" x14ac:dyDescent="0.2">
      <c r="C325" s="44"/>
      <c r="D325" s="10"/>
      <c r="P325" s="7"/>
      <c r="Q325" s="7"/>
    </row>
    <row r="326" spans="1:17" ht="18" x14ac:dyDescent="0.2">
      <c r="C326" s="44"/>
      <c r="D326" s="10"/>
      <c r="P326" s="7"/>
      <c r="Q326" s="7"/>
    </row>
    <row r="327" spans="1:17" ht="18" x14ac:dyDescent="0.2">
      <c r="C327" s="44"/>
      <c r="D327" s="10"/>
      <c r="P327" s="7"/>
      <c r="Q327" s="7"/>
    </row>
    <row r="328" spans="1:17" ht="18" x14ac:dyDescent="0.2">
      <c r="C328" s="44"/>
      <c r="D328" s="10"/>
      <c r="P328" s="7"/>
      <c r="Q328" s="7"/>
    </row>
    <row r="329" spans="1:17" ht="18" x14ac:dyDescent="0.2">
      <c r="C329" s="44"/>
      <c r="D329" s="10"/>
      <c r="P329" s="7"/>
      <c r="Q329" s="7"/>
    </row>
    <row r="330" spans="1:17" ht="18" x14ac:dyDescent="0.2">
      <c r="C330" s="44"/>
      <c r="D330" s="10"/>
      <c r="P330" s="7"/>
      <c r="Q330" s="7"/>
    </row>
    <row r="331" spans="1:17" ht="18" x14ac:dyDescent="0.2">
      <c r="C331" s="44"/>
      <c r="D331" s="10"/>
      <c r="P331" s="7"/>
      <c r="Q331" s="7"/>
    </row>
    <row r="332" spans="1:17" ht="18" x14ac:dyDescent="0.2">
      <c r="C332" s="44"/>
      <c r="D332" s="10"/>
      <c r="P332" s="7"/>
      <c r="Q332" s="7"/>
    </row>
    <row r="333" spans="1:17" ht="18" x14ac:dyDescent="0.2">
      <c r="C333" s="44"/>
      <c r="D333" s="10"/>
      <c r="P333" s="7"/>
      <c r="Q333" s="7"/>
    </row>
    <row r="334" spans="1:17" ht="18" x14ac:dyDescent="0.2">
      <c r="C334" s="44"/>
      <c r="D334" s="10"/>
      <c r="P334" s="7"/>
      <c r="Q334" s="7"/>
    </row>
    <row r="335" spans="1:17" ht="18" x14ac:dyDescent="0.2">
      <c r="C335" s="44"/>
      <c r="D335" s="10"/>
      <c r="P335" s="7"/>
      <c r="Q335" s="7"/>
    </row>
    <row r="336" spans="1:17" ht="18" x14ac:dyDescent="0.2">
      <c r="C336" s="44"/>
      <c r="D336" s="10"/>
      <c r="P336" s="7"/>
      <c r="Q336" s="7"/>
    </row>
    <row r="337" spans="3:17" ht="18" x14ac:dyDescent="0.2">
      <c r="C337" s="44"/>
      <c r="D337" s="10"/>
      <c r="P337" s="7"/>
      <c r="Q337" s="7"/>
    </row>
    <row r="338" spans="3:17" ht="18" x14ac:dyDescent="0.2">
      <c r="C338" s="44"/>
      <c r="D338" s="10"/>
      <c r="P338" s="7"/>
      <c r="Q338" s="7"/>
    </row>
    <row r="339" spans="3:17" ht="18" x14ac:dyDescent="0.2">
      <c r="C339" s="44"/>
      <c r="D339" s="10"/>
      <c r="P339" s="7"/>
      <c r="Q339" s="7"/>
    </row>
    <row r="340" spans="3:17" ht="18" x14ac:dyDescent="0.2">
      <c r="C340" s="44"/>
      <c r="D340" s="10"/>
      <c r="P340" s="7"/>
      <c r="Q340" s="7"/>
    </row>
    <row r="341" spans="3:17" ht="18" x14ac:dyDescent="0.2">
      <c r="C341" s="44"/>
      <c r="D341" s="10"/>
      <c r="P341" s="7"/>
      <c r="Q341" s="7"/>
    </row>
    <row r="342" spans="3:17" ht="18" x14ac:dyDescent="0.2">
      <c r="C342" s="44"/>
      <c r="D342" s="10"/>
      <c r="P342" s="7"/>
      <c r="Q342" s="7"/>
    </row>
    <row r="343" spans="3:17" ht="18" x14ac:dyDescent="0.2">
      <c r="C343" s="44"/>
      <c r="D343" s="10"/>
      <c r="P343" s="7"/>
      <c r="Q343" s="7"/>
    </row>
    <row r="344" spans="3:17" ht="18" x14ac:dyDescent="0.2">
      <c r="C344" s="44"/>
      <c r="D344" s="10"/>
      <c r="P344" s="7"/>
      <c r="Q344" s="7"/>
    </row>
    <row r="345" spans="3:17" ht="18" x14ac:dyDescent="0.2">
      <c r="C345" s="44"/>
      <c r="D345" s="10"/>
      <c r="P345" s="7"/>
      <c r="Q345" s="7"/>
    </row>
    <row r="346" spans="3:17" ht="18" x14ac:dyDescent="0.2">
      <c r="C346" s="44"/>
      <c r="D346" s="10"/>
      <c r="P346" s="7"/>
      <c r="Q346" s="7"/>
    </row>
    <row r="347" spans="3:17" ht="18" x14ac:dyDescent="0.2">
      <c r="C347" s="44"/>
      <c r="D347" s="10"/>
      <c r="P347" s="7"/>
      <c r="Q347" s="7"/>
    </row>
    <row r="348" spans="3:17" ht="18" x14ac:dyDescent="0.2">
      <c r="C348" s="44"/>
      <c r="D348" s="10"/>
      <c r="P348" s="7"/>
      <c r="Q348" s="7"/>
    </row>
    <row r="349" spans="3:17" ht="18" x14ac:dyDescent="0.2">
      <c r="C349" s="44"/>
      <c r="D349" s="10"/>
      <c r="P349" s="7"/>
      <c r="Q349" s="7"/>
    </row>
    <row r="350" spans="3:17" ht="18" x14ac:dyDescent="0.2">
      <c r="C350" s="44"/>
      <c r="D350" s="10"/>
      <c r="P350" s="7"/>
      <c r="Q350" s="7"/>
    </row>
    <row r="351" spans="3:17" ht="18" x14ac:dyDescent="0.2">
      <c r="C351" s="44"/>
      <c r="D351" s="10"/>
      <c r="P351" s="7"/>
      <c r="Q351" s="7"/>
    </row>
    <row r="352" spans="3:17" ht="18" x14ac:dyDescent="0.2">
      <c r="C352" s="44"/>
      <c r="D352" s="10"/>
      <c r="P352" s="7"/>
      <c r="Q352" s="7"/>
    </row>
    <row r="353" spans="3:17" ht="18" x14ac:dyDescent="0.2">
      <c r="C353" s="44"/>
      <c r="D353" s="10"/>
      <c r="P353" s="7"/>
      <c r="Q353" s="7"/>
    </row>
    <row r="354" spans="3:17" ht="18" x14ac:dyDescent="0.2">
      <c r="C354" s="44"/>
      <c r="D354" s="10"/>
      <c r="P354" s="7"/>
      <c r="Q354" s="7"/>
    </row>
    <row r="355" spans="3:17" ht="18" x14ac:dyDescent="0.2">
      <c r="C355" s="44"/>
      <c r="D355" s="10"/>
      <c r="P355" s="7"/>
      <c r="Q355" s="7"/>
    </row>
    <row r="356" spans="3:17" ht="18" x14ac:dyDescent="0.2">
      <c r="C356" s="44"/>
      <c r="D356" s="10"/>
      <c r="P356" s="7"/>
      <c r="Q356" s="7"/>
    </row>
    <row r="357" spans="3:17" ht="18" x14ac:dyDescent="0.2">
      <c r="C357" s="44"/>
      <c r="D357" s="10"/>
      <c r="P357" s="7"/>
      <c r="Q357" s="7"/>
    </row>
    <row r="358" spans="3:17" ht="18" x14ac:dyDescent="0.2">
      <c r="C358" s="44"/>
      <c r="D358" s="10"/>
      <c r="P358" s="7"/>
      <c r="Q358" s="7"/>
    </row>
    <row r="359" spans="3:17" ht="18" x14ac:dyDescent="0.2">
      <c r="C359" s="44"/>
      <c r="D359" s="10"/>
      <c r="P359" s="7"/>
      <c r="Q359" s="7"/>
    </row>
    <row r="360" spans="3:17" ht="18" x14ac:dyDescent="0.2">
      <c r="C360" s="44"/>
      <c r="D360" s="10"/>
      <c r="P360" s="7"/>
      <c r="Q360" s="7"/>
    </row>
    <row r="361" spans="3:17" ht="18" x14ac:dyDescent="0.2">
      <c r="C361" s="44"/>
      <c r="D361" s="10"/>
      <c r="P361" s="7"/>
      <c r="Q361" s="7"/>
    </row>
    <row r="362" spans="3:17" ht="18" x14ac:dyDescent="0.2">
      <c r="C362" s="44"/>
      <c r="D362" s="10"/>
      <c r="P362" s="7"/>
      <c r="Q362" s="7"/>
    </row>
    <row r="363" spans="3:17" ht="18" x14ac:dyDescent="0.2">
      <c r="C363" s="44"/>
      <c r="D363" s="10"/>
      <c r="P363" s="7"/>
      <c r="Q363" s="7"/>
    </row>
    <row r="364" spans="3:17" ht="18" x14ac:dyDescent="0.2">
      <c r="C364" s="44"/>
      <c r="D364" s="10"/>
      <c r="P364" s="7"/>
      <c r="Q364" s="7"/>
    </row>
    <row r="365" spans="3:17" ht="18" x14ac:dyDescent="0.2">
      <c r="C365" s="44"/>
      <c r="D365" s="10"/>
      <c r="P365" s="7"/>
      <c r="Q365" s="7"/>
    </row>
    <row r="366" spans="3:17" ht="18" x14ac:dyDescent="0.2">
      <c r="C366" s="44"/>
      <c r="D366" s="10"/>
      <c r="P366" s="7"/>
      <c r="Q366" s="7"/>
    </row>
    <row r="367" spans="3:17" ht="18" x14ac:dyDescent="0.2">
      <c r="C367" s="44"/>
      <c r="D367" s="10"/>
      <c r="P367" s="7"/>
      <c r="Q367" s="7"/>
    </row>
    <row r="368" spans="3:17" ht="18" x14ac:dyDescent="0.2">
      <c r="C368" s="44"/>
      <c r="D368" s="10"/>
      <c r="P368" s="7"/>
      <c r="Q368" s="7"/>
    </row>
    <row r="369" spans="3:17" ht="18" x14ac:dyDescent="0.2">
      <c r="C369" s="44"/>
      <c r="D369" s="10"/>
      <c r="P369" s="7"/>
      <c r="Q369" s="7"/>
    </row>
    <row r="370" spans="3:17" ht="18" x14ac:dyDescent="0.2">
      <c r="C370" s="44"/>
      <c r="D370" s="10"/>
      <c r="P370" s="7"/>
      <c r="Q370" s="7"/>
    </row>
    <row r="371" spans="3:17" ht="18" x14ac:dyDescent="0.2">
      <c r="C371" s="44"/>
      <c r="D371" s="10"/>
      <c r="P371" s="7"/>
      <c r="Q371" s="7"/>
    </row>
    <row r="372" spans="3:17" ht="18" x14ac:dyDescent="0.2">
      <c r="C372" s="44"/>
      <c r="D372" s="10"/>
      <c r="P372" s="7"/>
      <c r="Q372" s="7"/>
    </row>
    <row r="373" spans="3:17" ht="18" x14ac:dyDescent="0.2">
      <c r="C373" s="44"/>
      <c r="D373" s="10"/>
      <c r="P373" s="7"/>
      <c r="Q373" s="7"/>
    </row>
    <row r="374" spans="3:17" ht="18" x14ac:dyDescent="0.2">
      <c r="C374" s="44"/>
      <c r="D374" s="10"/>
      <c r="P374" s="7"/>
      <c r="Q374" s="7"/>
    </row>
    <row r="375" spans="3:17" ht="18" x14ac:dyDescent="0.2">
      <c r="C375" s="44"/>
      <c r="D375" s="10"/>
      <c r="P375" s="7"/>
      <c r="Q375" s="7"/>
    </row>
    <row r="376" spans="3:17" ht="18" x14ac:dyDescent="0.2">
      <c r="C376" s="44"/>
      <c r="D376" s="10"/>
      <c r="P376" s="7"/>
      <c r="Q376" s="7"/>
    </row>
    <row r="377" spans="3:17" ht="18" x14ac:dyDescent="0.2">
      <c r="C377" s="44"/>
      <c r="D377" s="10"/>
      <c r="P377" s="7"/>
      <c r="Q377" s="7"/>
    </row>
    <row r="378" spans="3:17" ht="18" x14ac:dyDescent="0.2">
      <c r="C378" s="44"/>
      <c r="D378" s="10"/>
      <c r="P378" s="7"/>
      <c r="Q378" s="7"/>
    </row>
    <row r="379" spans="3:17" ht="18" x14ac:dyDescent="0.2">
      <c r="C379" s="44"/>
      <c r="D379" s="10"/>
      <c r="P379" s="7"/>
      <c r="Q379" s="7"/>
    </row>
    <row r="380" spans="3:17" ht="18" x14ac:dyDescent="0.2">
      <c r="C380" s="44"/>
      <c r="D380" s="10"/>
      <c r="P380" s="7"/>
      <c r="Q380" s="7"/>
    </row>
    <row r="381" spans="3:17" ht="18" x14ac:dyDescent="0.2">
      <c r="C381" s="44"/>
      <c r="D381" s="10"/>
      <c r="P381" s="7"/>
      <c r="Q381" s="7"/>
    </row>
    <row r="382" spans="3:17" ht="18" x14ac:dyDescent="0.2">
      <c r="C382" s="44"/>
      <c r="D382" s="10"/>
      <c r="P382" s="7"/>
      <c r="Q382" s="7"/>
    </row>
    <row r="383" spans="3:17" ht="18" x14ac:dyDescent="0.2">
      <c r="C383" s="44"/>
      <c r="D383" s="10"/>
      <c r="P383" s="7"/>
      <c r="Q383" s="7"/>
    </row>
    <row r="384" spans="3:17" ht="18" x14ac:dyDescent="0.2">
      <c r="C384" s="44"/>
      <c r="D384" s="10"/>
      <c r="P384" s="7"/>
      <c r="Q384" s="7"/>
    </row>
    <row r="385" spans="3:17" ht="18" x14ac:dyDescent="0.2">
      <c r="C385" s="44"/>
      <c r="D385" s="10"/>
      <c r="P385" s="7"/>
      <c r="Q385" s="7"/>
    </row>
    <row r="386" spans="3:17" ht="18" x14ac:dyDescent="0.2">
      <c r="C386" s="44"/>
      <c r="D386" s="10"/>
      <c r="P386" s="7"/>
      <c r="Q386" s="7"/>
    </row>
    <row r="387" spans="3:17" ht="18" x14ac:dyDescent="0.2">
      <c r="C387" s="44"/>
      <c r="D387" s="10"/>
      <c r="P387" s="7"/>
      <c r="Q387" s="7"/>
    </row>
    <row r="388" spans="3:17" ht="18" x14ac:dyDescent="0.2">
      <c r="C388" s="44"/>
      <c r="D388" s="10"/>
      <c r="P388" s="7"/>
      <c r="Q388" s="7"/>
    </row>
    <row r="389" spans="3:17" ht="18" x14ac:dyDescent="0.2">
      <c r="C389" s="44"/>
      <c r="D389" s="10"/>
      <c r="P389" s="7"/>
      <c r="Q389" s="7"/>
    </row>
    <row r="390" spans="3:17" ht="18" x14ac:dyDescent="0.2">
      <c r="C390" s="44"/>
      <c r="D390" s="10"/>
      <c r="P390" s="7"/>
      <c r="Q390" s="7"/>
    </row>
    <row r="391" spans="3:17" ht="18" x14ac:dyDescent="0.2">
      <c r="C391" s="44"/>
      <c r="D391" s="10"/>
      <c r="P391" s="7"/>
      <c r="Q391" s="7"/>
    </row>
    <row r="392" spans="3:17" ht="18" x14ac:dyDescent="0.2">
      <c r="C392" s="44"/>
      <c r="D392" s="10"/>
      <c r="P392" s="7"/>
      <c r="Q392" s="7"/>
    </row>
    <row r="393" spans="3:17" ht="18" x14ac:dyDescent="0.2">
      <c r="C393" s="44"/>
      <c r="D393" s="10"/>
      <c r="P393" s="7"/>
      <c r="Q393" s="7"/>
    </row>
    <row r="394" spans="3:17" ht="18" x14ac:dyDescent="0.2">
      <c r="C394" s="44"/>
      <c r="D394" s="10"/>
      <c r="P394" s="7"/>
      <c r="Q394" s="7"/>
    </row>
    <row r="395" spans="3:17" ht="18" x14ac:dyDescent="0.2">
      <c r="C395" s="44"/>
      <c r="D395" s="10"/>
      <c r="P395" s="7"/>
      <c r="Q395" s="7"/>
    </row>
    <row r="396" spans="3:17" ht="18" x14ac:dyDescent="0.2">
      <c r="C396" s="44"/>
      <c r="D396" s="10"/>
      <c r="P396" s="7"/>
      <c r="Q396" s="7"/>
    </row>
    <row r="397" spans="3:17" ht="18" x14ac:dyDescent="0.2">
      <c r="C397" s="44"/>
      <c r="D397" s="10"/>
      <c r="P397" s="7"/>
      <c r="Q397" s="7"/>
    </row>
    <row r="398" spans="3:17" ht="18" x14ac:dyDescent="0.2">
      <c r="C398" s="44"/>
      <c r="D398" s="10"/>
      <c r="P398" s="7"/>
      <c r="Q398" s="7"/>
    </row>
    <row r="399" spans="3:17" ht="18" x14ac:dyDescent="0.2">
      <c r="C399" s="44"/>
      <c r="D399" s="10"/>
      <c r="P399" s="7"/>
      <c r="Q399" s="7"/>
    </row>
    <row r="400" spans="3:17" ht="18" x14ac:dyDescent="0.2">
      <c r="C400" s="44"/>
      <c r="D400" s="10"/>
      <c r="P400" s="7"/>
      <c r="Q400" s="7"/>
    </row>
    <row r="401" spans="3:17" ht="18" x14ac:dyDescent="0.2">
      <c r="C401" s="44"/>
      <c r="D401" s="10"/>
      <c r="P401" s="7"/>
      <c r="Q401" s="7"/>
    </row>
    <row r="402" spans="3:17" ht="18" x14ac:dyDescent="0.2">
      <c r="C402" s="44"/>
      <c r="D402" s="10"/>
      <c r="P402" s="7"/>
      <c r="Q402" s="7"/>
    </row>
    <row r="403" spans="3:17" ht="18" x14ac:dyDescent="0.2">
      <c r="C403" s="44"/>
      <c r="D403" s="10"/>
      <c r="P403" s="7"/>
      <c r="Q403" s="7"/>
    </row>
    <row r="404" spans="3:17" ht="18" x14ac:dyDescent="0.2">
      <c r="C404" s="44"/>
      <c r="D404" s="10"/>
      <c r="P404" s="7"/>
      <c r="Q404" s="7"/>
    </row>
    <row r="405" spans="3:17" ht="18" x14ac:dyDescent="0.2">
      <c r="C405" s="44"/>
      <c r="D405" s="10"/>
      <c r="P405" s="7"/>
      <c r="Q405" s="7"/>
    </row>
    <row r="406" spans="3:17" ht="18" x14ac:dyDescent="0.2">
      <c r="C406" s="44"/>
      <c r="D406" s="10"/>
      <c r="P406" s="7"/>
      <c r="Q406" s="7"/>
    </row>
    <row r="407" spans="3:17" ht="18" x14ac:dyDescent="0.2">
      <c r="C407" s="44"/>
      <c r="D407" s="10"/>
      <c r="P407" s="7"/>
      <c r="Q407" s="7"/>
    </row>
    <row r="408" spans="3:17" ht="18" x14ac:dyDescent="0.2">
      <c r="C408" s="44"/>
      <c r="D408" s="10"/>
      <c r="P408" s="7"/>
      <c r="Q408" s="7"/>
    </row>
    <row r="409" spans="3:17" ht="18" x14ac:dyDescent="0.2">
      <c r="C409" s="44"/>
      <c r="D409" s="10"/>
      <c r="P409" s="7"/>
      <c r="Q409" s="7"/>
    </row>
    <row r="410" spans="3:17" ht="18" x14ac:dyDescent="0.2">
      <c r="C410" s="44"/>
      <c r="D410" s="10"/>
      <c r="P410" s="7"/>
      <c r="Q410" s="7"/>
    </row>
    <row r="411" spans="3:17" ht="18" x14ac:dyDescent="0.2">
      <c r="C411" s="44"/>
      <c r="D411" s="10"/>
      <c r="P411" s="7"/>
      <c r="Q411" s="7"/>
    </row>
    <row r="412" spans="3:17" ht="18" x14ac:dyDescent="0.2">
      <c r="C412" s="44"/>
      <c r="D412" s="10"/>
      <c r="P412" s="7"/>
      <c r="Q412" s="7"/>
    </row>
    <row r="413" spans="3:17" ht="18" x14ac:dyDescent="0.2">
      <c r="C413" s="44"/>
      <c r="D413" s="10"/>
      <c r="P413" s="7"/>
      <c r="Q413" s="7"/>
    </row>
    <row r="414" spans="3:17" ht="18" x14ac:dyDescent="0.2">
      <c r="C414" s="44"/>
      <c r="D414" s="10"/>
      <c r="P414" s="7"/>
      <c r="Q414" s="7"/>
    </row>
    <row r="415" spans="3:17" ht="18" x14ac:dyDescent="0.2">
      <c r="C415" s="44"/>
      <c r="D415" s="10"/>
      <c r="P415" s="7"/>
      <c r="Q415" s="7"/>
    </row>
    <row r="416" spans="3:17" ht="18" x14ac:dyDescent="0.2">
      <c r="C416" s="44"/>
      <c r="D416" s="10"/>
      <c r="P416" s="7"/>
      <c r="Q416" s="7"/>
    </row>
    <row r="417" spans="3:17" ht="18" x14ac:dyDescent="0.2">
      <c r="C417" s="44"/>
      <c r="D417" s="10"/>
      <c r="P417" s="7"/>
      <c r="Q417" s="7"/>
    </row>
    <row r="418" spans="3:17" ht="18" x14ac:dyDescent="0.2">
      <c r="C418" s="44"/>
      <c r="D418" s="10"/>
      <c r="P418" s="7"/>
      <c r="Q418" s="7"/>
    </row>
    <row r="419" spans="3:17" ht="18" x14ac:dyDescent="0.2">
      <c r="C419" s="44"/>
      <c r="D419" s="10"/>
      <c r="P419" s="7"/>
      <c r="Q419" s="7"/>
    </row>
    <row r="420" spans="3:17" ht="18" x14ac:dyDescent="0.2">
      <c r="C420" s="44"/>
      <c r="D420" s="10"/>
      <c r="P420" s="7"/>
      <c r="Q420" s="7"/>
    </row>
    <row r="421" spans="3:17" ht="18" x14ac:dyDescent="0.2">
      <c r="C421" s="44"/>
      <c r="D421" s="10"/>
      <c r="P421" s="7"/>
      <c r="Q421" s="7"/>
    </row>
    <row r="422" spans="3:17" ht="18" x14ac:dyDescent="0.2">
      <c r="C422" s="44"/>
      <c r="D422" s="10"/>
      <c r="P422" s="7"/>
      <c r="Q422" s="7"/>
    </row>
    <row r="423" spans="3:17" ht="18" x14ac:dyDescent="0.2">
      <c r="C423" s="44"/>
      <c r="D423" s="10"/>
      <c r="P423" s="7"/>
      <c r="Q423" s="7"/>
    </row>
    <row r="424" spans="3:17" ht="18" x14ac:dyDescent="0.2">
      <c r="C424" s="44"/>
      <c r="D424" s="10"/>
      <c r="P424" s="7"/>
      <c r="Q424" s="7"/>
    </row>
    <row r="425" spans="3:17" ht="18" x14ac:dyDescent="0.2">
      <c r="C425" s="44"/>
      <c r="D425" s="10"/>
      <c r="P425" s="7"/>
      <c r="Q425" s="7"/>
    </row>
    <row r="426" spans="3:17" ht="18" x14ac:dyDescent="0.2">
      <c r="C426" s="44"/>
      <c r="D426" s="10"/>
      <c r="P426" s="7"/>
      <c r="Q426" s="7"/>
    </row>
    <row r="427" spans="3:17" ht="18" x14ac:dyDescent="0.2">
      <c r="C427" s="44"/>
      <c r="D427" s="10"/>
      <c r="P427" s="7"/>
      <c r="Q427" s="7"/>
    </row>
    <row r="428" spans="3:17" ht="18" x14ac:dyDescent="0.2">
      <c r="C428" s="44"/>
      <c r="D428" s="10"/>
      <c r="P428" s="7"/>
      <c r="Q428" s="7"/>
    </row>
    <row r="429" spans="3:17" ht="18" x14ac:dyDescent="0.2">
      <c r="C429" s="44"/>
      <c r="D429" s="10"/>
      <c r="P429" s="7"/>
      <c r="Q429" s="7"/>
    </row>
    <row r="430" spans="3:17" ht="18" x14ac:dyDescent="0.2">
      <c r="C430" s="44"/>
      <c r="D430" s="10"/>
      <c r="P430" s="7"/>
      <c r="Q430" s="7"/>
    </row>
    <row r="431" spans="3:17" ht="18" x14ac:dyDescent="0.2">
      <c r="C431" s="44"/>
      <c r="D431" s="10"/>
      <c r="P431" s="7"/>
      <c r="Q431" s="7"/>
    </row>
    <row r="432" spans="3:17" ht="18" x14ac:dyDescent="0.2">
      <c r="C432" s="44"/>
      <c r="D432" s="10"/>
      <c r="P432" s="7"/>
      <c r="Q432" s="7"/>
    </row>
    <row r="433" spans="3:17" ht="18" x14ac:dyDescent="0.2">
      <c r="C433" s="44"/>
      <c r="D433" s="10"/>
      <c r="P433" s="7"/>
      <c r="Q433" s="7"/>
    </row>
    <row r="434" spans="3:17" ht="18" x14ac:dyDescent="0.2">
      <c r="C434" s="44"/>
      <c r="D434" s="10"/>
      <c r="P434" s="7"/>
      <c r="Q434" s="7"/>
    </row>
    <row r="435" spans="3:17" ht="18" x14ac:dyDescent="0.2">
      <c r="C435" s="44"/>
      <c r="D435" s="10"/>
      <c r="P435" s="7"/>
      <c r="Q435" s="7"/>
    </row>
    <row r="436" spans="3:17" ht="18" x14ac:dyDescent="0.2">
      <c r="C436" s="44"/>
      <c r="D436" s="10"/>
      <c r="P436" s="7"/>
      <c r="Q436" s="7"/>
    </row>
    <row r="437" spans="3:17" ht="18" x14ac:dyDescent="0.2">
      <c r="C437" s="44"/>
      <c r="D437" s="10"/>
      <c r="P437" s="7"/>
      <c r="Q437" s="7"/>
    </row>
    <row r="438" spans="3:17" ht="18" x14ac:dyDescent="0.2">
      <c r="C438" s="44"/>
      <c r="D438" s="10"/>
      <c r="P438" s="7"/>
      <c r="Q438" s="7"/>
    </row>
    <row r="439" spans="3:17" ht="18" x14ac:dyDescent="0.2">
      <c r="C439" s="44"/>
      <c r="D439" s="10"/>
      <c r="P439" s="7"/>
      <c r="Q439" s="7"/>
    </row>
    <row r="440" spans="3:17" ht="18" x14ac:dyDescent="0.2">
      <c r="C440" s="44"/>
      <c r="D440" s="10"/>
      <c r="P440" s="7"/>
      <c r="Q440" s="7"/>
    </row>
    <row r="441" spans="3:17" ht="18" x14ac:dyDescent="0.2">
      <c r="C441" s="44"/>
      <c r="D441" s="10"/>
      <c r="P441" s="7"/>
      <c r="Q441" s="7"/>
    </row>
    <row r="442" spans="3:17" ht="18" x14ac:dyDescent="0.2">
      <c r="C442" s="44"/>
      <c r="D442" s="10"/>
      <c r="P442" s="7"/>
      <c r="Q442" s="7"/>
    </row>
    <row r="443" spans="3:17" ht="18" x14ac:dyDescent="0.2">
      <c r="C443" s="44"/>
      <c r="D443" s="10"/>
      <c r="P443" s="7"/>
      <c r="Q443" s="7"/>
    </row>
    <row r="444" spans="3:17" ht="18" x14ac:dyDescent="0.2">
      <c r="C444" s="44"/>
      <c r="D444" s="10"/>
      <c r="P444" s="7"/>
      <c r="Q444" s="7"/>
    </row>
    <row r="445" spans="3:17" ht="18" x14ac:dyDescent="0.2">
      <c r="C445" s="44"/>
      <c r="D445" s="10"/>
      <c r="P445" s="7"/>
      <c r="Q445" s="7"/>
    </row>
    <row r="446" spans="3:17" ht="18" x14ac:dyDescent="0.2">
      <c r="C446" s="44"/>
      <c r="D446" s="10"/>
      <c r="P446" s="7"/>
      <c r="Q446" s="7"/>
    </row>
    <row r="447" spans="3:17" ht="18" x14ac:dyDescent="0.2">
      <c r="C447" s="44"/>
      <c r="D447" s="10"/>
      <c r="P447" s="7"/>
      <c r="Q447" s="7"/>
    </row>
    <row r="448" spans="3:17" ht="18" x14ac:dyDescent="0.2">
      <c r="C448" s="44"/>
      <c r="D448" s="10"/>
      <c r="P448" s="7"/>
      <c r="Q448" s="7"/>
    </row>
    <row r="449" spans="3:17" ht="18" x14ac:dyDescent="0.2">
      <c r="C449" s="44"/>
      <c r="D449" s="10"/>
      <c r="P449" s="7"/>
      <c r="Q449" s="7"/>
    </row>
    <row r="450" spans="3:17" ht="18" x14ac:dyDescent="0.2">
      <c r="C450" s="44"/>
      <c r="D450" s="10"/>
      <c r="P450" s="7"/>
      <c r="Q450" s="7"/>
    </row>
    <row r="451" spans="3:17" ht="18" x14ac:dyDescent="0.2">
      <c r="C451" s="44"/>
      <c r="D451" s="10"/>
      <c r="P451" s="7"/>
      <c r="Q451" s="7"/>
    </row>
    <row r="452" spans="3:17" ht="18" x14ac:dyDescent="0.2">
      <c r="C452" s="44"/>
      <c r="D452" s="10"/>
      <c r="P452" s="7"/>
      <c r="Q452" s="7"/>
    </row>
    <row r="453" spans="3:17" ht="18" x14ac:dyDescent="0.2">
      <c r="C453" s="44"/>
      <c r="D453" s="10"/>
      <c r="P453" s="7"/>
      <c r="Q453" s="7"/>
    </row>
    <row r="454" spans="3:17" ht="18" x14ac:dyDescent="0.2">
      <c r="C454" s="44"/>
      <c r="D454" s="10"/>
      <c r="P454" s="7"/>
      <c r="Q454" s="7"/>
    </row>
    <row r="455" spans="3:17" ht="18" x14ac:dyDescent="0.2">
      <c r="C455" s="44"/>
      <c r="D455" s="10"/>
      <c r="P455" s="7"/>
      <c r="Q455" s="7"/>
    </row>
    <row r="456" spans="3:17" ht="18" x14ac:dyDescent="0.2">
      <c r="C456" s="44"/>
      <c r="D456" s="10"/>
      <c r="P456" s="7"/>
      <c r="Q456" s="7"/>
    </row>
    <row r="457" spans="3:17" ht="18" x14ac:dyDescent="0.2">
      <c r="C457" s="44"/>
      <c r="D457" s="10"/>
      <c r="P457" s="7"/>
      <c r="Q457" s="7"/>
    </row>
    <row r="458" spans="3:17" ht="18" x14ac:dyDescent="0.2">
      <c r="C458" s="44"/>
      <c r="D458" s="10"/>
      <c r="P458" s="7"/>
      <c r="Q458" s="7"/>
    </row>
    <row r="459" spans="3:17" ht="18" x14ac:dyDescent="0.2">
      <c r="C459" s="44"/>
      <c r="D459" s="10"/>
      <c r="P459" s="7"/>
      <c r="Q459" s="7"/>
    </row>
    <row r="460" spans="3:17" ht="18" x14ac:dyDescent="0.2">
      <c r="C460" s="44"/>
      <c r="D460" s="10"/>
      <c r="P460" s="7"/>
      <c r="Q460" s="7"/>
    </row>
    <row r="461" spans="3:17" ht="18" x14ac:dyDescent="0.2">
      <c r="C461" s="44"/>
      <c r="D461" s="10"/>
      <c r="P461" s="7"/>
      <c r="Q461" s="7"/>
    </row>
    <row r="462" spans="3:17" ht="18" x14ac:dyDescent="0.2">
      <c r="C462" s="44"/>
      <c r="D462" s="10"/>
      <c r="P462" s="7"/>
      <c r="Q462" s="7"/>
    </row>
    <row r="463" spans="3:17" ht="18" x14ac:dyDescent="0.2">
      <c r="C463" s="44"/>
      <c r="D463" s="10"/>
      <c r="P463" s="7"/>
      <c r="Q463" s="7"/>
    </row>
    <row r="464" spans="3:17" ht="18" x14ac:dyDescent="0.2">
      <c r="C464" s="44"/>
      <c r="D464" s="10"/>
      <c r="P464" s="7"/>
      <c r="Q464" s="7"/>
    </row>
    <row r="465" spans="3:17" ht="18" x14ac:dyDescent="0.2">
      <c r="C465" s="44"/>
      <c r="D465" s="10"/>
      <c r="P465" s="7"/>
      <c r="Q465" s="7"/>
    </row>
    <row r="466" spans="3:17" ht="18" x14ac:dyDescent="0.2">
      <c r="C466" s="44"/>
      <c r="D466" s="10"/>
      <c r="P466" s="7"/>
      <c r="Q466" s="7"/>
    </row>
    <row r="467" spans="3:17" ht="18" x14ac:dyDescent="0.2">
      <c r="C467" s="44"/>
      <c r="D467" s="10"/>
      <c r="P467" s="7"/>
      <c r="Q467" s="7"/>
    </row>
    <row r="468" spans="3:17" ht="18" x14ac:dyDescent="0.2">
      <c r="C468" s="44"/>
      <c r="D468" s="10"/>
      <c r="P468" s="7"/>
      <c r="Q468" s="7"/>
    </row>
    <row r="469" spans="3:17" ht="18" x14ac:dyDescent="0.2">
      <c r="C469" s="44"/>
      <c r="D469" s="10"/>
      <c r="P469" s="7"/>
      <c r="Q469" s="7"/>
    </row>
    <row r="470" spans="3:17" ht="18" x14ac:dyDescent="0.2">
      <c r="C470" s="44"/>
      <c r="D470" s="10"/>
      <c r="P470" s="7"/>
      <c r="Q470" s="7"/>
    </row>
    <row r="471" spans="3:17" ht="18" x14ac:dyDescent="0.2">
      <c r="C471" s="44"/>
      <c r="D471" s="10"/>
      <c r="P471" s="7"/>
      <c r="Q471" s="7"/>
    </row>
    <row r="472" spans="3:17" ht="18" x14ac:dyDescent="0.2">
      <c r="C472" s="44"/>
      <c r="D472" s="10"/>
      <c r="P472" s="7"/>
      <c r="Q472" s="7"/>
    </row>
    <row r="473" spans="3:17" ht="18" x14ac:dyDescent="0.2">
      <c r="C473" s="44"/>
      <c r="D473" s="10"/>
      <c r="P473" s="7"/>
      <c r="Q473" s="7"/>
    </row>
    <row r="474" spans="3:17" ht="18" x14ac:dyDescent="0.2">
      <c r="C474" s="44"/>
      <c r="D474" s="10"/>
      <c r="P474" s="7"/>
      <c r="Q474" s="7"/>
    </row>
    <row r="475" spans="3:17" ht="18" x14ac:dyDescent="0.2">
      <c r="C475" s="44"/>
      <c r="D475" s="10"/>
      <c r="P475" s="7"/>
      <c r="Q475" s="7"/>
    </row>
    <row r="476" spans="3:17" ht="18" x14ac:dyDescent="0.2">
      <c r="C476" s="44"/>
      <c r="D476" s="10"/>
      <c r="P476" s="7"/>
      <c r="Q476" s="7"/>
    </row>
    <row r="477" spans="3:17" ht="18" x14ac:dyDescent="0.2">
      <c r="C477" s="44"/>
      <c r="D477" s="10"/>
      <c r="P477" s="7"/>
      <c r="Q477" s="7"/>
    </row>
    <row r="478" spans="3:17" ht="18" x14ac:dyDescent="0.2">
      <c r="C478" s="44"/>
      <c r="D478" s="10"/>
      <c r="P478" s="7"/>
      <c r="Q478" s="7"/>
    </row>
    <row r="479" spans="3:17" ht="18" x14ac:dyDescent="0.2">
      <c r="C479" s="44"/>
      <c r="D479" s="10"/>
      <c r="P479" s="7"/>
      <c r="Q479" s="7"/>
    </row>
    <row r="480" spans="3:17" ht="18" x14ac:dyDescent="0.2">
      <c r="C480" s="44"/>
      <c r="D480" s="10"/>
      <c r="P480" s="7"/>
      <c r="Q480" s="7"/>
    </row>
    <row r="481" spans="3:17" ht="18" x14ac:dyDescent="0.2">
      <c r="C481" s="44"/>
      <c r="D481" s="10"/>
      <c r="P481" s="7"/>
      <c r="Q481" s="7"/>
    </row>
    <row r="482" spans="3:17" ht="18" x14ac:dyDescent="0.2">
      <c r="C482" s="44"/>
      <c r="D482" s="10"/>
      <c r="P482" s="7"/>
      <c r="Q482" s="7"/>
    </row>
    <row r="483" spans="3:17" ht="18" x14ac:dyDescent="0.2">
      <c r="C483" s="44"/>
      <c r="D483" s="10"/>
      <c r="P483" s="7"/>
      <c r="Q483" s="7"/>
    </row>
    <row r="484" spans="3:17" ht="18" x14ac:dyDescent="0.2">
      <c r="C484" s="44"/>
      <c r="D484" s="10"/>
      <c r="P484" s="7"/>
      <c r="Q484" s="7"/>
    </row>
    <row r="485" spans="3:17" ht="18" x14ac:dyDescent="0.2">
      <c r="C485" s="44"/>
      <c r="D485" s="10"/>
      <c r="P485" s="7"/>
      <c r="Q485" s="7"/>
    </row>
    <row r="486" spans="3:17" ht="18" x14ac:dyDescent="0.2">
      <c r="C486" s="44"/>
      <c r="D486" s="10"/>
      <c r="P486" s="7"/>
      <c r="Q486" s="7"/>
    </row>
    <row r="487" spans="3:17" ht="18" x14ac:dyDescent="0.2">
      <c r="C487" s="44"/>
      <c r="D487" s="10"/>
      <c r="P487" s="7"/>
      <c r="Q487" s="7"/>
    </row>
    <row r="488" spans="3:17" ht="18" x14ac:dyDescent="0.2">
      <c r="C488" s="44"/>
      <c r="D488" s="10"/>
      <c r="P488" s="7"/>
      <c r="Q488" s="7"/>
    </row>
    <row r="489" spans="3:17" ht="18" x14ac:dyDescent="0.2">
      <c r="C489" s="44"/>
      <c r="D489" s="10"/>
      <c r="P489" s="7"/>
      <c r="Q489" s="7"/>
    </row>
    <row r="490" spans="3:17" ht="18" x14ac:dyDescent="0.2">
      <c r="C490" s="44"/>
      <c r="D490" s="10"/>
      <c r="P490" s="7"/>
      <c r="Q490" s="7"/>
    </row>
    <row r="491" spans="3:17" ht="18" x14ac:dyDescent="0.2">
      <c r="C491" s="44"/>
      <c r="D491" s="10"/>
      <c r="P491" s="7"/>
      <c r="Q491" s="7"/>
    </row>
    <row r="492" spans="3:17" ht="18" x14ac:dyDescent="0.2">
      <c r="C492" s="44"/>
      <c r="D492" s="10"/>
      <c r="P492" s="7"/>
      <c r="Q492" s="7"/>
    </row>
    <row r="493" spans="3:17" ht="18" x14ac:dyDescent="0.2">
      <c r="C493" s="44"/>
      <c r="D493" s="10"/>
      <c r="P493" s="7"/>
      <c r="Q493" s="7"/>
    </row>
    <row r="494" spans="3:17" ht="18" x14ac:dyDescent="0.2">
      <c r="C494" s="44"/>
      <c r="D494" s="10"/>
      <c r="P494" s="7"/>
      <c r="Q494" s="7"/>
    </row>
    <row r="495" spans="3:17" ht="18" x14ac:dyDescent="0.2">
      <c r="C495" s="44"/>
      <c r="D495" s="10"/>
      <c r="P495" s="7"/>
      <c r="Q495" s="7"/>
    </row>
    <row r="496" spans="3:17" ht="18" x14ac:dyDescent="0.2">
      <c r="C496" s="44"/>
      <c r="D496" s="10"/>
      <c r="P496" s="7"/>
      <c r="Q496" s="7"/>
    </row>
    <row r="497" spans="3:17" ht="18" x14ac:dyDescent="0.2">
      <c r="C497" s="44"/>
      <c r="D497" s="10"/>
      <c r="P497" s="7"/>
      <c r="Q497" s="7"/>
    </row>
    <row r="498" spans="3:17" ht="18" x14ac:dyDescent="0.2">
      <c r="C498" s="44"/>
      <c r="D498" s="10"/>
      <c r="P498" s="7"/>
      <c r="Q498" s="7"/>
    </row>
    <row r="499" spans="3:17" ht="18" x14ac:dyDescent="0.2">
      <c r="C499" s="44"/>
      <c r="D499" s="10"/>
      <c r="P499" s="7"/>
      <c r="Q499" s="7"/>
    </row>
    <row r="500" spans="3:17" ht="18" x14ac:dyDescent="0.2">
      <c r="C500" s="44"/>
      <c r="D500" s="10"/>
      <c r="P500" s="7"/>
      <c r="Q500" s="7"/>
    </row>
    <row r="501" spans="3:17" ht="18" x14ac:dyDescent="0.2">
      <c r="C501" s="44"/>
      <c r="D501" s="10"/>
      <c r="P501" s="7"/>
      <c r="Q501" s="7"/>
    </row>
    <row r="502" spans="3:17" ht="18" x14ac:dyDescent="0.2">
      <c r="C502" s="44"/>
      <c r="D502" s="10"/>
      <c r="P502" s="7"/>
      <c r="Q502" s="7"/>
    </row>
    <row r="503" spans="3:17" ht="18" x14ac:dyDescent="0.2">
      <c r="C503" s="44"/>
      <c r="D503" s="10"/>
      <c r="P503" s="7"/>
      <c r="Q503" s="7"/>
    </row>
    <row r="504" spans="3:17" ht="18" x14ac:dyDescent="0.2">
      <c r="C504" s="44"/>
      <c r="D504" s="10"/>
      <c r="P504" s="7"/>
      <c r="Q504" s="7"/>
    </row>
    <row r="505" spans="3:17" ht="18" x14ac:dyDescent="0.2">
      <c r="C505" s="44"/>
      <c r="D505" s="10"/>
      <c r="P505" s="7"/>
      <c r="Q505" s="7"/>
    </row>
    <row r="506" spans="3:17" ht="18" x14ac:dyDescent="0.2">
      <c r="C506" s="44"/>
      <c r="D506" s="10"/>
      <c r="P506" s="7"/>
      <c r="Q506" s="7"/>
    </row>
    <row r="507" spans="3:17" ht="18" x14ac:dyDescent="0.2">
      <c r="C507" s="44"/>
      <c r="D507" s="10"/>
      <c r="P507" s="7"/>
      <c r="Q507" s="7"/>
    </row>
    <row r="508" spans="3:17" ht="18" x14ac:dyDescent="0.2">
      <c r="C508" s="44"/>
      <c r="D508" s="10"/>
      <c r="P508" s="7"/>
      <c r="Q508" s="7"/>
    </row>
    <row r="509" spans="3:17" ht="18" x14ac:dyDescent="0.2">
      <c r="C509" s="44"/>
      <c r="D509" s="10"/>
      <c r="P509" s="7"/>
      <c r="Q509" s="7"/>
    </row>
    <row r="510" spans="3:17" ht="18" x14ac:dyDescent="0.2">
      <c r="C510" s="44"/>
      <c r="D510" s="10"/>
      <c r="P510" s="7"/>
      <c r="Q510" s="7"/>
    </row>
    <row r="511" spans="3:17" ht="18" x14ac:dyDescent="0.2">
      <c r="C511" s="44"/>
      <c r="D511" s="10"/>
      <c r="P511" s="7"/>
      <c r="Q511" s="7"/>
    </row>
    <row r="512" spans="3:17" ht="18" x14ac:dyDescent="0.2">
      <c r="C512" s="44"/>
      <c r="D512" s="10"/>
      <c r="P512" s="7"/>
      <c r="Q512" s="7"/>
    </row>
    <row r="513" spans="3:17" ht="18" x14ac:dyDescent="0.2">
      <c r="C513" s="44"/>
      <c r="D513" s="10"/>
      <c r="P513" s="7"/>
      <c r="Q513" s="7"/>
    </row>
    <row r="514" spans="3:17" ht="18" x14ac:dyDescent="0.2">
      <c r="C514" s="44"/>
      <c r="D514" s="10"/>
      <c r="P514" s="7"/>
      <c r="Q514" s="7"/>
    </row>
    <row r="515" spans="3:17" ht="18" x14ac:dyDescent="0.2">
      <c r="C515" s="44"/>
      <c r="D515" s="10"/>
      <c r="P515" s="7"/>
      <c r="Q515" s="7"/>
    </row>
    <row r="516" spans="3:17" ht="18" x14ac:dyDescent="0.2">
      <c r="C516" s="44"/>
      <c r="D516" s="10"/>
      <c r="P516" s="7"/>
      <c r="Q516" s="7"/>
    </row>
    <row r="517" spans="3:17" ht="18" x14ac:dyDescent="0.2">
      <c r="C517" s="44"/>
      <c r="D517" s="10"/>
      <c r="P517" s="7"/>
      <c r="Q517" s="7"/>
    </row>
    <row r="518" spans="3:17" ht="18" x14ac:dyDescent="0.2">
      <c r="C518" s="44"/>
      <c r="D518" s="10"/>
      <c r="P518" s="7"/>
      <c r="Q518" s="7"/>
    </row>
    <row r="519" spans="3:17" ht="18" x14ac:dyDescent="0.2">
      <c r="C519" s="44"/>
      <c r="D519" s="10"/>
      <c r="P519" s="7"/>
      <c r="Q519" s="7"/>
    </row>
    <row r="520" spans="3:17" ht="18" x14ac:dyDescent="0.2">
      <c r="C520" s="44"/>
      <c r="D520" s="10"/>
      <c r="P520" s="7"/>
      <c r="Q520" s="7"/>
    </row>
    <row r="521" spans="3:17" ht="18" x14ac:dyDescent="0.2">
      <c r="C521" s="44"/>
      <c r="D521" s="10"/>
      <c r="P521" s="7"/>
      <c r="Q521" s="7"/>
    </row>
    <row r="522" spans="3:17" ht="18" x14ac:dyDescent="0.2">
      <c r="C522" s="44"/>
      <c r="D522" s="10"/>
      <c r="P522" s="7"/>
      <c r="Q522" s="7"/>
    </row>
    <row r="523" spans="3:17" ht="18" x14ac:dyDescent="0.2">
      <c r="C523" s="44"/>
      <c r="D523" s="10"/>
      <c r="P523" s="7"/>
      <c r="Q523" s="7"/>
    </row>
    <row r="524" spans="3:17" ht="18" x14ac:dyDescent="0.2">
      <c r="C524" s="44"/>
      <c r="D524" s="10"/>
      <c r="P524" s="7"/>
      <c r="Q524" s="7"/>
    </row>
    <row r="525" spans="3:17" ht="18" x14ac:dyDescent="0.2">
      <c r="C525" s="44"/>
      <c r="D525" s="10"/>
      <c r="P525" s="7"/>
      <c r="Q525" s="7"/>
    </row>
    <row r="526" spans="3:17" ht="18" x14ac:dyDescent="0.2">
      <c r="C526" s="44"/>
      <c r="D526" s="10"/>
      <c r="P526" s="7"/>
      <c r="Q526" s="7"/>
    </row>
    <row r="527" spans="3:17" ht="18" x14ac:dyDescent="0.2">
      <c r="C527" s="44"/>
      <c r="D527" s="10"/>
      <c r="P527" s="7"/>
      <c r="Q527" s="7"/>
    </row>
    <row r="528" spans="3:17" ht="18" x14ac:dyDescent="0.2">
      <c r="C528" s="44"/>
      <c r="D528" s="10"/>
      <c r="P528" s="7"/>
      <c r="Q528" s="7"/>
    </row>
    <row r="529" spans="3:17" ht="18" x14ac:dyDescent="0.2">
      <c r="C529" s="44"/>
      <c r="D529" s="10"/>
      <c r="P529" s="7"/>
      <c r="Q529" s="7"/>
    </row>
    <row r="530" spans="3:17" ht="18" x14ac:dyDescent="0.2">
      <c r="C530" s="44"/>
      <c r="D530" s="10"/>
      <c r="P530" s="7"/>
      <c r="Q530" s="7"/>
    </row>
    <row r="531" spans="3:17" ht="18" x14ac:dyDescent="0.2">
      <c r="C531" s="44"/>
      <c r="D531" s="10"/>
      <c r="P531" s="7"/>
      <c r="Q531" s="7"/>
    </row>
    <row r="532" spans="3:17" ht="18" x14ac:dyDescent="0.2">
      <c r="C532" s="44"/>
      <c r="D532" s="10"/>
      <c r="P532" s="7"/>
      <c r="Q532" s="7"/>
    </row>
    <row r="533" spans="3:17" ht="18" x14ac:dyDescent="0.2">
      <c r="C533" s="44"/>
      <c r="D533" s="10"/>
      <c r="P533" s="7"/>
      <c r="Q533" s="7"/>
    </row>
    <row r="534" spans="3:17" ht="18" x14ac:dyDescent="0.2">
      <c r="C534" s="44"/>
      <c r="D534" s="10"/>
      <c r="P534" s="7"/>
      <c r="Q534" s="7"/>
    </row>
    <row r="535" spans="3:17" ht="18" x14ac:dyDescent="0.2">
      <c r="C535" s="44"/>
      <c r="D535" s="10"/>
      <c r="P535" s="7"/>
      <c r="Q535" s="7"/>
    </row>
    <row r="536" spans="3:17" ht="18" x14ac:dyDescent="0.2">
      <c r="C536" s="44"/>
      <c r="D536" s="10"/>
      <c r="P536" s="7"/>
      <c r="Q536" s="7"/>
    </row>
    <row r="537" spans="3:17" ht="18" x14ac:dyDescent="0.2">
      <c r="C537" s="44"/>
      <c r="D537" s="10"/>
      <c r="P537" s="7"/>
      <c r="Q537" s="7"/>
    </row>
    <row r="538" spans="3:17" ht="18" x14ac:dyDescent="0.2">
      <c r="C538" s="44"/>
      <c r="D538" s="10"/>
      <c r="P538" s="7"/>
      <c r="Q538" s="7"/>
    </row>
    <row r="539" spans="3:17" ht="18" x14ac:dyDescent="0.2">
      <c r="C539" s="44"/>
      <c r="D539" s="10"/>
      <c r="P539" s="7"/>
      <c r="Q539" s="7"/>
    </row>
    <row r="540" spans="3:17" ht="18" x14ac:dyDescent="0.2">
      <c r="C540" s="44"/>
      <c r="D540" s="10"/>
      <c r="P540" s="7"/>
      <c r="Q540" s="7"/>
    </row>
    <row r="541" spans="3:17" ht="18" x14ac:dyDescent="0.2">
      <c r="C541" s="44"/>
      <c r="D541" s="10"/>
      <c r="P541" s="7"/>
      <c r="Q541" s="7"/>
    </row>
    <row r="542" spans="3:17" ht="18" x14ac:dyDescent="0.2">
      <c r="C542" s="44"/>
      <c r="D542" s="10"/>
      <c r="P542" s="7"/>
      <c r="Q542" s="7"/>
    </row>
    <row r="543" spans="3:17" ht="18" x14ac:dyDescent="0.2">
      <c r="C543" s="44"/>
      <c r="D543" s="10"/>
      <c r="P543" s="7"/>
      <c r="Q543" s="7"/>
    </row>
    <row r="544" spans="3:17" ht="18" x14ac:dyDescent="0.2">
      <c r="C544" s="44"/>
      <c r="D544" s="10"/>
      <c r="P544" s="7"/>
      <c r="Q544" s="7"/>
    </row>
    <row r="545" spans="3:17" ht="18" x14ac:dyDescent="0.2">
      <c r="C545" s="44"/>
      <c r="D545" s="10"/>
      <c r="P545" s="7"/>
      <c r="Q545" s="7"/>
    </row>
    <row r="546" spans="3:17" ht="18" x14ac:dyDescent="0.2">
      <c r="C546" s="44"/>
      <c r="D546" s="10"/>
      <c r="P546" s="7"/>
      <c r="Q546" s="7"/>
    </row>
    <row r="547" spans="3:17" ht="18" x14ac:dyDescent="0.2">
      <c r="C547" s="44"/>
      <c r="D547" s="10"/>
      <c r="P547" s="7"/>
      <c r="Q547" s="7"/>
    </row>
    <row r="548" spans="3:17" ht="18" x14ac:dyDescent="0.2">
      <c r="C548" s="44"/>
      <c r="D548" s="10"/>
      <c r="P548" s="7"/>
      <c r="Q548" s="7"/>
    </row>
    <row r="549" spans="3:17" ht="18" x14ac:dyDescent="0.2">
      <c r="C549" s="44"/>
      <c r="D549" s="10"/>
      <c r="P549" s="7"/>
      <c r="Q549" s="7"/>
    </row>
    <row r="550" spans="3:17" ht="18" x14ac:dyDescent="0.2">
      <c r="C550" s="44"/>
      <c r="D550" s="10"/>
      <c r="P550" s="7"/>
      <c r="Q550" s="7"/>
    </row>
    <row r="551" spans="3:17" ht="18" x14ac:dyDescent="0.2">
      <c r="C551" s="44"/>
      <c r="D551" s="10"/>
      <c r="P551" s="7"/>
      <c r="Q551" s="7"/>
    </row>
    <row r="552" spans="3:17" ht="18" x14ac:dyDescent="0.2">
      <c r="C552" s="44"/>
      <c r="D552" s="10"/>
      <c r="P552" s="7"/>
      <c r="Q552" s="7"/>
    </row>
    <row r="553" spans="3:17" ht="18" x14ac:dyDescent="0.2">
      <c r="C553" s="44"/>
      <c r="D553" s="10"/>
      <c r="P553" s="7"/>
      <c r="Q553" s="7"/>
    </row>
    <row r="554" spans="3:17" ht="18" x14ac:dyDescent="0.2">
      <c r="P554" s="7"/>
      <c r="Q554" s="7"/>
    </row>
    <row r="555" spans="3:17" ht="18" x14ac:dyDescent="0.2">
      <c r="P555" s="7"/>
      <c r="Q555" s="7"/>
    </row>
    <row r="556" spans="3:17" ht="18" x14ac:dyDescent="0.2">
      <c r="P556" s="7"/>
      <c r="Q556" s="7"/>
    </row>
    <row r="557" spans="3:17" ht="18" x14ac:dyDescent="0.2">
      <c r="P557" s="7"/>
      <c r="Q557" s="7"/>
    </row>
    <row r="558" spans="3:17" ht="18" x14ac:dyDescent="0.2">
      <c r="P558" s="7"/>
      <c r="Q558" s="7"/>
    </row>
    <row r="559" spans="3:17" ht="18" x14ac:dyDescent="0.2">
      <c r="P559" s="7"/>
      <c r="Q559" s="7"/>
    </row>
    <row r="560" spans="3:17" ht="18" x14ac:dyDescent="0.2">
      <c r="P560" s="7"/>
      <c r="Q560" s="7"/>
    </row>
    <row r="561" spans="16:17" ht="18" x14ac:dyDescent="0.2">
      <c r="P561" s="7"/>
      <c r="Q561" s="7"/>
    </row>
    <row r="562" spans="16:17" ht="18" x14ac:dyDescent="0.2">
      <c r="P562" s="7"/>
      <c r="Q562" s="7"/>
    </row>
    <row r="563" spans="16:17" ht="18" x14ac:dyDescent="0.2">
      <c r="P563" s="7"/>
      <c r="Q563" s="7"/>
    </row>
    <row r="564" spans="16:17" ht="18" x14ac:dyDescent="0.2">
      <c r="P564" s="7"/>
      <c r="Q564" s="7"/>
    </row>
    <row r="565" spans="16:17" ht="18" x14ac:dyDescent="0.2">
      <c r="P565" s="7"/>
      <c r="Q565" s="7"/>
    </row>
    <row r="566" spans="16:17" ht="18" x14ac:dyDescent="0.2">
      <c r="P566" s="7"/>
      <c r="Q566" s="7"/>
    </row>
    <row r="567" spans="16:17" ht="18" x14ac:dyDescent="0.2">
      <c r="P567" s="7"/>
      <c r="Q567" s="7"/>
    </row>
    <row r="568" spans="16:17" ht="18" x14ac:dyDescent="0.2">
      <c r="P568" s="7"/>
      <c r="Q568" s="7"/>
    </row>
    <row r="569" spans="16:17" ht="18" x14ac:dyDescent="0.2">
      <c r="P569" s="7"/>
      <c r="Q569" s="7"/>
    </row>
    <row r="570" spans="16:17" ht="18" x14ac:dyDescent="0.2">
      <c r="P570" s="7"/>
      <c r="Q570" s="7"/>
    </row>
    <row r="571" spans="16:17" ht="18" x14ac:dyDescent="0.2">
      <c r="P571" s="7"/>
      <c r="Q571" s="7"/>
    </row>
    <row r="572" spans="16:17" ht="18" x14ac:dyDescent="0.2">
      <c r="P572" s="7"/>
      <c r="Q572" s="7"/>
    </row>
    <row r="573" spans="16:17" ht="18" x14ac:dyDescent="0.2">
      <c r="P573" s="7"/>
      <c r="Q573" s="7"/>
    </row>
    <row r="574" spans="16:17" ht="18" x14ac:dyDescent="0.2">
      <c r="P574" s="7"/>
      <c r="Q574" s="7"/>
    </row>
    <row r="575" spans="16:17" ht="18" x14ac:dyDescent="0.2">
      <c r="P575" s="7"/>
      <c r="Q575" s="7"/>
    </row>
    <row r="576" spans="16:17" ht="18" x14ac:dyDescent="0.2">
      <c r="P576" s="7"/>
      <c r="Q576" s="7"/>
    </row>
    <row r="577" spans="16:17" ht="18" x14ac:dyDescent="0.2">
      <c r="P577" s="7"/>
      <c r="Q577" s="7"/>
    </row>
    <row r="578" spans="16:17" ht="18" x14ac:dyDescent="0.2">
      <c r="P578" s="7"/>
      <c r="Q578" s="7"/>
    </row>
    <row r="579" spans="16:17" ht="18" x14ac:dyDescent="0.2">
      <c r="P579" s="7"/>
      <c r="Q579" s="7"/>
    </row>
    <row r="580" spans="16:17" ht="18" x14ac:dyDescent="0.2">
      <c r="P580" s="7"/>
      <c r="Q580" s="7"/>
    </row>
    <row r="581" spans="16:17" ht="18" x14ac:dyDescent="0.2">
      <c r="P581" s="7"/>
      <c r="Q581" s="7"/>
    </row>
    <row r="582" spans="16:17" ht="18" x14ac:dyDescent="0.2">
      <c r="P582" s="7"/>
      <c r="Q582" s="7"/>
    </row>
    <row r="583" spans="16:17" ht="18" x14ac:dyDescent="0.2">
      <c r="P583" s="7"/>
      <c r="Q583" s="7"/>
    </row>
    <row r="584" spans="16:17" ht="18" x14ac:dyDescent="0.2">
      <c r="P584" s="7"/>
      <c r="Q584" s="7"/>
    </row>
    <row r="585" spans="16:17" ht="18" x14ac:dyDescent="0.2">
      <c r="P585" s="7"/>
      <c r="Q585" s="7"/>
    </row>
    <row r="586" spans="16:17" ht="18" x14ac:dyDescent="0.2">
      <c r="P586" s="7"/>
      <c r="Q586" s="7"/>
    </row>
    <row r="587" spans="16:17" ht="18" x14ac:dyDescent="0.2">
      <c r="P587" s="7"/>
      <c r="Q587" s="7"/>
    </row>
    <row r="588" spans="16:17" ht="18" x14ac:dyDescent="0.2">
      <c r="P588" s="7"/>
      <c r="Q588" s="7"/>
    </row>
    <row r="589" spans="16:17" ht="18" x14ac:dyDescent="0.2">
      <c r="P589" s="7"/>
      <c r="Q589" s="7"/>
    </row>
    <row r="590" spans="16:17" ht="18" x14ac:dyDescent="0.2">
      <c r="P590" s="7"/>
      <c r="Q590" s="7"/>
    </row>
    <row r="591" spans="16:17" ht="18" x14ac:dyDescent="0.2">
      <c r="P591" s="7"/>
      <c r="Q591" s="7"/>
    </row>
    <row r="592" spans="16:17" ht="18" x14ac:dyDescent="0.2">
      <c r="P592" s="7"/>
      <c r="Q592" s="7"/>
    </row>
    <row r="593" spans="16:17" ht="18" x14ac:dyDescent="0.2">
      <c r="P593" s="7"/>
      <c r="Q593" s="7"/>
    </row>
    <row r="594" spans="16:17" ht="18" x14ac:dyDescent="0.2">
      <c r="P594" s="7"/>
      <c r="Q594" s="7"/>
    </row>
    <row r="595" spans="16:17" ht="18" x14ac:dyDescent="0.2">
      <c r="P595" s="7"/>
      <c r="Q595" s="7"/>
    </row>
    <row r="596" spans="16:17" ht="18" x14ac:dyDescent="0.2">
      <c r="P596" s="7"/>
      <c r="Q596" s="7"/>
    </row>
    <row r="597" spans="16:17" ht="18" x14ac:dyDescent="0.2">
      <c r="P597" s="7"/>
      <c r="Q597" s="7"/>
    </row>
    <row r="598" spans="16:17" ht="18" x14ac:dyDescent="0.2">
      <c r="P598" s="7"/>
      <c r="Q598" s="7"/>
    </row>
    <row r="599" spans="16:17" ht="18" x14ac:dyDescent="0.2">
      <c r="P599" s="7"/>
      <c r="Q599" s="7"/>
    </row>
    <row r="600" spans="16:17" ht="18" x14ac:dyDescent="0.2">
      <c r="P600" s="7"/>
    </row>
    <row r="601" spans="16:17" ht="18" x14ac:dyDescent="0.2">
      <c r="P601" s="7"/>
      <c r="Q601" s="7"/>
    </row>
    <row r="602" spans="16:17" ht="18" x14ac:dyDescent="0.2">
      <c r="P602" s="7"/>
      <c r="Q602" s="7"/>
    </row>
    <row r="603" spans="16:17" ht="18" x14ac:dyDescent="0.2">
      <c r="P603" s="7"/>
      <c r="Q603" s="7"/>
    </row>
    <row r="604" spans="16:17" ht="18" x14ac:dyDescent="0.2">
      <c r="P604" s="7"/>
      <c r="Q604" s="7"/>
    </row>
    <row r="605" spans="16:17" ht="18" x14ac:dyDescent="0.2">
      <c r="P605" s="7"/>
      <c r="Q605" s="7"/>
    </row>
    <row r="606" spans="16:17" ht="18" x14ac:dyDescent="0.2">
      <c r="P606" s="7"/>
      <c r="Q606" s="7"/>
    </row>
    <row r="607" spans="16:17" ht="18" x14ac:dyDescent="0.2">
      <c r="P607" s="7"/>
      <c r="Q607" s="7"/>
    </row>
    <row r="608" spans="16:17" ht="18" x14ac:dyDescent="0.2">
      <c r="P608" s="7"/>
      <c r="Q608" s="7"/>
    </row>
    <row r="609" spans="16:17" ht="18" x14ac:dyDescent="0.2">
      <c r="P609" s="7"/>
      <c r="Q609" s="7"/>
    </row>
    <row r="610" spans="16:17" ht="18" x14ac:dyDescent="0.2">
      <c r="P610" s="7"/>
      <c r="Q610" s="7"/>
    </row>
    <row r="611" spans="16:17" ht="18" x14ac:dyDescent="0.2">
      <c r="P611" s="7"/>
      <c r="Q611" s="7"/>
    </row>
    <row r="612" spans="16:17" ht="18" x14ac:dyDescent="0.2">
      <c r="P612" s="7"/>
      <c r="Q612" s="7"/>
    </row>
    <row r="613" spans="16:17" ht="18" x14ac:dyDescent="0.2">
      <c r="P613" s="7"/>
      <c r="Q613" s="7"/>
    </row>
    <row r="614" spans="16:17" ht="18" x14ac:dyDescent="0.2">
      <c r="P614" s="7"/>
      <c r="Q614" s="7"/>
    </row>
    <row r="615" spans="16:17" ht="18" x14ac:dyDescent="0.2">
      <c r="P615" s="7"/>
      <c r="Q615" s="7"/>
    </row>
    <row r="616" spans="16:17" ht="18" x14ac:dyDescent="0.2">
      <c r="P616" s="7"/>
      <c r="Q616" s="7"/>
    </row>
    <row r="617" spans="16:17" ht="18" x14ac:dyDescent="0.2">
      <c r="P617" s="7"/>
      <c r="Q617" s="7"/>
    </row>
    <row r="618" spans="16:17" ht="18" x14ac:dyDescent="0.2">
      <c r="P618" s="7"/>
      <c r="Q618" s="7"/>
    </row>
    <row r="619" spans="16:17" ht="18" x14ac:dyDescent="0.2">
      <c r="P619" s="7"/>
      <c r="Q619" s="7"/>
    </row>
    <row r="620" spans="16:17" ht="18" x14ac:dyDescent="0.2">
      <c r="P620" s="7"/>
      <c r="Q620" s="7"/>
    </row>
    <row r="621" spans="16:17" ht="18" x14ac:dyDescent="0.2">
      <c r="P621" s="7"/>
      <c r="Q621" s="7"/>
    </row>
    <row r="622" spans="16:17" ht="18" x14ac:dyDescent="0.2">
      <c r="P622" s="7"/>
      <c r="Q622" s="7"/>
    </row>
    <row r="623" spans="16:17" ht="18" x14ac:dyDescent="0.2">
      <c r="P623" s="7"/>
      <c r="Q623" s="7"/>
    </row>
    <row r="624" spans="16:17" ht="18" x14ac:dyDescent="0.2">
      <c r="P624" s="7"/>
      <c r="Q624" s="7"/>
    </row>
    <row r="625" spans="16:17" ht="18" x14ac:dyDescent="0.2">
      <c r="P625" s="7"/>
      <c r="Q625" s="7"/>
    </row>
    <row r="626" spans="16:17" ht="18" x14ac:dyDescent="0.2">
      <c r="P626" s="7"/>
      <c r="Q626" s="7"/>
    </row>
    <row r="627" spans="16:17" ht="18" x14ac:dyDescent="0.2">
      <c r="P627" s="7"/>
      <c r="Q627" s="7"/>
    </row>
    <row r="628" spans="16:17" ht="18" x14ac:dyDescent="0.2">
      <c r="P628" s="7"/>
      <c r="Q628" s="7"/>
    </row>
    <row r="629" spans="16:17" ht="18" x14ac:dyDescent="0.2">
      <c r="P629" s="7"/>
      <c r="Q629" s="7"/>
    </row>
    <row r="630" spans="16:17" ht="18" x14ac:dyDescent="0.2">
      <c r="P630" s="7"/>
      <c r="Q630" s="7"/>
    </row>
    <row r="631" spans="16:17" ht="18" x14ac:dyDescent="0.2">
      <c r="P631" s="7"/>
      <c r="Q631" s="7"/>
    </row>
    <row r="632" spans="16:17" ht="18" x14ac:dyDescent="0.2">
      <c r="P632" s="7"/>
      <c r="Q632" s="7"/>
    </row>
    <row r="633" spans="16:17" ht="18" x14ac:dyDescent="0.2">
      <c r="P633" s="7"/>
      <c r="Q633" s="7"/>
    </row>
    <row r="634" spans="16:17" ht="18" x14ac:dyDescent="0.2">
      <c r="P634" s="7"/>
      <c r="Q634" s="7"/>
    </row>
    <row r="635" spans="16:17" ht="18" x14ac:dyDescent="0.2">
      <c r="P635" s="7"/>
      <c r="Q635" s="7"/>
    </row>
    <row r="636" spans="16:17" ht="18" x14ac:dyDescent="0.2">
      <c r="P636" s="7"/>
      <c r="Q636" s="7"/>
    </row>
    <row r="637" spans="16:17" ht="18" x14ac:dyDescent="0.2">
      <c r="P637" s="7"/>
      <c r="Q637" s="7"/>
    </row>
    <row r="638" spans="16:17" ht="18" x14ac:dyDescent="0.2">
      <c r="P638" s="7"/>
      <c r="Q638" s="7"/>
    </row>
    <row r="639" spans="16:17" ht="18" x14ac:dyDescent="0.2">
      <c r="P639" s="7"/>
      <c r="Q639" s="7"/>
    </row>
    <row r="640" spans="16:17" ht="18" x14ac:dyDescent="0.2">
      <c r="P640" s="7"/>
      <c r="Q640" s="7"/>
    </row>
    <row r="641" spans="16:17" ht="18" x14ac:dyDescent="0.2">
      <c r="P641" s="7"/>
      <c r="Q641" s="7"/>
    </row>
    <row r="642" spans="16:17" ht="18" x14ac:dyDescent="0.2">
      <c r="P642" s="7"/>
      <c r="Q642" s="7"/>
    </row>
    <row r="643" spans="16:17" ht="18" x14ac:dyDescent="0.2">
      <c r="P643" s="7"/>
      <c r="Q643" s="7"/>
    </row>
    <row r="644" spans="16:17" ht="18" x14ac:dyDescent="0.2">
      <c r="P644" s="7"/>
      <c r="Q644" s="7"/>
    </row>
    <row r="645" spans="16:17" ht="18" x14ac:dyDescent="0.2">
      <c r="P645" s="7"/>
      <c r="Q645" s="7"/>
    </row>
    <row r="646" spans="16:17" ht="18" x14ac:dyDescent="0.2">
      <c r="P646" s="7"/>
      <c r="Q646" s="7"/>
    </row>
    <row r="647" spans="16:17" ht="18" x14ac:dyDescent="0.2">
      <c r="P647" s="7"/>
      <c r="Q647" s="7"/>
    </row>
    <row r="648" spans="16:17" ht="18" x14ac:dyDescent="0.2">
      <c r="P648" s="7"/>
      <c r="Q648" s="7"/>
    </row>
    <row r="649" spans="16:17" ht="18" x14ac:dyDescent="0.2">
      <c r="P649" s="7"/>
      <c r="Q649" s="7"/>
    </row>
    <row r="650" spans="16:17" ht="18" x14ac:dyDescent="0.2">
      <c r="P650" s="7"/>
      <c r="Q650" s="7"/>
    </row>
    <row r="651" spans="16:17" ht="18" x14ac:dyDescent="0.2">
      <c r="P651" s="7"/>
      <c r="Q651" s="7"/>
    </row>
    <row r="652" spans="16:17" ht="18" x14ac:dyDescent="0.2">
      <c r="P652" s="7"/>
      <c r="Q652" s="7"/>
    </row>
    <row r="653" spans="16:17" ht="18" x14ac:dyDescent="0.2">
      <c r="P653" s="7"/>
      <c r="Q653" s="7"/>
    </row>
    <row r="654" spans="16:17" ht="18" x14ac:dyDescent="0.2">
      <c r="P654" s="7"/>
      <c r="Q654" s="7"/>
    </row>
    <row r="655" spans="16:17" ht="18" x14ac:dyDescent="0.2">
      <c r="P655" s="7"/>
      <c r="Q655" s="7"/>
    </row>
    <row r="656" spans="16:17" ht="18" x14ac:dyDescent="0.2">
      <c r="P656" s="7"/>
      <c r="Q656" s="7"/>
    </row>
    <row r="657" spans="16:17" ht="18" x14ac:dyDescent="0.2">
      <c r="P657" s="7"/>
      <c r="Q657" s="7"/>
    </row>
    <row r="658" spans="16:17" ht="18" x14ac:dyDescent="0.2">
      <c r="P658" s="7"/>
      <c r="Q658" s="7"/>
    </row>
    <row r="659" spans="16:17" ht="18" x14ac:dyDescent="0.2">
      <c r="P659" s="7"/>
      <c r="Q659" s="7"/>
    </row>
    <row r="660" spans="16:17" ht="18" x14ac:dyDescent="0.2">
      <c r="P660" s="7"/>
      <c r="Q660" s="7"/>
    </row>
    <row r="661" spans="16:17" ht="18" x14ac:dyDescent="0.2">
      <c r="P661" s="7"/>
      <c r="Q661" s="7"/>
    </row>
    <row r="662" spans="16:17" ht="18" x14ac:dyDescent="0.2">
      <c r="P662" s="7"/>
      <c r="Q662" s="7"/>
    </row>
    <row r="663" spans="16:17" ht="18" x14ac:dyDescent="0.2">
      <c r="P663" s="7"/>
      <c r="Q663" s="7"/>
    </row>
    <row r="664" spans="16:17" ht="18" x14ac:dyDescent="0.2">
      <c r="P664" s="7"/>
      <c r="Q664" s="7"/>
    </row>
    <row r="665" spans="16:17" ht="18" x14ac:dyDescent="0.2">
      <c r="P665" s="7"/>
      <c r="Q665" s="7"/>
    </row>
    <row r="666" spans="16:17" ht="18" x14ac:dyDescent="0.2">
      <c r="P666" s="7"/>
      <c r="Q666" s="7"/>
    </row>
    <row r="667" spans="16:17" ht="18" x14ac:dyDescent="0.2">
      <c r="P667" s="7"/>
      <c r="Q667" s="7"/>
    </row>
    <row r="668" spans="16:17" ht="18" x14ac:dyDescent="0.2">
      <c r="P668" s="7"/>
      <c r="Q668" s="7"/>
    </row>
    <row r="669" spans="16:17" ht="18" x14ac:dyDescent="0.2">
      <c r="P669" s="7"/>
      <c r="Q669" s="7"/>
    </row>
    <row r="670" spans="16:17" ht="18" x14ac:dyDescent="0.2">
      <c r="P670" s="7"/>
      <c r="Q670" s="7"/>
    </row>
    <row r="671" spans="16:17" ht="18" x14ac:dyDescent="0.2">
      <c r="P671" s="7"/>
      <c r="Q671" s="7"/>
    </row>
    <row r="672" spans="16:17" ht="18" x14ac:dyDescent="0.2">
      <c r="P672" s="7"/>
      <c r="Q672" s="7"/>
    </row>
    <row r="673" spans="16:17" ht="18" x14ac:dyDescent="0.2">
      <c r="P673" s="7"/>
      <c r="Q673" s="7"/>
    </row>
    <row r="674" spans="16:17" ht="18" x14ac:dyDescent="0.2">
      <c r="P674" s="7"/>
      <c r="Q674" s="7"/>
    </row>
    <row r="675" spans="16:17" ht="18" x14ac:dyDescent="0.2">
      <c r="P675" s="7"/>
      <c r="Q675" s="7"/>
    </row>
    <row r="676" spans="16:17" ht="18" x14ac:dyDescent="0.2">
      <c r="P676" s="7"/>
      <c r="Q676" s="7"/>
    </row>
    <row r="677" spans="16:17" ht="18" x14ac:dyDescent="0.2">
      <c r="P677" s="7"/>
      <c r="Q677" s="7"/>
    </row>
    <row r="678" spans="16:17" ht="18" x14ac:dyDescent="0.2">
      <c r="P678" s="7"/>
      <c r="Q678" s="7"/>
    </row>
    <row r="679" spans="16:17" ht="18" x14ac:dyDescent="0.2">
      <c r="P679" s="7"/>
      <c r="Q679" s="7"/>
    </row>
    <row r="680" spans="16:17" ht="18" x14ac:dyDescent="0.2">
      <c r="P680" s="7"/>
      <c r="Q680" s="7"/>
    </row>
    <row r="681" spans="16:17" ht="18" x14ac:dyDescent="0.2">
      <c r="P681" s="7"/>
      <c r="Q681" s="7"/>
    </row>
    <row r="682" spans="16:17" ht="18" x14ac:dyDescent="0.2">
      <c r="P682" s="7"/>
      <c r="Q682" s="7"/>
    </row>
    <row r="683" spans="16:17" ht="18" x14ac:dyDescent="0.2">
      <c r="P683" s="7"/>
      <c r="Q683" s="7"/>
    </row>
    <row r="684" spans="16:17" ht="18" x14ac:dyDescent="0.2">
      <c r="P684" s="7"/>
      <c r="Q684" s="7"/>
    </row>
    <row r="685" spans="16:17" ht="18" x14ac:dyDescent="0.2">
      <c r="P685" s="7"/>
      <c r="Q685" s="7"/>
    </row>
    <row r="686" spans="16:17" ht="18" x14ac:dyDescent="0.2">
      <c r="P686" s="7"/>
      <c r="Q686" s="7"/>
    </row>
    <row r="687" spans="16:17" ht="18" x14ac:dyDescent="0.2">
      <c r="P687" s="7"/>
      <c r="Q687" s="7"/>
    </row>
    <row r="688" spans="16:17" ht="18" x14ac:dyDescent="0.2">
      <c r="P688" s="7"/>
      <c r="Q688" s="7"/>
    </row>
    <row r="689" spans="16:17" ht="18" x14ac:dyDescent="0.2">
      <c r="P689" s="7"/>
      <c r="Q689" s="7"/>
    </row>
    <row r="690" spans="16:17" ht="18" x14ac:dyDescent="0.2">
      <c r="P690" s="7"/>
      <c r="Q690" s="7"/>
    </row>
    <row r="691" spans="16:17" ht="18" x14ac:dyDescent="0.2">
      <c r="P691" s="7"/>
      <c r="Q691" s="7"/>
    </row>
    <row r="692" spans="16:17" ht="18" x14ac:dyDescent="0.2">
      <c r="P692" s="7"/>
      <c r="Q692" s="7"/>
    </row>
    <row r="693" spans="16:17" ht="18" x14ac:dyDescent="0.2">
      <c r="P693" s="7"/>
      <c r="Q693" s="7"/>
    </row>
    <row r="694" spans="16:17" ht="18" x14ac:dyDescent="0.2">
      <c r="P694" s="7"/>
      <c r="Q694" s="7"/>
    </row>
    <row r="695" spans="16:17" ht="18" x14ac:dyDescent="0.2">
      <c r="P695" s="7"/>
      <c r="Q695" s="7"/>
    </row>
    <row r="696" spans="16:17" ht="18" x14ac:dyDescent="0.2">
      <c r="P696" s="7"/>
      <c r="Q696" s="7"/>
    </row>
    <row r="697" spans="16:17" ht="18" x14ac:dyDescent="0.2">
      <c r="P697" s="7"/>
      <c r="Q697" s="7"/>
    </row>
    <row r="698" spans="16:17" ht="18" x14ac:dyDescent="0.2">
      <c r="P698" s="7"/>
      <c r="Q698" s="7"/>
    </row>
    <row r="699" spans="16:17" ht="18" x14ac:dyDescent="0.2">
      <c r="P699" s="7"/>
      <c r="Q699" s="7"/>
    </row>
    <row r="700" spans="16:17" ht="18" x14ac:dyDescent="0.2">
      <c r="P700" s="7"/>
      <c r="Q700" s="7"/>
    </row>
    <row r="701" spans="16:17" ht="18" x14ac:dyDescent="0.2">
      <c r="P701" s="7"/>
      <c r="Q701" s="7"/>
    </row>
    <row r="702" spans="16:17" ht="18" x14ac:dyDescent="0.2">
      <c r="P702" s="7"/>
      <c r="Q702" s="7"/>
    </row>
    <row r="703" spans="16:17" ht="18" x14ac:dyDescent="0.2">
      <c r="P703" s="7"/>
      <c r="Q703" s="7"/>
    </row>
    <row r="704" spans="16:17" ht="18" x14ac:dyDescent="0.2">
      <c r="P704" s="7"/>
      <c r="Q704" s="7"/>
    </row>
    <row r="705" spans="16:17" ht="18" x14ac:dyDescent="0.2">
      <c r="P705" s="7"/>
      <c r="Q705" s="7"/>
    </row>
    <row r="706" spans="16:17" ht="18" x14ac:dyDescent="0.2">
      <c r="P706" s="7"/>
      <c r="Q706" s="7"/>
    </row>
    <row r="707" spans="16:17" ht="18" x14ac:dyDescent="0.2">
      <c r="P707" s="7"/>
      <c r="Q707" s="7"/>
    </row>
    <row r="708" spans="16:17" ht="18" x14ac:dyDescent="0.2">
      <c r="P708" s="7"/>
      <c r="Q708" s="7"/>
    </row>
    <row r="709" spans="16:17" ht="18" x14ac:dyDescent="0.2">
      <c r="P709" s="7"/>
      <c r="Q709" s="7"/>
    </row>
    <row r="710" spans="16:17" ht="18" x14ac:dyDescent="0.2">
      <c r="P710" s="7"/>
      <c r="Q710" s="7"/>
    </row>
    <row r="711" spans="16:17" ht="18" x14ac:dyDescent="0.2">
      <c r="P711" s="7"/>
      <c r="Q711" s="7"/>
    </row>
    <row r="712" spans="16:17" ht="18" x14ac:dyDescent="0.2">
      <c r="P712" s="7"/>
      <c r="Q712" s="7"/>
    </row>
    <row r="713" spans="16:17" ht="18" x14ac:dyDescent="0.2">
      <c r="P713" s="7"/>
      <c r="Q713" s="7"/>
    </row>
    <row r="714" spans="16:17" ht="18" x14ac:dyDescent="0.2">
      <c r="P714" s="7"/>
      <c r="Q714" s="7"/>
    </row>
    <row r="715" spans="16:17" ht="18" x14ac:dyDescent="0.2">
      <c r="P715" s="7"/>
      <c r="Q715" s="7"/>
    </row>
    <row r="716" spans="16:17" ht="18" x14ac:dyDescent="0.2">
      <c r="P716" s="7"/>
      <c r="Q716" s="7"/>
    </row>
    <row r="717" spans="16:17" ht="18" x14ac:dyDescent="0.2">
      <c r="P717" s="7"/>
      <c r="Q717" s="7"/>
    </row>
    <row r="718" spans="16:17" ht="18" x14ac:dyDescent="0.2">
      <c r="P718" s="7"/>
      <c r="Q718" s="7"/>
    </row>
    <row r="719" spans="16:17" ht="18" x14ac:dyDescent="0.2">
      <c r="P719" s="7"/>
      <c r="Q719" s="7"/>
    </row>
    <row r="720" spans="16:17" ht="18" x14ac:dyDescent="0.2">
      <c r="P720" s="7"/>
      <c r="Q720" s="7"/>
    </row>
    <row r="721" spans="16:17" ht="18" x14ac:dyDescent="0.2">
      <c r="P721" s="7"/>
      <c r="Q721" s="7"/>
    </row>
    <row r="722" spans="16:17" ht="18" x14ac:dyDescent="0.2">
      <c r="P722" s="7"/>
      <c r="Q722" s="7"/>
    </row>
    <row r="723" spans="16:17" ht="18" x14ac:dyDescent="0.2">
      <c r="P723" s="7"/>
      <c r="Q723" s="7"/>
    </row>
    <row r="724" spans="16:17" ht="18" x14ac:dyDescent="0.2">
      <c r="P724" s="7"/>
      <c r="Q724" s="7"/>
    </row>
    <row r="725" spans="16:17" ht="18" x14ac:dyDescent="0.2">
      <c r="P725" s="7"/>
      <c r="Q725" s="7"/>
    </row>
    <row r="726" spans="16:17" ht="18" x14ac:dyDescent="0.2">
      <c r="P726" s="7"/>
      <c r="Q726" s="7"/>
    </row>
    <row r="727" spans="16:17" ht="18" x14ac:dyDescent="0.2">
      <c r="P727" s="7"/>
      <c r="Q727" s="7"/>
    </row>
    <row r="728" spans="16:17" ht="18" x14ac:dyDescent="0.2">
      <c r="P728" s="7"/>
      <c r="Q728" s="7"/>
    </row>
    <row r="729" spans="16:17" ht="18" x14ac:dyDescent="0.2">
      <c r="P729" s="7"/>
      <c r="Q729" s="7"/>
    </row>
    <row r="730" spans="16:17" ht="18" x14ac:dyDescent="0.2">
      <c r="P730" s="7"/>
      <c r="Q730" s="7"/>
    </row>
    <row r="731" spans="16:17" ht="18" x14ac:dyDescent="0.2">
      <c r="P731" s="7"/>
      <c r="Q731" s="7"/>
    </row>
    <row r="732" spans="16:17" ht="18" x14ac:dyDescent="0.2">
      <c r="P732" s="7"/>
      <c r="Q732" s="7"/>
    </row>
    <row r="733" spans="16:17" ht="18" x14ac:dyDescent="0.2">
      <c r="P733" s="7"/>
      <c r="Q733" s="7"/>
    </row>
    <row r="734" spans="16:17" ht="18" x14ac:dyDescent="0.2">
      <c r="P734" s="7"/>
      <c r="Q734" s="7"/>
    </row>
    <row r="735" spans="16:17" ht="18" x14ac:dyDescent="0.2">
      <c r="P735" s="7"/>
      <c r="Q735" s="7"/>
    </row>
    <row r="736" spans="16:17" ht="18" x14ac:dyDescent="0.2">
      <c r="P736" s="7"/>
      <c r="Q736" s="7"/>
    </row>
    <row r="737" spans="16:17" ht="18" x14ac:dyDescent="0.2">
      <c r="P737" s="7"/>
      <c r="Q737" s="7"/>
    </row>
    <row r="738" spans="16:17" ht="18" x14ac:dyDescent="0.2">
      <c r="P738" s="7"/>
      <c r="Q738" s="7"/>
    </row>
    <row r="739" spans="16:17" ht="18" x14ac:dyDescent="0.2">
      <c r="P739" s="7"/>
      <c r="Q739" s="7"/>
    </row>
    <row r="740" spans="16:17" ht="18" x14ac:dyDescent="0.2">
      <c r="P740" s="7"/>
      <c r="Q740" s="7"/>
    </row>
    <row r="741" spans="16:17" ht="18" x14ac:dyDescent="0.2">
      <c r="P741" s="7"/>
      <c r="Q741" s="7"/>
    </row>
    <row r="742" spans="16:17" ht="18" x14ac:dyDescent="0.2">
      <c r="P742" s="7"/>
      <c r="Q742" s="7"/>
    </row>
    <row r="743" spans="16:17" ht="18" x14ac:dyDescent="0.2">
      <c r="P743" s="7"/>
      <c r="Q743" s="7"/>
    </row>
    <row r="744" spans="16:17" ht="18" x14ac:dyDescent="0.2">
      <c r="P744" s="7"/>
      <c r="Q744" s="7"/>
    </row>
    <row r="745" spans="16:17" ht="18" x14ac:dyDescent="0.2">
      <c r="P745" s="7"/>
      <c r="Q745" s="7"/>
    </row>
    <row r="746" spans="16:17" ht="18" x14ac:dyDescent="0.2">
      <c r="P746" s="7"/>
      <c r="Q746" s="7"/>
    </row>
    <row r="747" spans="16:17" ht="18" x14ac:dyDescent="0.2">
      <c r="P747" s="7"/>
      <c r="Q747" s="7"/>
    </row>
    <row r="748" spans="16:17" ht="18" x14ac:dyDescent="0.2">
      <c r="P748" s="7"/>
      <c r="Q748" s="7"/>
    </row>
    <row r="749" spans="16:17" ht="18" x14ac:dyDescent="0.2">
      <c r="P749" s="7"/>
      <c r="Q749" s="7"/>
    </row>
    <row r="750" spans="16:17" ht="18" x14ac:dyDescent="0.2">
      <c r="P750" s="7"/>
      <c r="Q750" s="7"/>
    </row>
    <row r="751" spans="16:17" ht="18" x14ac:dyDescent="0.2">
      <c r="P751" s="7"/>
      <c r="Q751" s="7"/>
    </row>
    <row r="752" spans="16:17" ht="18" x14ac:dyDescent="0.2">
      <c r="P752" s="7"/>
      <c r="Q752" s="7"/>
    </row>
    <row r="753" spans="16:17" ht="18" x14ac:dyDescent="0.2">
      <c r="P753" s="7"/>
      <c r="Q753" s="7"/>
    </row>
    <row r="754" spans="16:17" ht="18" x14ac:dyDescent="0.2">
      <c r="P754" s="7"/>
      <c r="Q754" s="7"/>
    </row>
    <row r="755" spans="16:17" ht="18" x14ac:dyDescent="0.2">
      <c r="P755" s="7"/>
      <c r="Q755" s="7"/>
    </row>
    <row r="756" spans="16:17" ht="18" x14ac:dyDescent="0.2">
      <c r="P756" s="7"/>
      <c r="Q756" s="7"/>
    </row>
    <row r="757" spans="16:17" ht="18" x14ac:dyDescent="0.2">
      <c r="P757" s="7"/>
      <c r="Q757" s="7"/>
    </row>
    <row r="758" spans="16:17" ht="18" x14ac:dyDescent="0.2">
      <c r="P758" s="7"/>
      <c r="Q758" s="7"/>
    </row>
    <row r="759" spans="16:17" ht="18" x14ac:dyDescent="0.2">
      <c r="P759" s="7"/>
      <c r="Q759" s="7"/>
    </row>
    <row r="760" spans="16:17" ht="18" x14ac:dyDescent="0.2">
      <c r="P760" s="7"/>
      <c r="Q760" s="7"/>
    </row>
    <row r="761" spans="16:17" ht="18" x14ac:dyDescent="0.2">
      <c r="P761" s="7"/>
      <c r="Q761" s="7"/>
    </row>
    <row r="762" spans="16:17" ht="18" x14ac:dyDescent="0.2">
      <c r="P762" s="7"/>
      <c r="Q762" s="7"/>
    </row>
    <row r="763" spans="16:17" ht="18" x14ac:dyDescent="0.2">
      <c r="P763" s="7"/>
      <c r="Q763" s="7"/>
    </row>
    <row r="764" spans="16:17" ht="18" x14ac:dyDescent="0.2">
      <c r="P764" s="7"/>
      <c r="Q764" s="7"/>
    </row>
    <row r="765" spans="16:17" ht="18" x14ac:dyDescent="0.2">
      <c r="P765" s="7"/>
      <c r="Q765" s="7"/>
    </row>
    <row r="766" spans="16:17" ht="18" x14ac:dyDescent="0.2">
      <c r="P766" s="7"/>
      <c r="Q766" s="7"/>
    </row>
    <row r="767" spans="16:17" ht="18" x14ac:dyDescent="0.2">
      <c r="P767" s="7"/>
      <c r="Q767" s="7"/>
    </row>
    <row r="768" spans="16:17" ht="18" x14ac:dyDescent="0.2">
      <c r="P768" s="7"/>
      <c r="Q768" s="7"/>
    </row>
    <row r="769" spans="16:17" ht="18" x14ac:dyDescent="0.2">
      <c r="P769" s="7"/>
      <c r="Q769" s="7"/>
    </row>
    <row r="770" spans="16:17" ht="18" x14ac:dyDescent="0.2">
      <c r="P770" s="7"/>
      <c r="Q770" s="7"/>
    </row>
    <row r="771" spans="16:17" ht="18" x14ac:dyDescent="0.2">
      <c r="P771" s="7"/>
      <c r="Q771" s="7"/>
    </row>
    <row r="772" spans="16:17" ht="18" x14ac:dyDescent="0.2">
      <c r="P772" s="7"/>
      <c r="Q772" s="7"/>
    </row>
    <row r="773" spans="16:17" ht="18" x14ac:dyDescent="0.2">
      <c r="P773" s="7"/>
      <c r="Q773" s="7"/>
    </row>
    <row r="774" spans="16:17" ht="18" x14ac:dyDescent="0.2">
      <c r="P774" s="7"/>
      <c r="Q774" s="7"/>
    </row>
    <row r="775" spans="16:17" ht="18" x14ac:dyDescent="0.2">
      <c r="P775" s="7"/>
      <c r="Q775" s="7"/>
    </row>
    <row r="776" spans="16:17" ht="18" x14ac:dyDescent="0.2">
      <c r="P776" s="7"/>
      <c r="Q776" s="7"/>
    </row>
    <row r="777" spans="16:17" ht="18" x14ac:dyDescent="0.2">
      <c r="P777" s="7"/>
      <c r="Q777" s="7"/>
    </row>
    <row r="778" spans="16:17" ht="18" x14ac:dyDescent="0.2">
      <c r="P778" s="7"/>
      <c r="Q778" s="7"/>
    </row>
    <row r="779" spans="16:17" ht="18" x14ac:dyDescent="0.2">
      <c r="P779" s="7"/>
      <c r="Q779" s="7"/>
    </row>
    <row r="780" spans="16:17" ht="18" x14ac:dyDescent="0.2">
      <c r="P780" s="7"/>
      <c r="Q780" s="7"/>
    </row>
    <row r="781" spans="16:17" ht="18" x14ac:dyDescent="0.2">
      <c r="P781" s="7"/>
      <c r="Q781" s="7"/>
    </row>
    <row r="782" spans="16:17" ht="18" x14ac:dyDescent="0.2">
      <c r="P782" s="7"/>
      <c r="Q782" s="7"/>
    </row>
    <row r="783" spans="16:17" ht="18" x14ac:dyDescent="0.2">
      <c r="P783" s="7"/>
      <c r="Q783" s="7"/>
    </row>
    <row r="784" spans="16:17" ht="18" x14ac:dyDescent="0.2">
      <c r="P784" s="7"/>
      <c r="Q784" s="7"/>
    </row>
    <row r="785" spans="16:17" ht="18" x14ac:dyDescent="0.2">
      <c r="P785" s="7"/>
      <c r="Q785" s="7"/>
    </row>
    <row r="786" spans="16:17" ht="18" x14ac:dyDescent="0.2">
      <c r="P786" s="7"/>
      <c r="Q786" s="7"/>
    </row>
    <row r="787" spans="16:17" ht="18" x14ac:dyDescent="0.2">
      <c r="P787" s="7"/>
      <c r="Q787" s="7"/>
    </row>
    <row r="788" spans="16:17" ht="18" x14ac:dyDescent="0.2">
      <c r="P788" s="7"/>
      <c r="Q788" s="7"/>
    </row>
    <row r="789" spans="16:17" ht="18" x14ac:dyDescent="0.2">
      <c r="P789" s="7"/>
      <c r="Q789" s="7"/>
    </row>
    <row r="790" spans="16:17" ht="18" x14ac:dyDescent="0.2">
      <c r="P790" s="7"/>
      <c r="Q790" s="7"/>
    </row>
    <row r="791" spans="16:17" ht="18" x14ac:dyDescent="0.2">
      <c r="P791" s="7"/>
      <c r="Q791" s="7"/>
    </row>
    <row r="792" spans="16:17" ht="18" x14ac:dyDescent="0.2">
      <c r="P792" s="7"/>
      <c r="Q792" s="7"/>
    </row>
    <row r="793" spans="16:17" ht="18" x14ac:dyDescent="0.2">
      <c r="P793" s="7"/>
      <c r="Q793" s="7"/>
    </row>
    <row r="794" spans="16:17" ht="18" x14ac:dyDescent="0.2">
      <c r="P794" s="7"/>
      <c r="Q794" s="7"/>
    </row>
    <row r="795" spans="16:17" ht="18" x14ac:dyDescent="0.2">
      <c r="P795" s="7"/>
      <c r="Q795" s="7"/>
    </row>
    <row r="796" spans="16:17" ht="18" x14ac:dyDescent="0.2">
      <c r="P796" s="7"/>
      <c r="Q796" s="7"/>
    </row>
    <row r="797" spans="16:17" ht="18" x14ac:dyDescent="0.2">
      <c r="P797" s="7"/>
      <c r="Q797" s="7"/>
    </row>
    <row r="798" spans="16:17" ht="18" x14ac:dyDescent="0.2">
      <c r="P798" s="7"/>
      <c r="Q798" s="7"/>
    </row>
    <row r="799" spans="16:17" ht="18" x14ac:dyDescent="0.2">
      <c r="P799" s="7"/>
      <c r="Q799" s="7"/>
    </row>
    <row r="800" spans="16:17" ht="18" x14ac:dyDescent="0.2">
      <c r="P800" s="7"/>
      <c r="Q800" s="7"/>
    </row>
    <row r="801" spans="16:17" ht="18" x14ac:dyDescent="0.2">
      <c r="P801" s="7"/>
      <c r="Q801" s="7"/>
    </row>
    <row r="802" spans="16:17" ht="18" x14ac:dyDescent="0.2">
      <c r="P802" s="7"/>
      <c r="Q802" s="7"/>
    </row>
    <row r="803" spans="16:17" ht="18" x14ac:dyDescent="0.2">
      <c r="P803" s="7"/>
      <c r="Q803" s="7"/>
    </row>
    <row r="804" spans="16:17" ht="18" x14ac:dyDescent="0.2">
      <c r="P804" s="7"/>
      <c r="Q804" s="7"/>
    </row>
    <row r="805" spans="16:17" ht="18" x14ac:dyDescent="0.2">
      <c r="P805" s="7"/>
      <c r="Q805" s="7"/>
    </row>
    <row r="806" spans="16:17" ht="18" x14ac:dyDescent="0.2">
      <c r="P806" s="7"/>
      <c r="Q806" s="7"/>
    </row>
    <row r="807" spans="16:17" ht="18" x14ac:dyDescent="0.2">
      <c r="P807" s="7"/>
      <c r="Q807" s="7"/>
    </row>
    <row r="808" spans="16:17" ht="18" x14ac:dyDescent="0.2">
      <c r="P808" s="7"/>
      <c r="Q808" s="7"/>
    </row>
    <row r="809" spans="16:17" ht="18" x14ac:dyDescent="0.2">
      <c r="P809" s="7"/>
      <c r="Q809" s="7"/>
    </row>
    <row r="810" spans="16:17" ht="18" x14ac:dyDescent="0.2">
      <c r="P810" s="7"/>
      <c r="Q810" s="7"/>
    </row>
    <row r="811" spans="16:17" ht="18" x14ac:dyDescent="0.2">
      <c r="P811" s="7"/>
      <c r="Q811" s="7"/>
    </row>
    <row r="812" spans="16:17" ht="18" x14ac:dyDescent="0.2">
      <c r="P812" s="7"/>
      <c r="Q812" s="7"/>
    </row>
    <row r="813" spans="16:17" ht="18" x14ac:dyDescent="0.2">
      <c r="P813" s="7"/>
      <c r="Q813" s="7"/>
    </row>
    <row r="814" spans="16:17" ht="18" x14ac:dyDescent="0.2">
      <c r="P814" s="7"/>
      <c r="Q814" s="7"/>
    </row>
    <row r="815" spans="16:17" ht="18" x14ac:dyDescent="0.2">
      <c r="P815" s="7"/>
      <c r="Q815" s="7"/>
    </row>
    <row r="816" spans="16:17" ht="18" x14ac:dyDescent="0.2">
      <c r="P816" s="7"/>
      <c r="Q816" s="7"/>
    </row>
    <row r="817" spans="16:17" ht="18" x14ac:dyDescent="0.2">
      <c r="P817" s="7"/>
      <c r="Q817" s="7"/>
    </row>
    <row r="818" spans="16:17" ht="18" x14ac:dyDescent="0.2">
      <c r="P818" s="7"/>
      <c r="Q818" s="7"/>
    </row>
    <row r="819" spans="16:17" ht="18" x14ac:dyDescent="0.2">
      <c r="P819" s="7"/>
      <c r="Q819" s="7"/>
    </row>
    <row r="820" spans="16:17" ht="18" x14ac:dyDescent="0.2">
      <c r="P820" s="7"/>
      <c r="Q820" s="7"/>
    </row>
    <row r="821" spans="16:17" ht="18" x14ac:dyDescent="0.2">
      <c r="P821" s="7"/>
      <c r="Q821" s="7"/>
    </row>
    <row r="822" spans="16:17" ht="18" x14ac:dyDescent="0.2">
      <c r="P822" s="7"/>
      <c r="Q822" s="7"/>
    </row>
    <row r="823" spans="16:17" ht="18" x14ac:dyDescent="0.2">
      <c r="P823" s="7"/>
      <c r="Q823" s="7"/>
    </row>
    <row r="824" spans="16:17" ht="18" x14ac:dyDescent="0.2">
      <c r="P824" s="7"/>
      <c r="Q824" s="7"/>
    </row>
    <row r="825" spans="16:17" ht="18" x14ac:dyDescent="0.2">
      <c r="P825" s="7"/>
      <c r="Q825" s="7"/>
    </row>
    <row r="826" spans="16:17" ht="18" x14ac:dyDescent="0.2">
      <c r="P826" s="7"/>
      <c r="Q826" s="7"/>
    </row>
    <row r="827" spans="16:17" ht="18" x14ac:dyDescent="0.2">
      <c r="P827" s="7"/>
      <c r="Q827" s="7"/>
    </row>
    <row r="828" spans="16:17" ht="18" x14ac:dyDescent="0.2">
      <c r="P828" s="7"/>
      <c r="Q828" s="7"/>
    </row>
    <row r="829" spans="16:17" ht="18" x14ac:dyDescent="0.2">
      <c r="P829" s="7"/>
      <c r="Q829" s="7"/>
    </row>
    <row r="830" spans="16:17" ht="18" x14ac:dyDescent="0.2">
      <c r="P830" s="7"/>
      <c r="Q830" s="7"/>
    </row>
    <row r="831" spans="16:17" ht="18" x14ac:dyDescent="0.2">
      <c r="P831" s="7"/>
      <c r="Q831" s="7"/>
    </row>
    <row r="832" spans="16:17" ht="18" x14ac:dyDescent="0.2">
      <c r="P832" s="7"/>
      <c r="Q832" s="7"/>
    </row>
    <row r="833" spans="16:17" ht="18" x14ac:dyDescent="0.2">
      <c r="P833" s="7"/>
      <c r="Q833" s="7"/>
    </row>
    <row r="834" spans="16:17" ht="18" x14ac:dyDescent="0.2">
      <c r="P834" s="7"/>
      <c r="Q834" s="7"/>
    </row>
    <row r="835" spans="16:17" ht="18" x14ac:dyDescent="0.2">
      <c r="P835" s="7"/>
      <c r="Q835" s="7"/>
    </row>
    <row r="836" spans="16:17" ht="18" x14ac:dyDescent="0.2">
      <c r="P836" s="7"/>
      <c r="Q836" s="7"/>
    </row>
    <row r="837" spans="16:17" ht="18" x14ac:dyDescent="0.2">
      <c r="P837" s="7"/>
      <c r="Q837" s="7"/>
    </row>
    <row r="838" spans="16:17" ht="18" x14ac:dyDescent="0.2">
      <c r="P838" s="7"/>
      <c r="Q838" s="7"/>
    </row>
    <row r="839" spans="16:17" ht="18" x14ac:dyDescent="0.2">
      <c r="P839" s="7"/>
      <c r="Q839" s="7"/>
    </row>
    <row r="840" spans="16:17" ht="18" x14ac:dyDescent="0.2">
      <c r="P840" s="7"/>
      <c r="Q840" s="7"/>
    </row>
    <row r="841" spans="16:17" ht="18" x14ac:dyDescent="0.2">
      <c r="P841" s="7"/>
      <c r="Q841" s="7"/>
    </row>
    <row r="842" spans="16:17" ht="18" x14ac:dyDescent="0.2">
      <c r="P842" s="7"/>
      <c r="Q842" s="7"/>
    </row>
    <row r="843" spans="16:17" ht="18" x14ac:dyDescent="0.2">
      <c r="P843" s="7"/>
      <c r="Q843" s="7"/>
    </row>
    <row r="844" spans="16:17" ht="18" x14ac:dyDescent="0.2">
      <c r="P844" s="7"/>
      <c r="Q844" s="7"/>
    </row>
    <row r="845" spans="16:17" ht="18" x14ac:dyDescent="0.2">
      <c r="P845" s="7"/>
      <c r="Q845" s="7"/>
    </row>
    <row r="846" spans="16:17" ht="18" x14ac:dyDescent="0.2">
      <c r="P846" s="7"/>
      <c r="Q846" s="7"/>
    </row>
    <row r="847" spans="16:17" ht="18" x14ac:dyDescent="0.2">
      <c r="P847" s="7"/>
      <c r="Q847" s="7"/>
    </row>
    <row r="848" spans="16:17" ht="18" x14ac:dyDescent="0.2">
      <c r="P848" s="7"/>
      <c r="Q848" s="7"/>
    </row>
    <row r="849" spans="16:17" ht="18" x14ac:dyDescent="0.2">
      <c r="P849" s="7"/>
      <c r="Q849" s="7"/>
    </row>
    <row r="850" spans="16:17" ht="18" x14ac:dyDescent="0.2">
      <c r="P850" s="7"/>
      <c r="Q850" s="7"/>
    </row>
    <row r="851" spans="16:17" ht="18" x14ac:dyDescent="0.2">
      <c r="P851" s="7"/>
      <c r="Q851" s="7"/>
    </row>
    <row r="852" spans="16:17" ht="18" x14ac:dyDescent="0.2">
      <c r="P852" s="7"/>
      <c r="Q852" s="7"/>
    </row>
    <row r="853" spans="16:17" ht="18" x14ac:dyDescent="0.2">
      <c r="P853" s="7"/>
      <c r="Q853" s="7"/>
    </row>
    <row r="854" spans="16:17" ht="18" x14ac:dyDescent="0.2">
      <c r="P854" s="7"/>
      <c r="Q854" s="7"/>
    </row>
    <row r="855" spans="16:17" ht="18" x14ac:dyDescent="0.2">
      <c r="P855" s="7"/>
      <c r="Q855" s="7"/>
    </row>
    <row r="856" spans="16:17" ht="18" x14ac:dyDescent="0.2">
      <c r="P856" s="7"/>
      <c r="Q856" s="7"/>
    </row>
    <row r="857" spans="16:17" ht="18" x14ac:dyDescent="0.2">
      <c r="P857" s="7"/>
      <c r="Q857" s="7"/>
    </row>
    <row r="858" spans="16:17" ht="18" x14ac:dyDescent="0.2">
      <c r="P858" s="7"/>
      <c r="Q858" s="7"/>
    </row>
    <row r="859" spans="16:17" ht="18" x14ac:dyDescent="0.2">
      <c r="P859" s="7"/>
      <c r="Q859" s="7"/>
    </row>
    <row r="860" spans="16:17" ht="18" x14ac:dyDescent="0.2">
      <c r="P860" s="7"/>
      <c r="Q860" s="7"/>
    </row>
    <row r="861" spans="16:17" ht="18" x14ac:dyDescent="0.2">
      <c r="P861" s="7"/>
      <c r="Q861" s="7"/>
    </row>
    <row r="862" spans="16:17" ht="18" x14ac:dyDescent="0.2">
      <c r="P862" s="7"/>
      <c r="Q862" s="7"/>
    </row>
    <row r="863" spans="16:17" ht="18" x14ac:dyDescent="0.2">
      <c r="P863" s="7"/>
      <c r="Q863" s="7"/>
    </row>
    <row r="864" spans="16:17" ht="18" x14ac:dyDescent="0.2">
      <c r="P864" s="7"/>
      <c r="Q864" s="7"/>
    </row>
    <row r="865" spans="16:17" ht="18" x14ac:dyDescent="0.2">
      <c r="P865" s="7"/>
      <c r="Q865" s="7"/>
    </row>
    <row r="866" spans="16:17" ht="18" x14ac:dyDescent="0.2">
      <c r="P866" s="7"/>
      <c r="Q866" s="7"/>
    </row>
    <row r="867" spans="16:17" ht="18" x14ac:dyDescent="0.2">
      <c r="P867" s="7"/>
      <c r="Q867" s="7"/>
    </row>
    <row r="868" spans="16:17" ht="18" x14ac:dyDescent="0.2">
      <c r="P868" s="7"/>
      <c r="Q868" s="7"/>
    </row>
    <row r="869" spans="16:17" ht="18" x14ac:dyDescent="0.2">
      <c r="P869" s="7"/>
      <c r="Q869" s="7"/>
    </row>
    <row r="870" spans="16:17" ht="18" x14ac:dyDescent="0.2">
      <c r="P870" s="7"/>
      <c r="Q870" s="7"/>
    </row>
    <row r="871" spans="16:17" ht="18" x14ac:dyDescent="0.2">
      <c r="P871" s="7"/>
      <c r="Q871" s="7"/>
    </row>
    <row r="872" spans="16:17" ht="18" x14ac:dyDescent="0.2">
      <c r="P872" s="7"/>
      <c r="Q872" s="7"/>
    </row>
    <row r="873" spans="16:17" ht="18" x14ac:dyDescent="0.2">
      <c r="P873" s="7"/>
      <c r="Q873" s="7"/>
    </row>
    <row r="874" spans="16:17" ht="18" x14ac:dyDescent="0.2">
      <c r="P874" s="7"/>
      <c r="Q874" s="7"/>
    </row>
    <row r="875" spans="16:17" ht="18" x14ac:dyDescent="0.2">
      <c r="P875" s="7"/>
      <c r="Q875" s="7"/>
    </row>
    <row r="876" spans="16:17" ht="18" x14ac:dyDescent="0.2">
      <c r="P876" s="7"/>
      <c r="Q876" s="7"/>
    </row>
    <row r="877" spans="16:17" ht="18" x14ac:dyDescent="0.2">
      <c r="P877" s="7"/>
      <c r="Q877" s="7"/>
    </row>
    <row r="878" spans="16:17" ht="18" x14ac:dyDescent="0.2">
      <c r="P878" s="7"/>
      <c r="Q878" s="7"/>
    </row>
    <row r="879" spans="16:17" ht="18" x14ac:dyDescent="0.2">
      <c r="P879" s="7"/>
      <c r="Q879" s="7"/>
    </row>
    <row r="880" spans="16:17" ht="18" x14ac:dyDescent="0.2">
      <c r="P880" s="7"/>
      <c r="Q880" s="7"/>
    </row>
    <row r="881" spans="16:17" ht="18" x14ac:dyDescent="0.2">
      <c r="P881" s="7"/>
      <c r="Q881" s="7"/>
    </row>
    <row r="882" spans="16:17" ht="18" x14ac:dyDescent="0.2">
      <c r="P882" s="7"/>
      <c r="Q882" s="7"/>
    </row>
    <row r="883" spans="16:17" ht="18" x14ac:dyDescent="0.2">
      <c r="P883" s="7"/>
      <c r="Q883" s="7"/>
    </row>
    <row r="884" spans="16:17" ht="18" x14ac:dyDescent="0.2">
      <c r="P884" s="7"/>
      <c r="Q884" s="7"/>
    </row>
    <row r="885" spans="16:17" ht="18" x14ac:dyDescent="0.2">
      <c r="P885" s="7"/>
      <c r="Q885" s="7"/>
    </row>
    <row r="886" spans="16:17" ht="18" x14ac:dyDescent="0.2">
      <c r="P886" s="7"/>
      <c r="Q886" s="7"/>
    </row>
    <row r="887" spans="16:17" ht="18" x14ac:dyDescent="0.2">
      <c r="P887" s="7"/>
      <c r="Q887" s="7"/>
    </row>
    <row r="888" spans="16:17" ht="18" x14ac:dyDescent="0.2">
      <c r="P888" s="7"/>
      <c r="Q888" s="7"/>
    </row>
    <row r="889" spans="16:17" ht="18" x14ac:dyDescent="0.2">
      <c r="P889" s="7"/>
      <c r="Q889" s="7"/>
    </row>
    <row r="890" spans="16:17" ht="18" x14ac:dyDescent="0.2">
      <c r="P890" s="7"/>
      <c r="Q890" s="7"/>
    </row>
    <row r="891" spans="16:17" ht="18" x14ac:dyDescent="0.2">
      <c r="P891" s="7"/>
      <c r="Q891" s="7"/>
    </row>
    <row r="892" spans="16:17" ht="18" x14ac:dyDescent="0.2">
      <c r="P892" s="7"/>
      <c r="Q892" s="7"/>
    </row>
    <row r="893" spans="16:17" ht="18" x14ac:dyDescent="0.2">
      <c r="P893" s="7"/>
      <c r="Q893" s="7"/>
    </row>
    <row r="894" spans="16:17" ht="18" x14ac:dyDescent="0.2">
      <c r="P894" s="7"/>
      <c r="Q894" s="7"/>
    </row>
    <row r="895" spans="16:17" ht="18" x14ac:dyDescent="0.2">
      <c r="P895" s="7"/>
      <c r="Q895" s="7"/>
    </row>
    <row r="896" spans="16:17" ht="18" x14ac:dyDescent="0.2">
      <c r="P896" s="7"/>
      <c r="Q896" s="7"/>
    </row>
    <row r="897" spans="16:17" ht="18" x14ac:dyDescent="0.2">
      <c r="P897" s="7"/>
      <c r="Q897" s="7"/>
    </row>
    <row r="898" spans="16:17" ht="18" x14ac:dyDescent="0.2">
      <c r="P898" s="7"/>
      <c r="Q898" s="7"/>
    </row>
    <row r="899" spans="16:17" ht="18" x14ac:dyDescent="0.2">
      <c r="P899" s="7"/>
      <c r="Q899" s="7"/>
    </row>
    <row r="900" spans="16:17" ht="18" x14ac:dyDescent="0.2">
      <c r="P900" s="7"/>
      <c r="Q900" s="7"/>
    </row>
    <row r="901" spans="16:17" ht="18" x14ac:dyDescent="0.2">
      <c r="P901" s="7"/>
      <c r="Q901" s="7"/>
    </row>
    <row r="902" spans="16:17" ht="18" x14ac:dyDescent="0.2">
      <c r="P902" s="7"/>
      <c r="Q902" s="7"/>
    </row>
    <row r="903" spans="16:17" ht="18" x14ac:dyDescent="0.2">
      <c r="P903" s="7"/>
      <c r="Q903" s="7"/>
    </row>
    <row r="904" spans="16:17" ht="18" x14ac:dyDescent="0.2">
      <c r="P904" s="7"/>
      <c r="Q904" s="7"/>
    </row>
    <row r="905" spans="16:17" ht="18" x14ac:dyDescent="0.2">
      <c r="P905" s="7"/>
      <c r="Q905" s="7"/>
    </row>
    <row r="906" spans="16:17" ht="18" x14ac:dyDescent="0.2">
      <c r="P906" s="7"/>
      <c r="Q906" s="7"/>
    </row>
    <row r="907" spans="16:17" ht="18" x14ac:dyDescent="0.2">
      <c r="P907" s="7"/>
      <c r="Q907" s="7"/>
    </row>
    <row r="908" spans="16:17" ht="18" x14ac:dyDescent="0.2">
      <c r="P908" s="7"/>
      <c r="Q908" s="7"/>
    </row>
    <row r="909" spans="16:17" ht="18" x14ac:dyDescent="0.2">
      <c r="P909" s="7"/>
      <c r="Q909" s="7"/>
    </row>
    <row r="910" spans="16:17" ht="18" x14ac:dyDescent="0.2">
      <c r="P910" s="7"/>
      <c r="Q910" s="7"/>
    </row>
    <row r="911" spans="16:17" ht="18" x14ac:dyDescent="0.2">
      <c r="P911" s="7"/>
      <c r="Q911" s="7"/>
    </row>
    <row r="912" spans="16:17" ht="18" x14ac:dyDescent="0.2">
      <c r="P912" s="7"/>
      <c r="Q912" s="7"/>
    </row>
    <row r="913" spans="16:17" ht="18" x14ac:dyDescent="0.2">
      <c r="P913" s="7"/>
      <c r="Q913" s="7"/>
    </row>
    <row r="914" spans="16:17" ht="18" x14ac:dyDescent="0.2">
      <c r="P914" s="7"/>
      <c r="Q914" s="7"/>
    </row>
    <row r="915" spans="16:17" ht="18" x14ac:dyDescent="0.2">
      <c r="P915" s="7"/>
      <c r="Q915" s="7"/>
    </row>
    <row r="916" spans="16:17" ht="18" x14ac:dyDescent="0.2">
      <c r="P916" s="7"/>
      <c r="Q916" s="7"/>
    </row>
    <row r="917" spans="16:17" ht="18" x14ac:dyDescent="0.2">
      <c r="P917" s="7"/>
      <c r="Q917" s="7"/>
    </row>
    <row r="918" spans="16:17" ht="18" x14ac:dyDescent="0.2">
      <c r="P918" s="7"/>
      <c r="Q918" s="7"/>
    </row>
    <row r="919" spans="16:17" ht="18" x14ac:dyDescent="0.2">
      <c r="P919" s="7"/>
      <c r="Q919" s="7"/>
    </row>
    <row r="920" spans="16:17" ht="18" x14ac:dyDescent="0.2">
      <c r="P920" s="7"/>
      <c r="Q920" s="7"/>
    </row>
    <row r="921" spans="16:17" ht="18" x14ac:dyDescent="0.2">
      <c r="P921" s="7"/>
      <c r="Q921" s="7"/>
    </row>
    <row r="922" spans="16:17" ht="18" x14ac:dyDescent="0.2">
      <c r="P922" s="7"/>
      <c r="Q922" s="7"/>
    </row>
    <row r="923" spans="16:17" ht="18" x14ac:dyDescent="0.2">
      <c r="P923" s="7"/>
      <c r="Q923" s="7"/>
    </row>
    <row r="924" spans="16:17" ht="18" x14ac:dyDescent="0.2">
      <c r="P924" s="7"/>
      <c r="Q924" s="7"/>
    </row>
    <row r="925" spans="16:17" ht="18" x14ac:dyDescent="0.2">
      <c r="P925" s="7"/>
      <c r="Q925" s="7"/>
    </row>
    <row r="926" spans="16:17" ht="18" x14ac:dyDescent="0.2">
      <c r="P926" s="7"/>
      <c r="Q926" s="7"/>
    </row>
    <row r="927" spans="16:17" ht="18" x14ac:dyDescent="0.2">
      <c r="P927" s="7"/>
      <c r="Q927" s="7"/>
    </row>
    <row r="928" spans="16:17" ht="18" x14ac:dyDescent="0.2">
      <c r="P928" s="7"/>
      <c r="Q928" s="7"/>
    </row>
    <row r="929" spans="16:17" ht="18" x14ac:dyDescent="0.2">
      <c r="P929" s="7"/>
      <c r="Q929" s="7"/>
    </row>
    <row r="930" spans="16:17" ht="18" x14ac:dyDescent="0.2">
      <c r="P930" s="7"/>
      <c r="Q930" s="7"/>
    </row>
    <row r="931" spans="16:17" ht="18" x14ac:dyDescent="0.2">
      <c r="P931" s="7"/>
      <c r="Q931" s="7"/>
    </row>
    <row r="932" spans="16:17" ht="18" x14ac:dyDescent="0.2">
      <c r="P932" s="7"/>
      <c r="Q932" s="7"/>
    </row>
    <row r="933" spans="16:17" ht="18" x14ac:dyDescent="0.2">
      <c r="P933" s="7"/>
      <c r="Q933" s="7"/>
    </row>
    <row r="934" spans="16:17" ht="18" x14ac:dyDescent="0.2">
      <c r="P934" s="7"/>
      <c r="Q934" s="7"/>
    </row>
    <row r="935" spans="16:17" ht="18" x14ac:dyDescent="0.2">
      <c r="P935" s="7"/>
      <c r="Q935" s="7"/>
    </row>
    <row r="936" spans="16:17" ht="18" x14ac:dyDescent="0.2">
      <c r="P936" s="7"/>
      <c r="Q936" s="7"/>
    </row>
    <row r="937" spans="16:17" ht="18" x14ac:dyDescent="0.2">
      <c r="P937" s="7"/>
      <c r="Q937" s="7"/>
    </row>
    <row r="938" spans="16:17" ht="18" x14ac:dyDescent="0.2">
      <c r="P938" s="7"/>
      <c r="Q938" s="7"/>
    </row>
    <row r="939" spans="16:17" ht="18" x14ac:dyDescent="0.2">
      <c r="P939" s="7"/>
      <c r="Q939" s="7"/>
    </row>
    <row r="940" spans="16:17" ht="18" x14ac:dyDescent="0.2">
      <c r="P940" s="7"/>
      <c r="Q940" s="7"/>
    </row>
    <row r="941" spans="16:17" ht="18" x14ac:dyDescent="0.2">
      <c r="P941" s="7"/>
      <c r="Q941" s="7"/>
    </row>
    <row r="942" spans="16:17" ht="18" x14ac:dyDescent="0.2">
      <c r="P942" s="7"/>
      <c r="Q942" s="7"/>
    </row>
    <row r="943" spans="16:17" ht="18" x14ac:dyDescent="0.2">
      <c r="P943" s="7"/>
      <c r="Q943" s="7"/>
    </row>
    <row r="944" spans="16:17" ht="18" x14ac:dyDescent="0.2">
      <c r="P944" s="7"/>
      <c r="Q944" s="7"/>
    </row>
    <row r="945" spans="16:17" ht="18" x14ac:dyDescent="0.2">
      <c r="P945" s="7"/>
      <c r="Q945" s="7"/>
    </row>
    <row r="946" spans="16:17" ht="18" x14ac:dyDescent="0.2">
      <c r="P946" s="7"/>
      <c r="Q946" s="7"/>
    </row>
    <row r="947" spans="16:17" ht="18" x14ac:dyDescent="0.2">
      <c r="P947" s="7"/>
      <c r="Q947" s="7"/>
    </row>
    <row r="948" spans="16:17" ht="18" x14ac:dyDescent="0.2">
      <c r="P948" s="7"/>
      <c r="Q948" s="7"/>
    </row>
    <row r="949" spans="16:17" ht="18" x14ac:dyDescent="0.2">
      <c r="P949" s="7"/>
      <c r="Q949" s="7"/>
    </row>
    <row r="950" spans="16:17" ht="18" x14ac:dyDescent="0.2">
      <c r="P950" s="7"/>
      <c r="Q950" s="7"/>
    </row>
    <row r="951" spans="16:17" ht="18" x14ac:dyDescent="0.2">
      <c r="P951" s="7"/>
      <c r="Q951" s="7"/>
    </row>
    <row r="952" spans="16:17" ht="18" x14ac:dyDescent="0.2">
      <c r="P952" s="7"/>
      <c r="Q952" s="7"/>
    </row>
    <row r="953" spans="16:17" ht="18" x14ac:dyDescent="0.2">
      <c r="P953" s="7"/>
      <c r="Q953" s="7"/>
    </row>
    <row r="954" spans="16:17" ht="18" x14ac:dyDescent="0.2">
      <c r="P954" s="7"/>
      <c r="Q954" s="7"/>
    </row>
    <row r="955" spans="16:17" ht="18" x14ac:dyDescent="0.2">
      <c r="P955" s="7"/>
      <c r="Q955" s="7"/>
    </row>
    <row r="956" spans="16:17" ht="18" x14ac:dyDescent="0.2">
      <c r="P956" s="7"/>
      <c r="Q956" s="7"/>
    </row>
    <row r="957" spans="16:17" ht="18" x14ac:dyDescent="0.2">
      <c r="P957" s="7"/>
      <c r="Q957" s="7"/>
    </row>
    <row r="958" spans="16:17" ht="18" x14ac:dyDescent="0.2">
      <c r="P958" s="7"/>
      <c r="Q958" s="7"/>
    </row>
    <row r="959" spans="16:17" ht="18" x14ac:dyDescent="0.2">
      <c r="P959" s="7"/>
      <c r="Q959" s="7"/>
    </row>
    <row r="960" spans="16:17" ht="18" x14ac:dyDescent="0.2">
      <c r="P960" s="7"/>
      <c r="Q960" s="7"/>
    </row>
    <row r="961" spans="16:17" ht="18" x14ac:dyDescent="0.2">
      <c r="P961" s="7"/>
      <c r="Q961" s="7"/>
    </row>
    <row r="962" spans="16:17" ht="18" x14ac:dyDescent="0.2">
      <c r="P962" s="7"/>
      <c r="Q962" s="7"/>
    </row>
    <row r="963" spans="16:17" ht="18" x14ac:dyDescent="0.2">
      <c r="P963" s="7"/>
      <c r="Q963" s="7"/>
    </row>
    <row r="964" spans="16:17" ht="18" x14ac:dyDescent="0.2">
      <c r="P964" s="7"/>
      <c r="Q964" s="7"/>
    </row>
    <row r="965" spans="16:17" ht="18" x14ac:dyDescent="0.2">
      <c r="P965" s="7"/>
      <c r="Q965" s="7"/>
    </row>
    <row r="966" spans="16:17" ht="18" x14ac:dyDescent="0.2">
      <c r="P966" s="7"/>
      <c r="Q966" s="7"/>
    </row>
    <row r="967" spans="16:17" ht="18" x14ac:dyDescent="0.2">
      <c r="P967" s="7"/>
      <c r="Q967" s="7"/>
    </row>
    <row r="968" spans="16:17" ht="18" x14ac:dyDescent="0.2">
      <c r="P968" s="7"/>
      <c r="Q968" s="7"/>
    </row>
    <row r="969" spans="16:17" ht="18" x14ac:dyDescent="0.2">
      <c r="P969" s="7"/>
      <c r="Q969" s="7"/>
    </row>
    <row r="970" spans="16:17" ht="18" x14ac:dyDescent="0.2">
      <c r="P970" s="7"/>
      <c r="Q970" s="7"/>
    </row>
    <row r="971" spans="16:17" ht="18" x14ac:dyDescent="0.2">
      <c r="P971" s="7"/>
      <c r="Q971" s="7"/>
    </row>
    <row r="972" spans="16:17" ht="18" x14ac:dyDescent="0.2">
      <c r="P972" s="7"/>
      <c r="Q972" s="7"/>
    </row>
    <row r="973" spans="16:17" ht="18" x14ac:dyDescent="0.2">
      <c r="P973" s="7"/>
      <c r="Q973" s="7"/>
    </row>
    <row r="974" spans="16:17" ht="18" x14ac:dyDescent="0.2">
      <c r="P974" s="7"/>
      <c r="Q974" s="7"/>
    </row>
    <row r="975" spans="16:17" ht="18" x14ac:dyDescent="0.2">
      <c r="P975" s="7"/>
      <c r="Q975" s="7"/>
    </row>
    <row r="976" spans="16:17" ht="18" x14ac:dyDescent="0.2">
      <c r="P976" s="7"/>
      <c r="Q976" s="7"/>
    </row>
    <row r="977" spans="16:17" ht="18" x14ac:dyDescent="0.2">
      <c r="P977" s="7"/>
      <c r="Q977" s="7"/>
    </row>
    <row r="978" spans="16:17" ht="18" x14ac:dyDescent="0.2">
      <c r="P978" s="7"/>
      <c r="Q978" s="7"/>
    </row>
    <row r="979" spans="16:17" ht="18" x14ac:dyDescent="0.2">
      <c r="P979" s="7"/>
      <c r="Q979" s="7"/>
    </row>
    <row r="980" spans="16:17" ht="18" x14ac:dyDescent="0.2">
      <c r="P980" s="7"/>
      <c r="Q980" s="7"/>
    </row>
    <row r="981" spans="16:17" ht="18" x14ac:dyDescent="0.2">
      <c r="P981" s="7"/>
      <c r="Q981" s="7"/>
    </row>
    <row r="982" spans="16:17" ht="18" x14ac:dyDescent="0.2">
      <c r="P982" s="7"/>
      <c r="Q982" s="7"/>
    </row>
    <row r="983" spans="16:17" ht="18" x14ac:dyDescent="0.2">
      <c r="P983" s="7"/>
      <c r="Q983" s="7"/>
    </row>
    <row r="984" spans="16:17" ht="18" x14ac:dyDescent="0.2">
      <c r="P984" s="7"/>
      <c r="Q984" s="7"/>
    </row>
    <row r="985" spans="16:17" ht="18" x14ac:dyDescent="0.2">
      <c r="P985" s="7"/>
      <c r="Q985" s="7"/>
    </row>
    <row r="986" spans="16:17" ht="18" x14ac:dyDescent="0.2">
      <c r="P986" s="7"/>
      <c r="Q986" s="7"/>
    </row>
    <row r="987" spans="16:17" ht="18" x14ac:dyDescent="0.2">
      <c r="P987" s="7"/>
      <c r="Q987" s="7"/>
    </row>
    <row r="988" spans="16:17" ht="18" x14ac:dyDescent="0.2">
      <c r="P988" s="7"/>
      <c r="Q988" s="7"/>
    </row>
    <row r="989" spans="16:17" ht="18" x14ac:dyDescent="0.2">
      <c r="P989" s="7"/>
      <c r="Q989" s="7"/>
    </row>
    <row r="990" spans="16:17" ht="18" x14ac:dyDescent="0.2">
      <c r="P990" s="7"/>
      <c r="Q990" s="7"/>
    </row>
    <row r="991" spans="16:17" ht="18" x14ac:dyDescent="0.2">
      <c r="P991" s="7"/>
      <c r="Q991" s="7"/>
    </row>
    <row r="992" spans="16:17" ht="18" x14ac:dyDescent="0.2">
      <c r="P992" s="7"/>
      <c r="Q992" s="7"/>
    </row>
    <row r="993" spans="16:17" ht="18" x14ac:dyDescent="0.2">
      <c r="P993" s="7"/>
      <c r="Q993" s="7"/>
    </row>
    <row r="994" spans="16:17" ht="18" x14ac:dyDescent="0.2">
      <c r="P994" s="7"/>
      <c r="Q994" s="7"/>
    </row>
    <row r="995" spans="16:17" ht="18" x14ac:dyDescent="0.2">
      <c r="P995" s="7"/>
      <c r="Q995" s="7"/>
    </row>
    <row r="996" spans="16:17" ht="18" x14ac:dyDescent="0.2">
      <c r="P996" s="7"/>
      <c r="Q996" s="7"/>
    </row>
    <row r="997" spans="16:17" ht="18" x14ac:dyDescent="0.2">
      <c r="P997" s="7"/>
      <c r="Q997" s="7"/>
    </row>
    <row r="998" spans="16:17" ht="18" x14ac:dyDescent="0.2">
      <c r="P998" s="7"/>
      <c r="Q998" s="7"/>
    </row>
    <row r="999" spans="16:17" ht="18" x14ac:dyDescent="0.2">
      <c r="P999" s="7"/>
      <c r="Q999" s="7"/>
    </row>
    <row r="1000" spans="16:17" ht="18" x14ac:dyDescent="0.2">
      <c r="P1000" s="7"/>
      <c r="Q1000" s="7"/>
    </row>
  </sheetData>
  <sortState ref="D2:N567">
    <sortCondition ref="D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C1" zoomScale="125" workbookViewId="0">
      <selection activeCell="M21" sqref="M21"/>
    </sheetView>
  </sheetViews>
  <sheetFormatPr baseColWidth="10" defaultRowHeight="15" x14ac:dyDescent="0.2"/>
  <cols>
    <col min="1" max="1" width="44.1640625" customWidth="1"/>
    <col min="2" max="2" width="27.83203125" bestFit="1" customWidth="1"/>
    <col min="3" max="3" width="27.83203125" customWidth="1"/>
    <col min="10" max="10" width="14.6640625" bestFit="1" customWidth="1"/>
  </cols>
  <sheetData>
    <row r="1" spans="1:19" x14ac:dyDescent="0.2">
      <c r="A1" s="10" t="s">
        <v>3190</v>
      </c>
      <c r="B1" s="10" t="s">
        <v>3191</v>
      </c>
      <c r="C1" s="10"/>
      <c r="D1" s="10" t="s">
        <v>3192</v>
      </c>
      <c r="E1" s="10" t="s">
        <v>3193</v>
      </c>
      <c r="F1" s="10" t="s">
        <v>3194</v>
      </c>
      <c r="I1" t="s">
        <v>3639</v>
      </c>
      <c r="J1" s="11" t="s">
        <v>3630</v>
      </c>
      <c r="K1" s="11" t="s">
        <v>28</v>
      </c>
      <c r="L1" s="11" t="s">
        <v>3631</v>
      </c>
    </row>
    <row r="2" spans="1:19" x14ac:dyDescent="0.2">
      <c r="A2" s="10" t="s">
        <v>3195</v>
      </c>
      <c r="B2" s="10" t="s">
        <v>3196</v>
      </c>
      <c r="C2" s="10"/>
      <c r="D2" s="9" t="s">
        <v>3197</v>
      </c>
      <c r="E2" s="9"/>
      <c r="F2" s="9" t="s">
        <v>3198</v>
      </c>
      <c r="I2" t="s">
        <v>3640</v>
      </c>
      <c r="J2" t="s">
        <v>3632</v>
      </c>
    </row>
    <row r="3" spans="1:19" x14ac:dyDescent="0.2">
      <c r="A3" s="10" t="s">
        <v>3199</v>
      </c>
      <c r="B3" s="10" t="s">
        <v>3200</v>
      </c>
      <c r="C3" s="10"/>
      <c r="D3" s="9" t="s">
        <v>3201</v>
      </c>
      <c r="E3" s="9"/>
      <c r="F3" s="9" t="s">
        <v>3202</v>
      </c>
      <c r="I3" t="s">
        <v>3640</v>
      </c>
      <c r="J3" t="s">
        <v>2515</v>
      </c>
    </row>
    <row r="4" spans="1:19" x14ac:dyDescent="0.2">
      <c r="A4" s="10" t="s">
        <v>3203</v>
      </c>
      <c r="B4" s="10" t="s">
        <v>3204</v>
      </c>
      <c r="C4" s="10"/>
      <c r="D4" s="9" t="s">
        <v>3201</v>
      </c>
      <c r="E4" s="9"/>
      <c r="F4" s="9" t="s">
        <v>3205</v>
      </c>
      <c r="I4" t="s">
        <v>3640</v>
      </c>
      <c r="J4" t="s">
        <v>3633</v>
      </c>
      <c r="O4" s="6" t="s">
        <v>3683</v>
      </c>
      <c r="P4" s="16" t="s">
        <v>3684</v>
      </c>
      <c r="Q4" s="16">
        <v>0.75556299999999998</v>
      </c>
      <c r="R4" s="16">
        <v>1</v>
      </c>
      <c r="S4" s="17"/>
    </row>
    <row r="5" spans="1:19" x14ac:dyDescent="0.2">
      <c r="A5" s="10" t="s">
        <v>3206</v>
      </c>
      <c r="B5" s="10" t="s">
        <v>3207</v>
      </c>
      <c r="C5" s="10"/>
      <c r="D5" s="9" t="s">
        <v>3197</v>
      </c>
      <c r="E5" s="9"/>
      <c r="F5" s="9" t="s">
        <v>3205</v>
      </c>
      <c r="I5" t="s">
        <v>3640</v>
      </c>
      <c r="J5" t="s">
        <v>3634</v>
      </c>
      <c r="O5" s="6" t="s">
        <v>2518</v>
      </c>
      <c r="P5" s="16" t="s">
        <v>3685</v>
      </c>
      <c r="Q5" s="16">
        <v>0.69191599999999998</v>
      </c>
      <c r="R5" s="16">
        <v>2</v>
      </c>
      <c r="S5" s="16"/>
    </row>
    <row r="6" spans="1:19" x14ac:dyDescent="0.2">
      <c r="A6" s="10" t="s">
        <v>3208</v>
      </c>
      <c r="B6" s="10" t="s">
        <v>3207</v>
      </c>
      <c r="C6" s="10"/>
      <c r="D6" s="9" t="s">
        <v>3197</v>
      </c>
      <c r="E6" s="9"/>
      <c r="F6" s="9" t="s">
        <v>3205</v>
      </c>
      <c r="I6" t="s">
        <v>3640</v>
      </c>
      <c r="J6" t="s">
        <v>3210</v>
      </c>
      <c r="O6" s="6" t="s">
        <v>2515</v>
      </c>
      <c r="P6" s="16" t="s">
        <v>3686</v>
      </c>
      <c r="Q6" s="16">
        <v>0.63609800000000005</v>
      </c>
      <c r="R6" s="16">
        <v>3</v>
      </c>
      <c r="S6" s="17"/>
    </row>
    <row r="7" spans="1:19" x14ac:dyDescent="0.2">
      <c r="A7" s="10" t="s">
        <v>3209</v>
      </c>
      <c r="B7" s="10" t="s">
        <v>3210</v>
      </c>
      <c r="C7" s="10"/>
      <c r="D7" s="9" t="s">
        <v>3201</v>
      </c>
      <c r="E7" s="9"/>
      <c r="F7" s="9" t="s">
        <v>3205</v>
      </c>
      <c r="I7" t="s">
        <v>3640</v>
      </c>
      <c r="J7" t="s">
        <v>3635</v>
      </c>
      <c r="N7" t="s">
        <v>3697</v>
      </c>
      <c r="O7" s="6" t="s">
        <v>3680</v>
      </c>
      <c r="P7" s="16" t="s">
        <v>3687</v>
      </c>
      <c r="Q7" s="16">
        <v>0.62923399999999996</v>
      </c>
      <c r="R7" s="16">
        <v>4</v>
      </c>
      <c r="S7" s="17"/>
    </row>
    <row r="8" spans="1:19" x14ac:dyDescent="0.2">
      <c r="A8" s="10" t="s">
        <v>3211</v>
      </c>
      <c r="B8" s="10" t="s">
        <v>3212</v>
      </c>
      <c r="C8" s="10"/>
      <c r="D8" s="9" t="s">
        <v>3197</v>
      </c>
      <c r="E8" s="9"/>
      <c r="F8" s="9" t="s">
        <v>3213</v>
      </c>
      <c r="I8" t="s">
        <v>3640</v>
      </c>
      <c r="J8" t="s">
        <v>3636</v>
      </c>
      <c r="N8" t="s">
        <v>3187</v>
      </c>
      <c r="O8" s="6" t="s">
        <v>3189</v>
      </c>
      <c r="P8" s="16" t="s">
        <v>3688</v>
      </c>
      <c r="Q8" s="16">
        <v>0.60634100000000002</v>
      </c>
      <c r="R8" s="16">
        <v>5</v>
      </c>
      <c r="S8" s="18"/>
    </row>
    <row r="9" spans="1:19" x14ac:dyDescent="0.2">
      <c r="A9" s="10" t="s">
        <v>3214</v>
      </c>
      <c r="B9" s="10" t="s">
        <v>3207</v>
      </c>
      <c r="C9" s="10"/>
      <c r="D9" s="9" t="s">
        <v>3197</v>
      </c>
      <c r="E9" s="9"/>
      <c r="F9" s="9" t="s">
        <v>3215</v>
      </c>
      <c r="I9" t="s">
        <v>3640</v>
      </c>
      <c r="J9" t="s">
        <v>3637</v>
      </c>
      <c r="O9" s="6" t="s">
        <v>3689</v>
      </c>
      <c r="P9" s="16" t="s">
        <v>3690</v>
      </c>
      <c r="Q9" s="16">
        <v>0.54303900000000005</v>
      </c>
      <c r="R9" s="16">
        <v>6</v>
      </c>
      <c r="S9" s="17"/>
    </row>
    <row r="10" spans="1:19" x14ac:dyDescent="0.2">
      <c r="A10" s="10" t="s">
        <v>3216</v>
      </c>
      <c r="B10" s="10" t="s">
        <v>3217</v>
      </c>
      <c r="C10" s="10"/>
      <c r="D10" s="9" t="s">
        <v>3218</v>
      </c>
      <c r="E10" s="9"/>
      <c r="F10" s="9" t="s">
        <v>3219</v>
      </c>
      <c r="I10" t="s">
        <v>3640</v>
      </c>
      <c r="J10" t="s">
        <v>3189</v>
      </c>
      <c r="N10" t="s">
        <v>2517</v>
      </c>
      <c r="O10" s="6" t="s">
        <v>3658</v>
      </c>
      <c r="P10" s="16" t="s">
        <v>3691</v>
      </c>
      <c r="Q10" s="16">
        <v>0.52262399999999998</v>
      </c>
      <c r="R10" s="16">
        <v>7</v>
      </c>
      <c r="S10" s="17"/>
    </row>
    <row r="11" spans="1:19" x14ac:dyDescent="0.2">
      <c r="A11" s="10" t="s">
        <v>3220</v>
      </c>
      <c r="B11" s="10" t="s">
        <v>3221</v>
      </c>
      <c r="C11" s="10"/>
      <c r="D11" s="9" t="s">
        <v>3201</v>
      </c>
      <c r="E11" s="9"/>
      <c r="F11" s="9" t="s">
        <v>3222</v>
      </c>
      <c r="I11" t="s">
        <v>3640</v>
      </c>
      <c r="J11" t="s">
        <v>2518</v>
      </c>
      <c r="O11" s="6" t="s">
        <v>3656</v>
      </c>
      <c r="P11" s="16" t="s">
        <v>3692</v>
      </c>
      <c r="Q11" s="16">
        <v>0.40833199999999997</v>
      </c>
      <c r="R11" s="16">
        <v>8</v>
      </c>
      <c r="S11" s="15"/>
    </row>
    <row r="12" spans="1:19" x14ac:dyDescent="0.2">
      <c r="A12" s="10" t="s">
        <v>3223</v>
      </c>
      <c r="B12" s="10" t="s">
        <v>3224</v>
      </c>
      <c r="C12" s="10"/>
      <c r="D12" s="9" t="s">
        <v>3201</v>
      </c>
      <c r="E12" s="9"/>
      <c r="F12" s="9" t="s">
        <v>3225</v>
      </c>
      <c r="I12" t="s">
        <v>3640</v>
      </c>
      <c r="J12" t="s">
        <v>3638</v>
      </c>
      <c r="O12" s="6" t="s">
        <v>3657</v>
      </c>
      <c r="P12" s="16" t="s">
        <v>3693</v>
      </c>
      <c r="Q12" s="16">
        <v>0.40090100000000001</v>
      </c>
      <c r="R12" s="16">
        <v>9</v>
      </c>
      <c r="S12" s="15"/>
    </row>
    <row r="13" spans="1:19" x14ac:dyDescent="0.2">
      <c r="A13" s="10" t="s">
        <v>3226</v>
      </c>
      <c r="B13" s="10" t="s">
        <v>3224</v>
      </c>
      <c r="C13" s="10"/>
      <c r="D13" s="9" t="s">
        <v>3201</v>
      </c>
      <c r="E13" s="9"/>
      <c r="F13" s="9" t="s">
        <v>3225</v>
      </c>
      <c r="I13" t="s">
        <v>3655</v>
      </c>
      <c r="J13" t="s">
        <v>3641</v>
      </c>
      <c r="O13" s="6" t="s">
        <v>2516</v>
      </c>
      <c r="P13" s="16" t="s">
        <v>3694</v>
      </c>
      <c r="Q13" s="16">
        <v>0.38546999999999998</v>
      </c>
      <c r="R13" s="16">
        <v>10</v>
      </c>
      <c r="S13" s="15"/>
    </row>
    <row r="14" spans="1:19" x14ac:dyDescent="0.2">
      <c r="A14" s="10" t="s">
        <v>3227</v>
      </c>
      <c r="B14" s="10" t="s">
        <v>3221</v>
      </c>
      <c r="C14" s="10"/>
      <c r="D14" s="9" t="s">
        <v>3201</v>
      </c>
      <c r="E14" s="9"/>
      <c r="F14" s="9" t="s">
        <v>3228</v>
      </c>
      <c r="I14" t="s">
        <v>3655</v>
      </c>
      <c r="J14" t="s">
        <v>3642</v>
      </c>
      <c r="O14" s="6" t="s">
        <v>3695</v>
      </c>
      <c r="P14" s="16" t="s">
        <v>3696</v>
      </c>
      <c r="Q14" s="16">
        <v>0.30171399999999998</v>
      </c>
      <c r="R14" s="16">
        <v>11</v>
      </c>
      <c r="S14" s="17"/>
    </row>
    <row r="15" spans="1:19" x14ac:dyDescent="0.2">
      <c r="A15" s="10" t="s">
        <v>3229</v>
      </c>
      <c r="B15" s="10" t="s">
        <v>3204</v>
      </c>
      <c r="C15" s="10"/>
      <c r="D15" s="9" t="s">
        <v>3201</v>
      </c>
      <c r="E15" s="9"/>
      <c r="F15" s="9" t="s">
        <v>3228</v>
      </c>
      <c r="I15" t="s">
        <v>3655</v>
      </c>
      <c r="J15" t="s">
        <v>3643</v>
      </c>
      <c r="O15" s="6" t="s">
        <v>3186</v>
      </c>
      <c r="P15" s="19">
        <v>32752</v>
      </c>
      <c r="Q15" s="16">
        <v>0.118769</v>
      </c>
      <c r="R15" s="16">
        <v>12</v>
      </c>
      <c r="S15" s="15"/>
    </row>
    <row r="16" spans="1:19" x14ac:dyDescent="0.2">
      <c r="A16" s="10" t="s">
        <v>3230</v>
      </c>
      <c r="B16" s="10" t="s">
        <v>3221</v>
      </c>
      <c r="C16" s="10"/>
      <c r="D16" s="9" t="s">
        <v>3218</v>
      </c>
      <c r="E16" s="9"/>
      <c r="F16" s="9" t="s">
        <v>3228</v>
      </c>
      <c r="I16" t="s">
        <v>3655</v>
      </c>
      <c r="J16" t="s">
        <v>3644</v>
      </c>
    </row>
    <row r="17" spans="1:10" x14ac:dyDescent="0.2">
      <c r="A17" s="10" t="s">
        <v>3231</v>
      </c>
      <c r="B17" s="10" t="s">
        <v>3207</v>
      </c>
      <c r="C17" s="10"/>
      <c r="D17" s="9" t="s">
        <v>3197</v>
      </c>
      <c r="E17" s="9"/>
      <c r="F17" s="9" t="s">
        <v>3228</v>
      </c>
      <c r="I17" t="s">
        <v>3655</v>
      </c>
      <c r="J17" t="s">
        <v>3645</v>
      </c>
    </row>
    <row r="18" spans="1:10" x14ac:dyDescent="0.2">
      <c r="A18" s="10" t="s">
        <v>3232</v>
      </c>
      <c r="B18" s="10" t="s">
        <v>3204</v>
      </c>
      <c r="C18" s="10"/>
      <c r="D18" s="9" t="s">
        <v>3201</v>
      </c>
      <c r="E18" s="9"/>
      <c r="F18" s="9" t="s">
        <v>3205</v>
      </c>
      <c r="I18" t="s">
        <v>3655</v>
      </c>
      <c r="J18" t="s">
        <v>3646</v>
      </c>
    </row>
    <row r="19" spans="1:10" x14ac:dyDescent="0.2">
      <c r="A19" s="10" t="s">
        <v>3233</v>
      </c>
      <c r="B19" s="10" t="s">
        <v>3234</v>
      </c>
      <c r="C19" s="10"/>
      <c r="D19" s="9" t="s">
        <v>3197</v>
      </c>
      <c r="E19" s="9"/>
      <c r="F19" s="9" t="s">
        <v>3235</v>
      </c>
      <c r="I19" t="s">
        <v>3655</v>
      </c>
      <c r="J19" t="s">
        <v>3647</v>
      </c>
    </row>
    <row r="20" spans="1:10" x14ac:dyDescent="0.2">
      <c r="A20" s="10" t="s">
        <v>3236</v>
      </c>
      <c r="B20" s="10" t="s">
        <v>3200</v>
      </c>
      <c r="C20" s="10"/>
      <c r="D20" s="9" t="s">
        <v>3201</v>
      </c>
      <c r="E20" s="9"/>
      <c r="F20" s="9" t="s">
        <v>3237</v>
      </c>
      <c r="I20" t="s">
        <v>3655</v>
      </c>
      <c r="J20" t="s">
        <v>3648</v>
      </c>
    </row>
    <row r="21" spans="1:10" x14ac:dyDescent="0.2">
      <c r="A21" s="10" t="s">
        <v>3238</v>
      </c>
      <c r="B21" s="10" t="s">
        <v>3239</v>
      </c>
      <c r="C21" s="10"/>
      <c r="D21" s="9" t="s">
        <v>3201</v>
      </c>
      <c r="E21" s="9"/>
      <c r="F21" s="9" t="s">
        <v>3198</v>
      </c>
      <c r="I21" t="s">
        <v>3655</v>
      </c>
      <c r="J21" t="s">
        <v>3649</v>
      </c>
    </row>
    <row r="22" spans="1:10" x14ac:dyDescent="0.2">
      <c r="A22" s="10" t="s">
        <v>3240</v>
      </c>
      <c r="B22" s="10" t="s">
        <v>3234</v>
      </c>
      <c r="C22" s="10"/>
      <c r="D22" s="9" t="s">
        <v>3218</v>
      </c>
      <c r="E22" s="9"/>
      <c r="F22" s="9" t="s">
        <v>3235</v>
      </c>
      <c r="I22" t="s">
        <v>3655</v>
      </c>
      <c r="J22" t="s">
        <v>3650</v>
      </c>
    </row>
    <row r="23" spans="1:10" x14ac:dyDescent="0.2">
      <c r="A23" s="10" t="s">
        <v>3241</v>
      </c>
      <c r="B23" s="10" t="s">
        <v>3242</v>
      </c>
      <c r="C23" s="10"/>
      <c r="D23" s="9" t="s">
        <v>3197</v>
      </c>
      <c r="E23" s="9"/>
      <c r="F23" s="9" t="s">
        <v>3243</v>
      </c>
      <c r="I23" t="s">
        <v>3655</v>
      </c>
      <c r="J23" t="s">
        <v>3217</v>
      </c>
    </row>
    <row r="24" spans="1:10" x14ac:dyDescent="0.2">
      <c r="A24" s="10" t="s">
        <v>3244</v>
      </c>
      <c r="B24" s="10" t="s">
        <v>3212</v>
      </c>
      <c r="C24" s="10"/>
      <c r="D24" s="9" t="s">
        <v>3218</v>
      </c>
      <c r="E24" s="9"/>
      <c r="F24" s="9" t="s">
        <v>3213</v>
      </c>
      <c r="I24" t="s">
        <v>3655</v>
      </c>
      <c r="J24" t="s">
        <v>3651</v>
      </c>
    </row>
    <row r="25" spans="1:10" x14ac:dyDescent="0.2">
      <c r="A25" s="10" t="s">
        <v>3245</v>
      </c>
      <c r="B25" s="10" t="s">
        <v>3246</v>
      </c>
      <c r="C25" s="10"/>
      <c r="D25" s="9" t="s">
        <v>3201</v>
      </c>
      <c r="E25" s="9"/>
      <c r="F25" s="9" t="s">
        <v>3247</v>
      </c>
      <c r="I25" t="s">
        <v>3655</v>
      </c>
      <c r="J25" t="s">
        <v>3652</v>
      </c>
    </row>
    <row r="26" spans="1:10" x14ac:dyDescent="0.2">
      <c r="A26" s="10" t="s">
        <v>2574</v>
      </c>
      <c r="B26" s="10" t="s">
        <v>3248</v>
      </c>
      <c r="C26" s="10"/>
      <c r="D26" s="9" t="s">
        <v>3201</v>
      </c>
      <c r="E26" s="9"/>
      <c r="F26" s="9" t="s">
        <v>3249</v>
      </c>
      <c r="I26" t="s">
        <v>3655</v>
      </c>
      <c r="J26" t="s">
        <v>3653</v>
      </c>
    </row>
    <row r="27" spans="1:10" x14ac:dyDescent="0.2">
      <c r="A27" s="10" t="s">
        <v>3250</v>
      </c>
      <c r="B27" s="10" t="s">
        <v>3217</v>
      </c>
      <c r="C27" s="10"/>
      <c r="D27" s="9" t="s">
        <v>3218</v>
      </c>
      <c r="E27" s="9"/>
      <c r="F27" s="9" t="s">
        <v>3249</v>
      </c>
      <c r="I27" t="s">
        <v>3655</v>
      </c>
      <c r="J27" t="s">
        <v>3654</v>
      </c>
    </row>
    <row r="28" spans="1:10" x14ac:dyDescent="0.2">
      <c r="A28" s="10" t="s">
        <v>3251</v>
      </c>
      <c r="B28" s="10" t="s">
        <v>3200</v>
      </c>
      <c r="C28" s="10"/>
      <c r="D28" s="9" t="s">
        <v>3201</v>
      </c>
      <c r="E28" s="9"/>
      <c r="F28" s="9" t="s">
        <v>3202</v>
      </c>
    </row>
    <row r="29" spans="1:10" x14ac:dyDescent="0.2">
      <c r="A29" s="10" t="s">
        <v>3252</v>
      </c>
      <c r="B29" s="10" t="s">
        <v>3253</v>
      </c>
      <c r="C29" s="10"/>
      <c r="D29" s="9" t="s">
        <v>3218</v>
      </c>
      <c r="E29" s="9"/>
      <c r="F29" s="9" t="s">
        <v>3254</v>
      </c>
    </row>
    <row r="30" spans="1:10" x14ac:dyDescent="0.2">
      <c r="A30" s="10" t="s">
        <v>3255</v>
      </c>
      <c r="B30" s="10" t="s">
        <v>3256</v>
      </c>
      <c r="C30" s="10"/>
      <c r="D30" s="9" t="s">
        <v>3201</v>
      </c>
      <c r="E30" s="9"/>
      <c r="F30" s="9" t="s">
        <v>3257</v>
      </c>
    </row>
    <row r="31" spans="1:10" x14ac:dyDescent="0.2">
      <c r="A31" s="10" t="s">
        <v>3258</v>
      </c>
      <c r="B31" s="10" t="s">
        <v>3259</v>
      </c>
      <c r="C31" s="10"/>
      <c r="D31" s="9" t="s">
        <v>3197</v>
      </c>
      <c r="E31" s="9"/>
      <c r="F31" s="9" t="s">
        <v>3260</v>
      </c>
    </row>
    <row r="32" spans="1:10" x14ac:dyDescent="0.2">
      <c r="A32" s="10" t="s">
        <v>3261</v>
      </c>
      <c r="B32" s="10" t="s">
        <v>3262</v>
      </c>
      <c r="C32" s="10"/>
      <c r="D32" s="9" t="s">
        <v>3197</v>
      </c>
      <c r="E32" s="9"/>
      <c r="F32" s="9" t="s">
        <v>3260</v>
      </c>
    </row>
    <row r="33" spans="1:6" x14ac:dyDescent="0.2">
      <c r="A33" s="10" t="s">
        <v>3263</v>
      </c>
      <c r="B33" s="10" t="s">
        <v>3217</v>
      </c>
      <c r="C33" s="10"/>
      <c r="D33" s="9" t="s">
        <v>3197</v>
      </c>
      <c r="E33" s="9"/>
      <c r="F33" s="9" t="s">
        <v>3264</v>
      </c>
    </row>
    <row r="34" spans="1:6" x14ac:dyDescent="0.2">
      <c r="A34" s="10" t="s">
        <v>3265</v>
      </c>
      <c r="B34" s="10" t="s">
        <v>3200</v>
      </c>
      <c r="C34" s="10"/>
      <c r="D34" s="9" t="s">
        <v>3201</v>
      </c>
      <c r="E34" s="9"/>
      <c r="F34" s="9" t="s">
        <v>3213</v>
      </c>
    </row>
    <row r="35" spans="1:6" x14ac:dyDescent="0.2">
      <c r="A35" s="10" t="s">
        <v>3266</v>
      </c>
      <c r="B35" s="10" t="s">
        <v>3267</v>
      </c>
      <c r="C35" s="10"/>
      <c r="D35" s="9" t="s">
        <v>3197</v>
      </c>
      <c r="E35" s="9"/>
      <c r="F35" s="9" t="s">
        <v>3237</v>
      </c>
    </row>
    <row r="36" spans="1:6" x14ac:dyDescent="0.2">
      <c r="A36" s="10" t="s">
        <v>3268</v>
      </c>
      <c r="B36" s="10" t="s">
        <v>3269</v>
      </c>
      <c r="C36" s="10"/>
      <c r="D36" s="9" t="s">
        <v>3197</v>
      </c>
      <c r="E36" s="9"/>
      <c r="F36" s="9" t="s">
        <v>3270</v>
      </c>
    </row>
    <row r="37" spans="1:6" x14ac:dyDescent="0.2">
      <c r="A37" s="10" t="s">
        <v>3271</v>
      </c>
      <c r="B37" s="10" t="s">
        <v>3272</v>
      </c>
      <c r="C37" s="10"/>
      <c r="D37" s="9" t="s">
        <v>3218</v>
      </c>
      <c r="E37" s="9"/>
      <c r="F37" s="9" t="s">
        <v>3270</v>
      </c>
    </row>
    <row r="38" spans="1:6" x14ac:dyDescent="0.2">
      <c r="A38" s="10" t="s">
        <v>3273</v>
      </c>
      <c r="B38" s="10" t="s">
        <v>3246</v>
      </c>
      <c r="C38" s="10"/>
      <c r="D38" s="9" t="s">
        <v>3201</v>
      </c>
      <c r="E38" s="9"/>
      <c r="F38" s="9" t="s">
        <v>3270</v>
      </c>
    </row>
    <row r="39" spans="1:6" x14ac:dyDescent="0.2">
      <c r="A39" s="10" t="s">
        <v>3274</v>
      </c>
      <c r="B39" s="10" t="s">
        <v>3269</v>
      </c>
      <c r="C39" s="10"/>
      <c r="D39" s="9" t="s">
        <v>3218</v>
      </c>
      <c r="E39" s="9"/>
      <c r="F39" s="9" t="s">
        <v>3270</v>
      </c>
    </row>
    <row r="40" spans="1:6" x14ac:dyDescent="0.2">
      <c r="A40" s="10" t="s">
        <v>3275</v>
      </c>
      <c r="B40" s="10" t="s">
        <v>3269</v>
      </c>
      <c r="C40" s="10"/>
      <c r="D40" s="9" t="s">
        <v>3218</v>
      </c>
      <c r="E40" s="9"/>
      <c r="F40" s="9" t="s">
        <v>3270</v>
      </c>
    </row>
    <row r="41" spans="1:6" x14ac:dyDescent="0.2">
      <c r="A41" s="10" t="s">
        <v>3276</v>
      </c>
      <c r="B41" s="10" t="s">
        <v>3277</v>
      </c>
      <c r="C41" s="10"/>
      <c r="D41" s="9" t="s">
        <v>3197</v>
      </c>
      <c r="E41" s="9"/>
      <c r="F41" s="9" t="s">
        <v>3270</v>
      </c>
    </row>
    <row r="42" spans="1:6" x14ac:dyDescent="0.2">
      <c r="A42" s="10" t="s">
        <v>3278</v>
      </c>
      <c r="B42" s="10" t="s">
        <v>3224</v>
      </c>
      <c r="C42" s="10"/>
      <c r="D42" s="9" t="s">
        <v>3201</v>
      </c>
      <c r="E42" s="9"/>
      <c r="F42" s="9" t="s">
        <v>3270</v>
      </c>
    </row>
    <row r="43" spans="1:6" x14ac:dyDescent="0.2">
      <c r="A43" s="10" t="s">
        <v>3279</v>
      </c>
      <c r="B43" s="10" t="s">
        <v>3269</v>
      </c>
      <c r="C43" s="10"/>
      <c r="D43" s="9" t="s">
        <v>3197</v>
      </c>
      <c r="E43" s="9"/>
      <c r="F43" s="9" t="s">
        <v>3270</v>
      </c>
    </row>
    <row r="44" spans="1:6" x14ac:dyDescent="0.2">
      <c r="A44" s="10" t="s">
        <v>3280</v>
      </c>
      <c r="B44" s="10" t="s">
        <v>3269</v>
      </c>
      <c r="C44" s="10"/>
      <c r="D44" s="9" t="s">
        <v>3218</v>
      </c>
      <c r="E44" s="9"/>
      <c r="F44" s="9" t="s">
        <v>3270</v>
      </c>
    </row>
    <row r="45" spans="1:6" x14ac:dyDescent="0.2">
      <c r="A45" s="10" t="s">
        <v>3281</v>
      </c>
      <c r="B45" s="10" t="s">
        <v>3224</v>
      </c>
      <c r="C45" s="10"/>
      <c r="D45" s="9" t="s">
        <v>3201</v>
      </c>
      <c r="E45" s="9"/>
      <c r="F45" s="9" t="s">
        <v>3270</v>
      </c>
    </row>
    <row r="46" spans="1:6" x14ac:dyDescent="0.2">
      <c r="A46" s="10" t="s">
        <v>3282</v>
      </c>
      <c r="B46" s="10" t="s">
        <v>3269</v>
      </c>
      <c r="C46" s="10"/>
      <c r="D46" s="9" t="s">
        <v>3218</v>
      </c>
      <c r="E46" s="9"/>
      <c r="F46" s="9" t="s">
        <v>3270</v>
      </c>
    </row>
    <row r="47" spans="1:6" x14ac:dyDescent="0.2">
      <c r="A47" s="10" t="s">
        <v>3283</v>
      </c>
      <c r="B47" s="10" t="s">
        <v>3269</v>
      </c>
      <c r="C47" s="10"/>
      <c r="D47" s="9" t="s">
        <v>3218</v>
      </c>
      <c r="E47" s="9"/>
      <c r="F47" s="9" t="s">
        <v>3270</v>
      </c>
    </row>
    <row r="48" spans="1:6" x14ac:dyDescent="0.2">
      <c r="A48" s="10" t="s">
        <v>3284</v>
      </c>
      <c r="B48" s="10" t="s">
        <v>3285</v>
      </c>
      <c r="C48" s="10"/>
      <c r="D48" s="9" t="s">
        <v>3197</v>
      </c>
      <c r="E48" s="9"/>
      <c r="F48" s="9" t="s">
        <v>3222</v>
      </c>
    </row>
    <row r="49" spans="1:6" x14ac:dyDescent="0.2">
      <c r="A49" s="10" t="s">
        <v>3286</v>
      </c>
      <c r="B49" s="10" t="s">
        <v>3287</v>
      </c>
      <c r="C49" s="10"/>
      <c r="D49" s="9" t="s">
        <v>3218</v>
      </c>
      <c r="E49" s="9"/>
      <c r="F49" s="9" t="s">
        <v>3213</v>
      </c>
    </row>
    <row r="50" spans="1:6" x14ac:dyDescent="0.2">
      <c r="A50" s="10" t="s">
        <v>3288</v>
      </c>
      <c r="B50" s="10" t="s">
        <v>3196</v>
      </c>
      <c r="C50" s="10"/>
      <c r="D50" s="9" t="s">
        <v>3197</v>
      </c>
      <c r="E50" s="9"/>
      <c r="F50" s="9" t="s">
        <v>3228</v>
      </c>
    </row>
    <row r="51" spans="1:6" x14ac:dyDescent="0.2">
      <c r="A51" s="10" t="s">
        <v>3289</v>
      </c>
      <c r="B51" s="10" t="s">
        <v>3262</v>
      </c>
      <c r="C51" s="10"/>
      <c r="D51" s="9" t="s">
        <v>3197</v>
      </c>
      <c r="E51" s="9"/>
      <c r="F51" s="9" t="s">
        <v>3290</v>
      </c>
    </row>
    <row r="52" spans="1:6" x14ac:dyDescent="0.2">
      <c r="A52" s="10" t="s">
        <v>3291</v>
      </c>
      <c r="B52" s="10" t="s">
        <v>3292</v>
      </c>
      <c r="C52" s="10"/>
      <c r="D52" s="9" t="s">
        <v>3201</v>
      </c>
      <c r="E52" s="9"/>
      <c r="F52" s="9" t="s">
        <v>3243</v>
      </c>
    </row>
    <row r="53" spans="1:6" x14ac:dyDescent="0.2">
      <c r="A53" s="10" t="s">
        <v>3293</v>
      </c>
      <c r="B53" s="10" t="s">
        <v>3200</v>
      </c>
      <c r="C53" s="10"/>
      <c r="D53" s="9" t="s">
        <v>3201</v>
      </c>
      <c r="E53" s="9"/>
      <c r="F53" s="9" t="s">
        <v>3294</v>
      </c>
    </row>
    <row r="54" spans="1:6" x14ac:dyDescent="0.2">
      <c r="A54" s="10" t="s">
        <v>3295</v>
      </c>
      <c r="B54" s="10" t="s">
        <v>3296</v>
      </c>
      <c r="C54" s="10"/>
      <c r="D54" s="9" t="s">
        <v>3218</v>
      </c>
      <c r="E54" s="9"/>
      <c r="F54" s="9" t="s">
        <v>3297</v>
      </c>
    </row>
    <row r="55" spans="1:6" x14ac:dyDescent="0.2">
      <c r="A55" s="10" t="s">
        <v>3298</v>
      </c>
      <c r="B55" s="10" t="s">
        <v>3285</v>
      </c>
      <c r="C55" s="10"/>
      <c r="D55" s="9" t="s">
        <v>3197</v>
      </c>
      <c r="E55" s="9"/>
      <c r="F55" s="9" t="s">
        <v>3297</v>
      </c>
    </row>
    <row r="56" spans="1:6" x14ac:dyDescent="0.2">
      <c r="A56" s="10" t="s">
        <v>3299</v>
      </c>
      <c r="B56" s="10" t="s">
        <v>3272</v>
      </c>
      <c r="C56" s="10"/>
      <c r="D56" s="9" t="s">
        <v>3218</v>
      </c>
      <c r="E56" s="9"/>
      <c r="F56" s="9" t="s">
        <v>3254</v>
      </c>
    </row>
    <row r="57" spans="1:6" x14ac:dyDescent="0.2">
      <c r="A57" s="10" t="s">
        <v>3300</v>
      </c>
      <c r="B57" s="10" t="s">
        <v>3292</v>
      </c>
      <c r="C57" s="10"/>
      <c r="D57" s="9" t="s">
        <v>3201</v>
      </c>
      <c r="E57" s="9"/>
      <c r="F57" s="9" t="s">
        <v>3202</v>
      </c>
    </row>
    <row r="58" spans="1:6" x14ac:dyDescent="0.2">
      <c r="A58" s="10" t="s">
        <v>3301</v>
      </c>
      <c r="B58" s="10" t="s">
        <v>3302</v>
      </c>
      <c r="C58" s="10"/>
      <c r="D58" s="9" t="s">
        <v>3197</v>
      </c>
      <c r="E58" s="9"/>
      <c r="F58" s="9" t="s">
        <v>3297</v>
      </c>
    </row>
    <row r="59" spans="1:6" x14ac:dyDescent="0.2">
      <c r="A59" s="10" t="s">
        <v>3303</v>
      </c>
      <c r="B59" s="10" t="s">
        <v>3248</v>
      </c>
      <c r="C59" s="10"/>
      <c r="D59" s="9" t="s">
        <v>3201</v>
      </c>
      <c r="E59" s="9"/>
      <c r="F59" s="9" t="s">
        <v>3297</v>
      </c>
    </row>
    <row r="60" spans="1:6" x14ac:dyDescent="0.2">
      <c r="A60" s="10" t="s">
        <v>3304</v>
      </c>
      <c r="B60" s="10" t="s">
        <v>3305</v>
      </c>
      <c r="C60" s="10"/>
      <c r="D60" s="9" t="s">
        <v>3218</v>
      </c>
      <c r="E60" s="9"/>
      <c r="F60" s="9" t="s">
        <v>3202</v>
      </c>
    </row>
    <row r="61" spans="1:6" x14ac:dyDescent="0.2">
      <c r="A61" s="10" t="s">
        <v>3306</v>
      </c>
      <c r="B61" s="10" t="s">
        <v>3221</v>
      </c>
      <c r="C61" s="10"/>
      <c r="D61" s="9" t="s">
        <v>3197</v>
      </c>
      <c r="E61" s="9" t="s">
        <v>3201</v>
      </c>
      <c r="F61" s="9" t="s">
        <v>3297</v>
      </c>
    </row>
    <row r="62" spans="1:6" x14ac:dyDescent="0.2">
      <c r="A62" s="10" t="s">
        <v>3307</v>
      </c>
      <c r="B62" s="10" t="s">
        <v>3217</v>
      </c>
      <c r="C62" s="10"/>
      <c r="D62" s="9" t="s">
        <v>3197</v>
      </c>
      <c r="E62" s="9"/>
      <c r="F62" s="9" t="s">
        <v>3213</v>
      </c>
    </row>
    <row r="63" spans="1:6" x14ac:dyDescent="0.2">
      <c r="A63" s="10" t="s">
        <v>3308</v>
      </c>
      <c r="B63" s="10" t="s">
        <v>3224</v>
      </c>
      <c r="C63" s="10"/>
      <c r="D63" s="9" t="s">
        <v>3201</v>
      </c>
      <c r="E63" s="9"/>
      <c r="F63" s="9" t="s">
        <v>3309</v>
      </c>
    </row>
    <row r="64" spans="1:6" x14ac:dyDescent="0.2">
      <c r="A64" s="10" t="s">
        <v>3310</v>
      </c>
      <c r="B64" s="10" t="s">
        <v>3246</v>
      </c>
      <c r="C64" s="10"/>
      <c r="D64" s="9" t="s">
        <v>3201</v>
      </c>
      <c r="E64" s="9"/>
      <c r="F64" s="9" t="s">
        <v>3309</v>
      </c>
    </row>
    <row r="65" spans="1:6" x14ac:dyDescent="0.2">
      <c r="A65" s="10" t="s">
        <v>3311</v>
      </c>
      <c r="B65" s="10" t="s">
        <v>3259</v>
      </c>
      <c r="C65" s="10"/>
      <c r="D65" s="9" t="s">
        <v>3197</v>
      </c>
      <c r="E65" s="9"/>
      <c r="F65" s="9" t="s">
        <v>3213</v>
      </c>
    </row>
    <row r="66" spans="1:6" x14ac:dyDescent="0.2">
      <c r="A66" s="10" t="s">
        <v>3312</v>
      </c>
      <c r="B66" s="10" t="s">
        <v>3292</v>
      </c>
      <c r="C66" s="10"/>
      <c r="D66" s="9" t="s">
        <v>3201</v>
      </c>
      <c r="E66" s="9"/>
      <c r="F66" s="9" t="s">
        <v>3290</v>
      </c>
    </row>
    <row r="67" spans="1:6" x14ac:dyDescent="0.2">
      <c r="A67" s="10" t="s">
        <v>3313</v>
      </c>
      <c r="B67" s="10" t="s">
        <v>3242</v>
      </c>
      <c r="C67" s="10"/>
      <c r="D67" s="9" t="s">
        <v>3218</v>
      </c>
      <c r="E67" s="9"/>
      <c r="F67" s="9" t="s">
        <v>3314</v>
      </c>
    </row>
    <row r="68" spans="1:6" x14ac:dyDescent="0.2">
      <c r="A68" s="10" t="s">
        <v>3315</v>
      </c>
      <c r="B68" s="10" t="s">
        <v>3259</v>
      </c>
      <c r="C68" s="10"/>
      <c r="D68" s="9" t="s">
        <v>3197</v>
      </c>
      <c r="E68" s="9"/>
      <c r="F68" s="9" t="s">
        <v>3213</v>
      </c>
    </row>
    <row r="69" spans="1:6" x14ac:dyDescent="0.2">
      <c r="A69" s="10" t="s">
        <v>3316</v>
      </c>
      <c r="B69" s="10" t="s">
        <v>3267</v>
      </c>
      <c r="C69" s="10"/>
      <c r="D69" s="9" t="s">
        <v>3218</v>
      </c>
      <c r="E69" s="9"/>
      <c r="F69" s="9" t="s">
        <v>3317</v>
      </c>
    </row>
    <row r="70" spans="1:6" x14ac:dyDescent="0.2">
      <c r="A70" s="10" t="s">
        <v>3318</v>
      </c>
      <c r="B70" s="10" t="s">
        <v>3259</v>
      </c>
      <c r="C70" s="10"/>
      <c r="D70" s="9" t="s">
        <v>3197</v>
      </c>
      <c r="E70" s="9"/>
      <c r="F70" s="9" t="s">
        <v>3319</v>
      </c>
    </row>
    <row r="71" spans="1:6" x14ac:dyDescent="0.2">
      <c r="A71" s="10" t="s">
        <v>3320</v>
      </c>
      <c r="B71" s="10" t="s">
        <v>3321</v>
      </c>
      <c r="C71" s="10"/>
      <c r="D71" s="9" t="s">
        <v>3197</v>
      </c>
      <c r="E71" s="9"/>
      <c r="F71" s="9" t="s">
        <v>3222</v>
      </c>
    </row>
    <row r="72" spans="1:6" x14ac:dyDescent="0.2">
      <c r="A72" s="10" t="s">
        <v>3322</v>
      </c>
      <c r="B72" s="10" t="s">
        <v>3321</v>
      </c>
      <c r="C72" s="10"/>
      <c r="D72" s="9" t="s">
        <v>3197</v>
      </c>
      <c r="E72" s="9"/>
      <c r="F72" s="9" t="s">
        <v>3202</v>
      </c>
    </row>
    <row r="73" spans="1:6" x14ac:dyDescent="0.2">
      <c r="A73" s="10" t="s">
        <v>3323</v>
      </c>
      <c r="B73" s="10" t="s">
        <v>3296</v>
      </c>
      <c r="C73" s="10"/>
      <c r="D73" s="9" t="s">
        <v>3197</v>
      </c>
      <c r="E73" s="9"/>
      <c r="F73" s="9" t="s">
        <v>3324</v>
      </c>
    </row>
    <row r="74" spans="1:6" x14ac:dyDescent="0.2">
      <c r="A74" s="10" t="s">
        <v>3325</v>
      </c>
      <c r="B74" s="10" t="s">
        <v>3242</v>
      </c>
      <c r="C74" s="10"/>
      <c r="D74" s="9" t="s">
        <v>3197</v>
      </c>
      <c r="E74" s="9"/>
      <c r="F74" s="9" t="s">
        <v>3324</v>
      </c>
    </row>
    <row r="75" spans="1:6" x14ac:dyDescent="0.2">
      <c r="A75" s="10" t="s">
        <v>3326</v>
      </c>
      <c r="B75" s="10" t="s">
        <v>3327</v>
      </c>
      <c r="C75" s="10"/>
      <c r="D75" s="9" t="s">
        <v>3218</v>
      </c>
      <c r="E75" s="9"/>
      <c r="F75" s="9" t="s">
        <v>3309</v>
      </c>
    </row>
    <row r="76" spans="1:6" x14ac:dyDescent="0.2">
      <c r="A76" s="10" t="s">
        <v>3328</v>
      </c>
      <c r="B76" s="10" t="s">
        <v>3267</v>
      </c>
      <c r="C76" s="10"/>
      <c r="D76" s="9" t="s">
        <v>3218</v>
      </c>
      <c r="E76" s="9"/>
      <c r="F76" s="9" t="s">
        <v>3254</v>
      </c>
    </row>
    <row r="77" spans="1:6" x14ac:dyDescent="0.2">
      <c r="A77" s="10" t="s">
        <v>3329</v>
      </c>
      <c r="B77" s="10" t="s">
        <v>3305</v>
      </c>
      <c r="C77" s="10"/>
      <c r="D77" s="9" t="s">
        <v>3218</v>
      </c>
      <c r="E77" s="9"/>
      <c r="F77" s="9" t="s">
        <v>3294</v>
      </c>
    </row>
    <row r="78" spans="1:6" x14ac:dyDescent="0.2">
      <c r="A78" s="10" t="s">
        <v>3330</v>
      </c>
      <c r="B78" s="10" t="s">
        <v>3253</v>
      </c>
      <c r="C78" s="10"/>
      <c r="D78" s="9" t="s">
        <v>3197</v>
      </c>
      <c r="E78" s="9"/>
      <c r="F78" s="9" t="s">
        <v>3331</v>
      </c>
    </row>
    <row r="79" spans="1:6" x14ac:dyDescent="0.2">
      <c r="A79" s="10" t="s">
        <v>3332</v>
      </c>
      <c r="B79" s="10" t="s">
        <v>3296</v>
      </c>
      <c r="C79" s="10"/>
      <c r="D79" s="9" t="s">
        <v>3218</v>
      </c>
      <c r="E79" s="9"/>
      <c r="F79" s="9" t="s">
        <v>3264</v>
      </c>
    </row>
    <row r="80" spans="1:6" x14ac:dyDescent="0.2">
      <c r="A80" s="10" t="s">
        <v>3333</v>
      </c>
      <c r="B80" s="10" t="s">
        <v>3248</v>
      </c>
      <c r="C80" s="10"/>
      <c r="D80" s="9" t="s">
        <v>3201</v>
      </c>
      <c r="E80" s="9"/>
      <c r="F80" s="9" t="s">
        <v>3222</v>
      </c>
    </row>
    <row r="81" spans="1:6" x14ac:dyDescent="0.2">
      <c r="A81" s="10" t="s">
        <v>3334</v>
      </c>
      <c r="B81" s="10" t="s">
        <v>3321</v>
      </c>
      <c r="C81" s="10"/>
      <c r="D81" s="9" t="s">
        <v>3197</v>
      </c>
      <c r="E81" s="9"/>
      <c r="F81" s="9" t="s">
        <v>3264</v>
      </c>
    </row>
    <row r="82" spans="1:6" x14ac:dyDescent="0.2">
      <c r="A82" s="10" t="s">
        <v>3335</v>
      </c>
      <c r="B82" s="10" t="s">
        <v>3292</v>
      </c>
      <c r="C82" s="10"/>
      <c r="D82" s="9" t="s">
        <v>3201</v>
      </c>
      <c r="E82" s="9"/>
      <c r="F82" s="9" t="s">
        <v>3222</v>
      </c>
    </row>
    <row r="83" spans="1:6" x14ac:dyDescent="0.2">
      <c r="A83" s="10" t="s">
        <v>3336</v>
      </c>
      <c r="B83" s="10" t="s">
        <v>3302</v>
      </c>
      <c r="C83" s="10"/>
      <c r="D83" s="9" t="s">
        <v>3197</v>
      </c>
      <c r="E83" s="9"/>
      <c r="F83" s="9" t="s">
        <v>3235</v>
      </c>
    </row>
    <row r="84" spans="1:6" x14ac:dyDescent="0.2">
      <c r="A84" s="10" t="s">
        <v>3337</v>
      </c>
      <c r="B84" s="10" t="s">
        <v>3234</v>
      </c>
      <c r="C84" s="10"/>
      <c r="D84" s="9" t="s">
        <v>3197</v>
      </c>
      <c r="E84" s="9"/>
      <c r="F84" s="9" t="s">
        <v>3254</v>
      </c>
    </row>
    <row r="85" spans="1:6" x14ac:dyDescent="0.2">
      <c r="A85" s="10" t="s">
        <v>3338</v>
      </c>
      <c r="B85" s="10" t="s">
        <v>3234</v>
      </c>
      <c r="C85" s="10"/>
      <c r="D85" s="9" t="s">
        <v>3197</v>
      </c>
      <c r="E85" s="9"/>
      <c r="F85" s="9" t="s">
        <v>3339</v>
      </c>
    </row>
    <row r="86" spans="1:6" x14ac:dyDescent="0.2">
      <c r="A86" s="10" t="s">
        <v>3340</v>
      </c>
      <c r="B86" s="10" t="s">
        <v>3200</v>
      </c>
      <c r="C86" s="10"/>
      <c r="D86" s="9" t="s">
        <v>3201</v>
      </c>
      <c r="E86" s="9"/>
      <c r="F86" s="9" t="s">
        <v>3294</v>
      </c>
    </row>
    <row r="87" spans="1:6" x14ac:dyDescent="0.2">
      <c r="A87" s="10" t="s">
        <v>3341</v>
      </c>
      <c r="B87" s="10" t="s">
        <v>3277</v>
      </c>
      <c r="C87" s="10"/>
      <c r="D87" s="9" t="s">
        <v>3197</v>
      </c>
      <c r="E87" s="9"/>
      <c r="F87" s="9" t="s">
        <v>3342</v>
      </c>
    </row>
    <row r="88" spans="1:6" x14ac:dyDescent="0.2">
      <c r="A88" s="10" t="s">
        <v>3343</v>
      </c>
      <c r="B88" s="10" t="s">
        <v>3296</v>
      </c>
      <c r="C88" s="10"/>
      <c r="D88" s="9" t="s">
        <v>3197</v>
      </c>
      <c r="E88" s="9"/>
      <c r="F88" s="9" t="s">
        <v>3222</v>
      </c>
    </row>
    <row r="89" spans="1:6" x14ac:dyDescent="0.2">
      <c r="A89" s="10" t="s">
        <v>3344</v>
      </c>
      <c r="B89" s="10" t="s">
        <v>3253</v>
      </c>
      <c r="C89" s="10"/>
      <c r="D89" s="9" t="s">
        <v>3218</v>
      </c>
      <c r="E89" s="9"/>
      <c r="F89" s="9" t="s">
        <v>3237</v>
      </c>
    </row>
    <row r="90" spans="1:6" x14ac:dyDescent="0.2">
      <c r="A90" s="10" t="s">
        <v>3345</v>
      </c>
      <c r="B90" s="10" t="s">
        <v>3287</v>
      </c>
      <c r="C90" s="10"/>
      <c r="D90" s="9" t="s">
        <v>3218</v>
      </c>
      <c r="E90" s="9"/>
      <c r="F90" s="9" t="s">
        <v>3290</v>
      </c>
    </row>
    <row r="91" spans="1:6" x14ac:dyDescent="0.2">
      <c r="A91" s="10" t="s">
        <v>3346</v>
      </c>
      <c r="B91" s="10" t="s">
        <v>3262</v>
      </c>
      <c r="C91" s="10"/>
      <c r="D91" s="9" t="s">
        <v>3218</v>
      </c>
      <c r="E91" s="9"/>
      <c r="F91" s="9" t="s">
        <v>3347</v>
      </c>
    </row>
    <row r="92" spans="1:6" x14ac:dyDescent="0.2">
      <c r="A92" s="10" t="s">
        <v>3348</v>
      </c>
      <c r="B92" s="10" t="s">
        <v>3204</v>
      </c>
      <c r="C92" s="10"/>
      <c r="D92" s="9" t="s">
        <v>3201</v>
      </c>
      <c r="E92" s="9"/>
      <c r="F92" s="9" t="s">
        <v>3243</v>
      </c>
    </row>
    <row r="93" spans="1:6" x14ac:dyDescent="0.2">
      <c r="A93" s="10" t="s">
        <v>3349</v>
      </c>
      <c r="B93" s="10" t="s">
        <v>3242</v>
      </c>
      <c r="C93" s="10"/>
      <c r="D93" s="9" t="s">
        <v>3197</v>
      </c>
      <c r="E93" s="9"/>
      <c r="F93" s="9" t="s">
        <v>3243</v>
      </c>
    </row>
    <row r="94" spans="1:6" x14ac:dyDescent="0.2">
      <c r="A94" s="10" t="s">
        <v>3350</v>
      </c>
      <c r="B94" s="10" t="s">
        <v>3210</v>
      </c>
      <c r="C94" s="10"/>
      <c r="D94" s="9" t="s">
        <v>3201</v>
      </c>
      <c r="E94" s="9"/>
      <c r="F94" s="9" t="s">
        <v>3243</v>
      </c>
    </row>
    <row r="95" spans="1:6" x14ac:dyDescent="0.2">
      <c r="A95" s="10" t="s">
        <v>3351</v>
      </c>
      <c r="B95" s="10" t="s">
        <v>3352</v>
      </c>
      <c r="C95" s="10"/>
      <c r="D95" s="9" t="s">
        <v>3218</v>
      </c>
      <c r="E95" s="9"/>
      <c r="F95" s="9" t="s">
        <v>3243</v>
      </c>
    </row>
    <row r="96" spans="1:6" x14ac:dyDescent="0.2">
      <c r="A96" s="10" t="s">
        <v>3353</v>
      </c>
      <c r="B96" s="10" t="s">
        <v>3210</v>
      </c>
      <c r="C96" s="10"/>
      <c r="D96" s="9" t="s">
        <v>3201</v>
      </c>
      <c r="E96" s="9"/>
      <c r="F96" s="9" t="s">
        <v>3243</v>
      </c>
    </row>
    <row r="97" spans="1:6" x14ac:dyDescent="0.2">
      <c r="A97" s="10" t="s">
        <v>3354</v>
      </c>
      <c r="B97" s="10" t="s">
        <v>3248</v>
      </c>
      <c r="C97" s="10"/>
      <c r="D97" s="9" t="s">
        <v>3201</v>
      </c>
      <c r="E97" s="9"/>
      <c r="F97" s="9" t="s">
        <v>3243</v>
      </c>
    </row>
    <row r="98" spans="1:6" x14ac:dyDescent="0.2">
      <c r="A98" s="10" t="s">
        <v>3355</v>
      </c>
      <c r="B98" s="10" t="s">
        <v>3321</v>
      </c>
      <c r="C98" s="10"/>
      <c r="D98" s="9" t="s">
        <v>3197</v>
      </c>
      <c r="E98" s="9"/>
      <c r="F98" s="9" t="s">
        <v>3213</v>
      </c>
    </row>
    <row r="99" spans="1:6" x14ac:dyDescent="0.2">
      <c r="A99" s="10" t="s">
        <v>3356</v>
      </c>
      <c r="B99" s="10" t="s">
        <v>3302</v>
      </c>
      <c r="C99" s="10"/>
      <c r="D99" s="9" t="s">
        <v>3197</v>
      </c>
      <c r="E99" s="9"/>
      <c r="F99" s="9" t="s">
        <v>3297</v>
      </c>
    </row>
    <row r="100" spans="1:6" x14ac:dyDescent="0.2">
      <c r="A100" s="10" t="s">
        <v>3357</v>
      </c>
      <c r="B100" s="10" t="s">
        <v>3285</v>
      </c>
      <c r="C100" s="10"/>
      <c r="D100" s="9" t="s">
        <v>3197</v>
      </c>
      <c r="E100" s="9"/>
      <c r="F100" s="9" t="s">
        <v>3222</v>
      </c>
    </row>
    <row r="101" spans="1:6" x14ac:dyDescent="0.2">
      <c r="A101" s="10" t="s">
        <v>3358</v>
      </c>
      <c r="B101" s="10" t="s">
        <v>3321</v>
      </c>
      <c r="C101" s="10"/>
      <c r="D101" s="9" t="s">
        <v>3218</v>
      </c>
      <c r="E101" s="9"/>
      <c r="F101" s="9" t="s">
        <v>3359</v>
      </c>
    </row>
    <row r="102" spans="1:6" x14ac:dyDescent="0.2">
      <c r="A102" s="10" t="s">
        <v>3360</v>
      </c>
      <c r="B102" s="10" t="s">
        <v>3321</v>
      </c>
      <c r="C102" s="10"/>
      <c r="D102" s="9" t="s">
        <v>3218</v>
      </c>
      <c r="E102" s="9"/>
      <c r="F102" s="9" t="s">
        <v>3219</v>
      </c>
    </row>
    <row r="103" spans="1:6" x14ac:dyDescent="0.2">
      <c r="A103" s="10" t="s">
        <v>3361</v>
      </c>
      <c r="B103" s="10" t="s">
        <v>3267</v>
      </c>
      <c r="C103" s="10"/>
      <c r="D103" s="9" t="s">
        <v>3197</v>
      </c>
      <c r="E103" s="9"/>
      <c r="F103" s="9" t="s">
        <v>3219</v>
      </c>
    </row>
    <row r="104" spans="1:6" x14ac:dyDescent="0.2">
      <c r="A104" s="10" t="s">
        <v>3362</v>
      </c>
      <c r="B104" s="10" t="s">
        <v>3204</v>
      </c>
      <c r="C104" s="10"/>
      <c r="D104" s="9" t="s">
        <v>3201</v>
      </c>
      <c r="E104" s="9"/>
      <c r="F104" s="9" t="s">
        <v>3363</v>
      </c>
    </row>
    <row r="105" spans="1:6" x14ac:dyDescent="0.2">
      <c r="A105" s="10" t="s">
        <v>3364</v>
      </c>
      <c r="B105" s="10" t="s">
        <v>3248</v>
      </c>
      <c r="C105" s="10"/>
      <c r="D105" s="9" t="s">
        <v>3201</v>
      </c>
      <c r="E105" s="9"/>
      <c r="F105" s="9" t="s">
        <v>3363</v>
      </c>
    </row>
    <row r="106" spans="1:6" x14ac:dyDescent="0.2">
      <c r="A106" s="10" t="s">
        <v>3365</v>
      </c>
      <c r="B106" s="10" t="s">
        <v>3221</v>
      </c>
      <c r="C106" s="10"/>
      <c r="D106" s="9" t="s">
        <v>3201</v>
      </c>
      <c r="E106" s="9"/>
      <c r="F106" s="9" t="s">
        <v>3363</v>
      </c>
    </row>
    <row r="107" spans="1:6" x14ac:dyDescent="0.2">
      <c r="A107" s="10" t="s">
        <v>3366</v>
      </c>
      <c r="B107" s="10" t="s">
        <v>3221</v>
      </c>
      <c r="C107" s="10"/>
      <c r="D107" s="9" t="s">
        <v>3201</v>
      </c>
      <c r="E107" s="9"/>
      <c r="F107" s="9" t="s">
        <v>3363</v>
      </c>
    </row>
    <row r="108" spans="1:6" x14ac:dyDescent="0.2">
      <c r="A108" s="10" t="s">
        <v>3367</v>
      </c>
      <c r="B108" s="10" t="s">
        <v>3256</v>
      </c>
      <c r="C108" s="10"/>
      <c r="D108" s="9" t="s">
        <v>3218</v>
      </c>
      <c r="E108" s="9"/>
      <c r="F108" s="9" t="s">
        <v>3342</v>
      </c>
    </row>
    <row r="109" spans="1:6" x14ac:dyDescent="0.2">
      <c r="A109" s="10" t="s">
        <v>3368</v>
      </c>
      <c r="B109" s="10" t="s">
        <v>3207</v>
      </c>
      <c r="C109" s="10"/>
      <c r="D109" s="9" t="s">
        <v>3197</v>
      </c>
      <c r="E109" s="9"/>
      <c r="F109" s="9" t="s">
        <v>3369</v>
      </c>
    </row>
    <row r="110" spans="1:6" x14ac:dyDescent="0.2">
      <c r="A110" s="10" t="s">
        <v>3370</v>
      </c>
      <c r="B110" s="10" t="s">
        <v>3272</v>
      </c>
      <c r="C110" s="10"/>
      <c r="D110" s="9" t="s">
        <v>3218</v>
      </c>
      <c r="E110" s="9"/>
      <c r="F110" s="9" t="s">
        <v>3225</v>
      </c>
    </row>
    <row r="111" spans="1:6" x14ac:dyDescent="0.2">
      <c r="A111" s="10" t="s">
        <v>3371</v>
      </c>
      <c r="B111" s="10" t="s">
        <v>3242</v>
      </c>
      <c r="C111" s="10"/>
      <c r="D111" s="9" t="s">
        <v>3197</v>
      </c>
      <c r="E111" s="9"/>
      <c r="F111" s="9" t="s">
        <v>3359</v>
      </c>
    </row>
    <row r="112" spans="1:6" x14ac:dyDescent="0.2">
      <c r="A112" s="10" t="s">
        <v>3372</v>
      </c>
      <c r="B112" s="10" t="s">
        <v>3212</v>
      </c>
      <c r="C112" s="10"/>
      <c r="D112" s="9" t="s">
        <v>3218</v>
      </c>
      <c r="E112" s="9"/>
      <c r="F112" s="9" t="s">
        <v>3290</v>
      </c>
    </row>
    <row r="113" spans="1:6" x14ac:dyDescent="0.2">
      <c r="A113" s="10" t="s">
        <v>3373</v>
      </c>
      <c r="B113" s="10" t="s">
        <v>3259</v>
      </c>
      <c r="C113" s="10"/>
      <c r="D113" s="9" t="s">
        <v>3197</v>
      </c>
      <c r="E113" s="9"/>
      <c r="F113" s="9" t="s">
        <v>3249</v>
      </c>
    </row>
    <row r="114" spans="1:6" x14ac:dyDescent="0.2">
      <c r="A114" s="10" t="s">
        <v>3374</v>
      </c>
      <c r="B114" s="10" t="s">
        <v>3269</v>
      </c>
      <c r="C114" s="10"/>
      <c r="D114" s="9" t="s">
        <v>3201</v>
      </c>
      <c r="E114" s="9"/>
      <c r="F114" s="9" t="s">
        <v>3375</v>
      </c>
    </row>
    <row r="115" spans="1:6" x14ac:dyDescent="0.2">
      <c r="A115" s="10" t="s">
        <v>3376</v>
      </c>
      <c r="B115" s="10" t="s">
        <v>3285</v>
      </c>
      <c r="C115" s="10"/>
      <c r="D115" s="9" t="s">
        <v>3218</v>
      </c>
      <c r="E115" s="9"/>
      <c r="F115" s="9" t="s">
        <v>3222</v>
      </c>
    </row>
    <row r="116" spans="1:6" x14ac:dyDescent="0.2">
      <c r="A116" s="10" t="s">
        <v>3377</v>
      </c>
      <c r="B116" s="10" t="s">
        <v>3296</v>
      </c>
      <c r="C116" s="10"/>
      <c r="D116" s="9" t="s">
        <v>3218</v>
      </c>
      <c r="E116" s="9"/>
      <c r="F116" s="9" t="s">
        <v>3213</v>
      </c>
    </row>
    <row r="117" spans="1:6" x14ac:dyDescent="0.2">
      <c r="A117" s="10" t="s">
        <v>3378</v>
      </c>
      <c r="B117" s="10" t="s">
        <v>3217</v>
      </c>
      <c r="C117" s="10"/>
      <c r="D117" s="9" t="s">
        <v>3197</v>
      </c>
      <c r="E117" s="9"/>
      <c r="F117" s="9" t="s">
        <v>3249</v>
      </c>
    </row>
    <row r="118" spans="1:6" x14ac:dyDescent="0.2">
      <c r="A118" s="10" t="s">
        <v>3379</v>
      </c>
      <c r="B118" s="10" t="s">
        <v>3292</v>
      </c>
      <c r="C118" s="10"/>
      <c r="D118" s="9" t="s">
        <v>3201</v>
      </c>
      <c r="E118" s="9"/>
      <c r="F118" s="9" t="s">
        <v>3198</v>
      </c>
    </row>
    <row r="119" spans="1:6" x14ac:dyDescent="0.2">
      <c r="A119" s="10" t="s">
        <v>3380</v>
      </c>
      <c r="B119" s="10" t="s">
        <v>3196</v>
      </c>
      <c r="C119" s="10"/>
      <c r="D119" s="9" t="s">
        <v>3197</v>
      </c>
      <c r="E119" s="9"/>
      <c r="F119" s="9" t="s">
        <v>3198</v>
      </c>
    </row>
    <row r="120" spans="1:6" x14ac:dyDescent="0.2">
      <c r="A120" s="10" t="s">
        <v>3381</v>
      </c>
      <c r="B120" s="10" t="s">
        <v>3242</v>
      </c>
      <c r="C120" s="10"/>
      <c r="D120" s="9" t="s">
        <v>3197</v>
      </c>
      <c r="E120" s="9"/>
      <c r="F120" s="9" t="s">
        <v>3219</v>
      </c>
    </row>
    <row r="121" spans="1:6" x14ac:dyDescent="0.2">
      <c r="A121" s="10" t="s">
        <v>3382</v>
      </c>
      <c r="B121" s="10" t="s">
        <v>3277</v>
      </c>
      <c r="C121" s="10"/>
      <c r="D121" s="9" t="s">
        <v>3201</v>
      </c>
      <c r="E121" s="9"/>
      <c r="F121" s="9" t="s">
        <v>3247</v>
      </c>
    </row>
    <row r="122" spans="1:6" x14ac:dyDescent="0.2">
      <c r="A122" s="10" t="s">
        <v>3383</v>
      </c>
      <c r="B122" s="10" t="s">
        <v>3277</v>
      </c>
      <c r="C122" s="10"/>
      <c r="D122" s="9" t="s">
        <v>3197</v>
      </c>
      <c r="E122" s="9"/>
      <c r="F122" s="9" t="s">
        <v>3247</v>
      </c>
    </row>
    <row r="123" spans="1:6" x14ac:dyDescent="0.2">
      <c r="A123" s="10" t="s">
        <v>3384</v>
      </c>
      <c r="B123" s="10" t="s">
        <v>3253</v>
      </c>
      <c r="C123" s="10"/>
      <c r="D123" s="9" t="s">
        <v>3197</v>
      </c>
      <c r="E123" s="9"/>
      <c r="F123" s="9" t="s">
        <v>3254</v>
      </c>
    </row>
    <row r="124" spans="1:6" x14ac:dyDescent="0.2">
      <c r="A124" s="10" t="s">
        <v>3385</v>
      </c>
      <c r="B124" s="10" t="s">
        <v>3305</v>
      </c>
      <c r="C124" s="10"/>
      <c r="D124" s="9" t="s">
        <v>3218</v>
      </c>
      <c r="E124" s="9"/>
      <c r="F124" s="9" t="s">
        <v>3254</v>
      </c>
    </row>
    <row r="125" spans="1:6" x14ac:dyDescent="0.2">
      <c r="A125" s="10" t="s">
        <v>3386</v>
      </c>
      <c r="B125" s="10" t="s">
        <v>3387</v>
      </c>
      <c r="C125" s="10"/>
      <c r="D125" s="9" t="s">
        <v>3201</v>
      </c>
      <c r="E125" s="9"/>
      <c r="F125" s="9" t="s">
        <v>3254</v>
      </c>
    </row>
    <row r="126" spans="1:6" x14ac:dyDescent="0.2">
      <c r="A126" s="10" t="s">
        <v>3388</v>
      </c>
      <c r="B126" s="10" t="s">
        <v>3196</v>
      </c>
      <c r="C126" s="10"/>
      <c r="D126" s="9" t="s">
        <v>3197</v>
      </c>
      <c r="E126" s="9"/>
      <c r="F126" s="9" t="s">
        <v>3198</v>
      </c>
    </row>
    <row r="127" spans="1:6" x14ac:dyDescent="0.2">
      <c r="A127" s="10" t="s">
        <v>3389</v>
      </c>
      <c r="B127" s="10" t="s">
        <v>3253</v>
      </c>
      <c r="C127" s="10"/>
      <c r="D127" s="9" t="s">
        <v>3197</v>
      </c>
      <c r="E127" s="9"/>
      <c r="F127" s="9" t="s">
        <v>3237</v>
      </c>
    </row>
    <row r="128" spans="1:6" x14ac:dyDescent="0.2">
      <c r="A128" s="10" t="s">
        <v>3390</v>
      </c>
      <c r="B128" s="10" t="s">
        <v>3387</v>
      </c>
      <c r="C128" s="10"/>
      <c r="D128" s="9" t="s">
        <v>3201</v>
      </c>
      <c r="E128" s="9"/>
      <c r="F128" s="9" t="s">
        <v>3237</v>
      </c>
    </row>
    <row r="129" spans="1:6" x14ac:dyDescent="0.2">
      <c r="A129" s="10" t="s">
        <v>3391</v>
      </c>
      <c r="B129" s="10" t="s">
        <v>3327</v>
      </c>
      <c r="C129" s="10"/>
      <c r="D129" s="9" t="s">
        <v>3218</v>
      </c>
      <c r="E129" s="9"/>
      <c r="F129" s="9" t="s">
        <v>3237</v>
      </c>
    </row>
    <row r="130" spans="1:6" x14ac:dyDescent="0.2">
      <c r="A130" s="10" t="s">
        <v>3392</v>
      </c>
      <c r="B130" s="10" t="s">
        <v>3305</v>
      </c>
      <c r="C130" s="10"/>
      <c r="D130" s="9" t="s">
        <v>3218</v>
      </c>
      <c r="E130" s="9"/>
      <c r="F130" s="9" t="s">
        <v>3237</v>
      </c>
    </row>
    <row r="131" spans="1:6" x14ac:dyDescent="0.2">
      <c r="A131" s="10" t="s">
        <v>3393</v>
      </c>
      <c r="B131" s="10" t="s">
        <v>3287</v>
      </c>
      <c r="C131" s="10"/>
      <c r="D131" s="9" t="s">
        <v>3218</v>
      </c>
      <c r="E131" s="9"/>
      <c r="F131" s="9" t="s">
        <v>3213</v>
      </c>
    </row>
    <row r="132" spans="1:6" x14ac:dyDescent="0.2">
      <c r="A132" s="10" t="s">
        <v>3394</v>
      </c>
      <c r="B132" s="10" t="s">
        <v>3387</v>
      </c>
      <c r="C132" s="10"/>
      <c r="D132" s="9" t="s">
        <v>3201</v>
      </c>
      <c r="E132" s="9"/>
      <c r="F132" s="9" t="s">
        <v>3331</v>
      </c>
    </row>
    <row r="133" spans="1:6" x14ac:dyDescent="0.2">
      <c r="A133" s="10" t="s">
        <v>3395</v>
      </c>
      <c r="B133" s="10" t="s">
        <v>3239</v>
      </c>
      <c r="C133" s="10"/>
      <c r="D133" s="9" t="s">
        <v>3201</v>
      </c>
      <c r="E133" s="9"/>
      <c r="F133" s="9" t="s">
        <v>3331</v>
      </c>
    </row>
    <row r="134" spans="1:6" x14ac:dyDescent="0.2">
      <c r="A134" s="10" t="s">
        <v>3396</v>
      </c>
      <c r="B134" s="10" t="s">
        <v>3207</v>
      </c>
      <c r="C134" s="10"/>
      <c r="D134" s="9" t="s">
        <v>3197</v>
      </c>
      <c r="E134" s="9"/>
      <c r="F134" s="9" t="s">
        <v>3215</v>
      </c>
    </row>
    <row r="135" spans="1:6" x14ac:dyDescent="0.2">
      <c r="A135" s="10" t="s">
        <v>3397</v>
      </c>
      <c r="B135" s="10" t="s">
        <v>3234</v>
      </c>
      <c r="C135" s="10"/>
      <c r="D135" s="9" t="s">
        <v>3197</v>
      </c>
      <c r="E135" s="9"/>
      <c r="F135" s="9" t="s">
        <v>3205</v>
      </c>
    </row>
    <row r="136" spans="1:6" x14ac:dyDescent="0.2">
      <c r="A136" s="10" t="s">
        <v>3398</v>
      </c>
      <c r="B136" s="10" t="s">
        <v>3352</v>
      </c>
      <c r="C136" s="10"/>
      <c r="D136" s="9" t="s">
        <v>3197</v>
      </c>
      <c r="E136" s="9"/>
      <c r="F136" s="9" t="s">
        <v>3243</v>
      </c>
    </row>
    <row r="137" spans="1:6" x14ac:dyDescent="0.2">
      <c r="A137" s="10" t="s">
        <v>3399</v>
      </c>
      <c r="B137" s="10" t="s">
        <v>3296</v>
      </c>
      <c r="C137" s="10"/>
      <c r="D137" s="9" t="s">
        <v>3197</v>
      </c>
      <c r="E137" s="9"/>
      <c r="F137" s="9" t="s">
        <v>3359</v>
      </c>
    </row>
    <row r="138" spans="1:6" x14ac:dyDescent="0.2">
      <c r="A138" s="10" t="s">
        <v>3400</v>
      </c>
      <c r="B138" s="10" t="s">
        <v>3239</v>
      </c>
      <c r="C138" s="10"/>
      <c r="D138" s="9" t="s">
        <v>3201</v>
      </c>
      <c r="E138" s="9"/>
      <c r="F138" s="9" t="s">
        <v>3401</v>
      </c>
    </row>
    <row r="139" spans="1:6" x14ac:dyDescent="0.2">
      <c r="A139" s="10" t="s">
        <v>3402</v>
      </c>
      <c r="B139" s="10" t="s">
        <v>3239</v>
      </c>
      <c r="C139" s="10"/>
      <c r="D139" s="9" t="s">
        <v>3201</v>
      </c>
      <c r="E139" s="9"/>
      <c r="F139" s="9" t="s">
        <v>3401</v>
      </c>
    </row>
    <row r="140" spans="1:6" x14ac:dyDescent="0.2">
      <c r="A140" s="10" t="s">
        <v>3403</v>
      </c>
      <c r="B140" s="10" t="s">
        <v>3352</v>
      </c>
      <c r="C140" s="10"/>
      <c r="D140" s="9" t="s">
        <v>3197</v>
      </c>
      <c r="E140" s="9"/>
      <c r="F140" s="9" t="s">
        <v>3363</v>
      </c>
    </row>
    <row r="141" spans="1:6" x14ac:dyDescent="0.2">
      <c r="A141" s="10" t="s">
        <v>3404</v>
      </c>
      <c r="B141" s="10" t="s">
        <v>3200</v>
      </c>
      <c r="C141" s="10"/>
      <c r="D141" s="9" t="s">
        <v>3201</v>
      </c>
      <c r="E141" s="9"/>
      <c r="F141" s="9" t="s">
        <v>3202</v>
      </c>
    </row>
    <row r="142" spans="1:6" x14ac:dyDescent="0.2">
      <c r="A142" s="10" t="s">
        <v>3405</v>
      </c>
      <c r="B142" s="10" t="s">
        <v>3204</v>
      </c>
      <c r="C142" s="10"/>
      <c r="D142" s="9" t="s">
        <v>3201</v>
      </c>
      <c r="E142" s="9"/>
      <c r="F142" s="9" t="s">
        <v>3339</v>
      </c>
    </row>
    <row r="143" spans="1:6" x14ac:dyDescent="0.2">
      <c r="A143" s="10" t="s">
        <v>3406</v>
      </c>
      <c r="B143" s="10" t="s">
        <v>3321</v>
      </c>
      <c r="C143" s="10"/>
      <c r="D143" s="9" t="s">
        <v>3218</v>
      </c>
      <c r="E143" s="9"/>
      <c r="F143" s="9" t="s">
        <v>3264</v>
      </c>
    </row>
    <row r="144" spans="1:6" x14ac:dyDescent="0.2">
      <c r="A144" s="10" t="s">
        <v>3407</v>
      </c>
      <c r="B144" s="10" t="s">
        <v>3217</v>
      </c>
      <c r="C144" s="10"/>
      <c r="D144" s="9" t="s">
        <v>3197</v>
      </c>
      <c r="E144" s="9"/>
      <c r="F144" s="9" t="s">
        <v>3264</v>
      </c>
    </row>
    <row r="145" spans="1:6" x14ac:dyDescent="0.2">
      <c r="A145" s="10" t="s">
        <v>3408</v>
      </c>
      <c r="B145" s="10" t="s">
        <v>3196</v>
      </c>
      <c r="C145" s="10"/>
      <c r="D145" s="9" t="s">
        <v>3197</v>
      </c>
      <c r="E145" s="9"/>
      <c r="F145" s="9" t="s">
        <v>3198</v>
      </c>
    </row>
    <row r="146" spans="1:6" x14ac:dyDescent="0.2">
      <c r="A146" s="10" t="s">
        <v>3409</v>
      </c>
      <c r="B146" s="10" t="s">
        <v>3217</v>
      </c>
      <c r="C146" s="10"/>
      <c r="D146" s="9" t="s">
        <v>3197</v>
      </c>
      <c r="E146" s="9"/>
      <c r="F146" s="9" t="s">
        <v>3264</v>
      </c>
    </row>
    <row r="147" spans="1:6" x14ac:dyDescent="0.2">
      <c r="A147" s="10" t="s">
        <v>3410</v>
      </c>
      <c r="B147" s="10" t="s">
        <v>3285</v>
      </c>
      <c r="C147" s="10"/>
      <c r="D147" s="9" t="s">
        <v>3197</v>
      </c>
      <c r="E147" s="9" t="s">
        <v>3201</v>
      </c>
      <c r="F147" s="9" t="s">
        <v>3359</v>
      </c>
    </row>
    <row r="148" spans="1:6" x14ac:dyDescent="0.2">
      <c r="A148" s="10" t="s">
        <v>3411</v>
      </c>
      <c r="B148" s="10" t="s">
        <v>3352</v>
      </c>
      <c r="C148" s="10"/>
      <c r="D148" s="9" t="s">
        <v>3218</v>
      </c>
      <c r="E148" s="9"/>
      <c r="F148" s="9" t="s">
        <v>3235</v>
      </c>
    </row>
    <row r="149" spans="1:6" x14ac:dyDescent="0.2">
      <c r="A149" s="10" t="s">
        <v>3412</v>
      </c>
      <c r="B149" s="10" t="s">
        <v>3269</v>
      </c>
      <c r="C149" s="10"/>
      <c r="D149" s="9" t="s">
        <v>3218</v>
      </c>
      <c r="E149" s="9"/>
      <c r="F149" s="9" t="s">
        <v>3270</v>
      </c>
    </row>
    <row r="150" spans="1:6" x14ac:dyDescent="0.2">
      <c r="A150" s="10" t="s">
        <v>3413</v>
      </c>
      <c r="B150" s="10" t="s">
        <v>3262</v>
      </c>
      <c r="C150" s="10"/>
      <c r="D150" s="9" t="s">
        <v>3218</v>
      </c>
      <c r="E150" s="9"/>
      <c r="F150" s="9" t="s">
        <v>3213</v>
      </c>
    </row>
    <row r="151" spans="1:6" x14ac:dyDescent="0.2">
      <c r="A151" s="10" t="s">
        <v>3414</v>
      </c>
      <c r="B151" s="10" t="s">
        <v>3285</v>
      </c>
      <c r="C151" s="10"/>
      <c r="D151" s="9" t="s">
        <v>3218</v>
      </c>
      <c r="E151" s="9"/>
      <c r="F151" s="9" t="s">
        <v>3359</v>
      </c>
    </row>
    <row r="152" spans="1:6" x14ac:dyDescent="0.2">
      <c r="A152" s="10" t="s">
        <v>3415</v>
      </c>
      <c r="B152" s="10" t="s">
        <v>3204</v>
      </c>
      <c r="C152" s="10"/>
      <c r="D152" s="9" t="s">
        <v>3201</v>
      </c>
      <c r="E152" s="9"/>
      <c r="F152" s="9" t="s">
        <v>3369</v>
      </c>
    </row>
    <row r="153" spans="1:6" x14ac:dyDescent="0.2">
      <c r="A153" s="10" t="s">
        <v>3416</v>
      </c>
      <c r="B153" s="10" t="s">
        <v>3210</v>
      </c>
      <c r="C153" s="10"/>
      <c r="D153" s="9" t="s">
        <v>3201</v>
      </c>
      <c r="E153" s="9"/>
      <c r="F153" s="9" t="s">
        <v>3369</v>
      </c>
    </row>
    <row r="154" spans="1:6" x14ac:dyDescent="0.2">
      <c r="A154" s="10" t="s">
        <v>3417</v>
      </c>
      <c r="B154" s="10" t="s">
        <v>3221</v>
      </c>
      <c r="C154" s="10"/>
      <c r="D154" s="9" t="s">
        <v>3201</v>
      </c>
      <c r="E154" s="9"/>
      <c r="F154" s="9" t="s">
        <v>3369</v>
      </c>
    </row>
    <row r="155" spans="1:6" x14ac:dyDescent="0.2">
      <c r="A155" s="10" t="s">
        <v>3418</v>
      </c>
      <c r="B155" s="10" t="s">
        <v>3221</v>
      </c>
      <c r="C155" s="10"/>
      <c r="D155" s="9" t="s">
        <v>3201</v>
      </c>
      <c r="E155" s="9"/>
      <c r="F155" s="9" t="s">
        <v>3369</v>
      </c>
    </row>
    <row r="156" spans="1:6" x14ac:dyDescent="0.2">
      <c r="A156" s="10" t="s">
        <v>3419</v>
      </c>
      <c r="B156" s="10" t="s">
        <v>3248</v>
      </c>
      <c r="C156" s="10"/>
      <c r="D156" s="9" t="s">
        <v>3201</v>
      </c>
      <c r="E156" s="9"/>
      <c r="F156" s="9" t="s">
        <v>3339</v>
      </c>
    </row>
    <row r="157" spans="1:6" x14ac:dyDescent="0.2">
      <c r="A157" s="10" t="s">
        <v>3420</v>
      </c>
      <c r="B157" s="10" t="s">
        <v>3256</v>
      </c>
      <c r="C157" s="10"/>
      <c r="D157" s="9" t="s">
        <v>3218</v>
      </c>
      <c r="E157" s="9"/>
      <c r="F157" s="9" t="s">
        <v>3270</v>
      </c>
    </row>
    <row r="158" spans="1:6" x14ac:dyDescent="0.2">
      <c r="A158" s="10" t="s">
        <v>3421</v>
      </c>
      <c r="B158" s="10" t="s">
        <v>3253</v>
      </c>
      <c r="C158" s="10"/>
      <c r="D158" s="9" t="s">
        <v>3218</v>
      </c>
      <c r="E158" s="9"/>
      <c r="F158" s="9" t="s">
        <v>3254</v>
      </c>
    </row>
    <row r="159" spans="1:6" x14ac:dyDescent="0.2">
      <c r="A159" s="10" t="s">
        <v>3422</v>
      </c>
      <c r="B159" s="10" t="s">
        <v>3217</v>
      </c>
      <c r="C159" s="10"/>
      <c r="D159" s="9" t="s">
        <v>3218</v>
      </c>
      <c r="E159" s="9"/>
      <c r="F159" s="9" t="s">
        <v>3314</v>
      </c>
    </row>
    <row r="160" spans="1:6" x14ac:dyDescent="0.2">
      <c r="A160" s="10" t="s">
        <v>3423</v>
      </c>
      <c r="B160" s="10" t="s">
        <v>3212</v>
      </c>
      <c r="C160" s="10"/>
      <c r="D160" s="9" t="s">
        <v>3197</v>
      </c>
      <c r="E160" s="9"/>
      <c r="F160" s="9" t="s">
        <v>3424</v>
      </c>
    </row>
    <row r="161" spans="1:6" x14ac:dyDescent="0.2">
      <c r="A161" s="10" t="s">
        <v>3425</v>
      </c>
      <c r="B161" s="10" t="s">
        <v>3287</v>
      </c>
      <c r="C161" s="10"/>
      <c r="D161" s="9" t="s">
        <v>3218</v>
      </c>
      <c r="E161" s="9"/>
      <c r="F161" s="9" t="s">
        <v>3213</v>
      </c>
    </row>
    <row r="162" spans="1:6" x14ac:dyDescent="0.2">
      <c r="A162" s="10" t="s">
        <v>3426</v>
      </c>
      <c r="B162" s="10" t="s">
        <v>3287</v>
      </c>
      <c r="C162" s="10"/>
      <c r="D162" s="9" t="s">
        <v>3197</v>
      </c>
      <c r="E162" s="9"/>
      <c r="F162" s="9" t="s">
        <v>3213</v>
      </c>
    </row>
    <row r="163" spans="1:6" x14ac:dyDescent="0.2">
      <c r="A163" s="10" t="s">
        <v>3427</v>
      </c>
      <c r="B163" s="10" t="s">
        <v>3267</v>
      </c>
      <c r="C163" s="10"/>
      <c r="D163" s="9" t="s">
        <v>3218</v>
      </c>
      <c r="E163" s="9"/>
      <c r="F163" s="9" t="s">
        <v>3428</v>
      </c>
    </row>
    <row r="164" spans="1:6" x14ac:dyDescent="0.2">
      <c r="A164" s="10" t="s">
        <v>3429</v>
      </c>
      <c r="B164" s="10" t="s">
        <v>3210</v>
      </c>
      <c r="C164" s="10"/>
      <c r="D164" s="9" t="s">
        <v>3201</v>
      </c>
      <c r="E164" s="9"/>
      <c r="F164" s="9" t="s">
        <v>3430</v>
      </c>
    </row>
    <row r="165" spans="1:6" x14ac:dyDescent="0.2">
      <c r="A165" s="10" t="s">
        <v>3431</v>
      </c>
      <c r="B165" s="10" t="s">
        <v>3242</v>
      </c>
      <c r="C165" s="10"/>
      <c r="D165" s="9" t="s">
        <v>3218</v>
      </c>
      <c r="E165" s="9"/>
      <c r="F165" s="9" t="s">
        <v>3314</v>
      </c>
    </row>
    <row r="166" spans="1:6" x14ac:dyDescent="0.2">
      <c r="A166" s="10" t="s">
        <v>3432</v>
      </c>
      <c r="B166" s="10" t="s">
        <v>3212</v>
      </c>
      <c r="C166" s="10"/>
      <c r="D166" s="9" t="s">
        <v>3218</v>
      </c>
      <c r="E166" s="9"/>
      <c r="F166" s="9" t="s">
        <v>3314</v>
      </c>
    </row>
    <row r="167" spans="1:6" x14ac:dyDescent="0.2">
      <c r="A167" s="10" t="s">
        <v>3433</v>
      </c>
      <c r="B167" s="10" t="s">
        <v>3387</v>
      </c>
      <c r="C167" s="10"/>
      <c r="D167" s="9" t="s">
        <v>3201</v>
      </c>
      <c r="E167" s="9"/>
      <c r="F167" s="9" t="s">
        <v>3314</v>
      </c>
    </row>
    <row r="168" spans="1:6" x14ac:dyDescent="0.2">
      <c r="A168" s="10" t="s">
        <v>3434</v>
      </c>
      <c r="B168" s="10" t="s">
        <v>3321</v>
      </c>
      <c r="C168" s="10"/>
      <c r="D168" s="9" t="s">
        <v>3201</v>
      </c>
      <c r="E168" s="9"/>
      <c r="F168" s="9" t="s">
        <v>3249</v>
      </c>
    </row>
    <row r="169" spans="1:6" x14ac:dyDescent="0.2">
      <c r="A169" s="10" t="s">
        <v>3435</v>
      </c>
      <c r="B169" s="10" t="s">
        <v>3212</v>
      </c>
      <c r="C169" s="10"/>
      <c r="D169" s="9" t="s">
        <v>3218</v>
      </c>
      <c r="E169" s="9"/>
      <c r="F169" s="9" t="s">
        <v>3249</v>
      </c>
    </row>
    <row r="170" spans="1:6" x14ac:dyDescent="0.2">
      <c r="A170" s="10" t="s">
        <v>3436</v>
      </c>
      <c r="B170" s="10" t="s">
        <v>3196</v>
      </c>
      <c r="C170" s="10"/>
      <c r="D170" s="9" t="s">
        <v>3197</v>
      </c>
      <c r="E170" s="9"/>
      <c r="F170" s="9" t="s">
        <v>3369</v>
      </c>
    </row>
    <row r="171" spans="1:6" x14ac:dyDescent="0.2">
      <c r="A171" s="10" t="s">
        <v>3437</v>
      </c>
      <c r="B171" s="10" t="s">
        <v>3292</v>
      </c>
      <c r="C171" s="10"/>
      <c r="D171" s="9" t="s">
        <v>3201</v>
      </c>
      <c r="E171" s="9"/>
      <c r="F171" s="9" t="s">
        <v>3235</v>
      </c>
    </row>
    <row r="172" spans="1:6" x14ac:dyDescent="0.2">
      <c r="A172" s="10" t="s">
        <v>3438</v>
      </c>
      <c r="B172" s="10" t="s">
        <v>3302</v>
      </c>
      <c r="C172" s="10"/>
      <c r="D172" s="9" t="s">
        <v>3197</v>
      </c>
      <c r="E172" s="9"/>
      <c r="F172" s="9" t="s">
        <v>3363</v>
      </c>
    </row>
    <row r="173" spans="1:6" x14ac:dyDescent="0.2">
      <c r="A173" s="10" t="s">
        <v>3439</v>
      </c>
      <c r="B173" s="10" t="s">
        <v>3248</v>
      </c>
      <c r="C173" s="10"/>
      <c r="D173" s="9" t="s">
        <v>3201</v>
      </c>
      <c r="E173" s="9"/>
      <c r="F173" s="9" t="s">
        <v>3243</v>
      </c>
    </row>
    <row r="174" spans="1:6" x14ac:dyDescent="0.2">
      <c r="A174" s="10" t="s">
        <v>3440</v>
      </c>
      <c r="B174" s="10" t="s">
        <v>3200</v>
      </c>
      <c r="C174" s="10"/>
      <c r="D174" s="9" t="s">
        <v>3201</v>
      </c>
      <c r="E174" s="9"/>
      <c r="F174" s="9" t="s">
        <v>3202</v>
      </c>
    </row>
    <row r="175" spans="1:6" x14ac:dyDescent="0.2">
      <c r="A175" s="10" t="s">
        <v>3441</v>
      </c>
      <c r="B175" s="10" t="s">
        <v>3387</v>
      </c>
      <c r="C175" s="10"/>
      <c r="D175" s="9" t="s">
        <v>3201</v>
      </c>
      <c r="E175" s="9"/>
      <c r="F175" s="9" t="s">
        <v>3294</v>
      </c>
    </row>
    <row r="176" spans="1:6" x14ac:dyDescent="0.2">
      <c r="A176" s="10" t="s">
        <v>3442</v>
      </c>
      <c r="B176" s="10" t="s">
        <v>3387</v>
      </c>
      <c r="C176" s="10"/>
      <c r="D176" s="9" t="s">
        <v>3201</v>
      </c>
      <c r="E176" s="9"/>
      <c r="F176" s="9" t="s">
        <v>3294</v>
      </c>
    </row>
    <row r="177" spans="1:6" x14ac:dyDescent="0.2">
      <c r="A177" s="10" t="s">
        <v>3443</v>
      </c>
      <c r="B177" s="10" t="s">
        <v>3210</v>
      </c>
      <c r="C177" s="10"/>
      <c r="D177" s="9" t="s">
        <v>3201</v>
      </c>
      <c r="E177" s="9"/>
      <c r="F177" s="9" t="s">
        <v>3235</v>
      </c>
    </row>
    <row r="178" spans="1:6" x14ac:dyDescent="0.2">
      <c r="A178" s="10" t="s">
        <v>3444</v>
      </c>
      <c r="B178" s="10" t="s">
        <v>3387</v>
      </c>
      <c r="C178" s="10"/>
      <c r="D178" s="9" t="s">
        <v>3201</v>
      </c>
      <c r="E178" s="9"/>
      <c r="F178" s="9" t="s">
        <v>3445</v>
      </c>
    </row>
    <row r="179" spans="1:6" x14ac:dyDescent="0.2">
      <c r="A179" s="10" t="s">
        <v>3446</v>
      </c>
      <c r="B179" s="10" t="s">
        <v>3204</v>
      </c>
      <c r="C179" s="10"/>
      <c r="D179" s="9" t="s">
        <v>3201</v>
      </c>
      <c r="E179" s="9"/>
      <c r="F179" s="9" t="s">
        <v>3215</v>
      </c>
    </row>
    <row r="180" spans="1:6" x14ac:dyDescent="0.2">
      <c r="A180" s="10" t="s">
        <v>3447</v>
      </c>
      <c r="B180" s="10" t="s">
        <v>3204</v>
      </c>
      <c r="C180" s="10"/>
      <c r="D180" s="9" t="s">
        <v>3201</v>
      </c>
      <c r="E180" s="9"/>
      <c r="F180" s="9" t="s">
        <v>3215</v>
      </c>
    </row>
    <row r="181" spans="1:6" x14ac:dyDescent="0.2">
      <c r="A181" s="10" t="s">
        <v>3448</v>
      </c>
      <c r="B181" s="10" t="s">
        <v>3207</v>
      </c>
      <c r="C181" s="10"/>
      <c r="D181" s="9" t="s">
        <v>3197</v>
      </c>
      <c r="E181" s="9"/>
      <c r="F181" s="9" t="s">
        <v>3215</v>
      </c>
    </row>
    <row r="182" spans="1:6" x14ac:dyDescent="0.2">
      <c r="A182" s="10" t="s">
        <v>3449</v>
      </c>
      <c r="B182" s="10" t="s">
        <v>3253</v>
      </c>
      <c r="C182" s="10"/>
      <c r="D182" s="9" t="s">
        <v>3197</v>
      </c>
      <c r="E182" s="9"/>
      <c r="F182" s="9" t="s">
        <v>3450</v>
      </c>
    </row>
    <row r="183" spans="1:6" x14ac:dyDescent="0.2">
      <c r="A183" s="10" t="s">
        <v>3451</v>
      </c>
      <c r="B183" s="10" t="s">
        <v>3204</v>
      </c>
      <c r="C183" s="10"/>
      <c r="D183" s="9" t="s">
        <v>3201</v>
      </c>
      <c r="E183" s="9"/>
      <c r="F183" s="9" t="s">
        <v>3450</v>
      </c>
    </row>
    <row r="184" spans="1:6" x14ac:dyDescent="0.2">
      <c r="A184" s="10" t="s">
        <v>3452</v>
      </c>
      <c r="B184" s="10" t="s">
        <v>3272</v>
      </c>
      <c r="C184" s="10"/>
      <c r="D184" s="9" t="s">
        <v>3218</v>
      </c>
      <c r="E184" s="9"/>
      <c r="F184" s="9" t="s">
        <v>3450</v>
      </c>
    </row>
    <row r="185" spans="1:6" x14ac:dyDescent="0.2">
      <c r="A185" s="10" t="s">
        <v>3453</v>
      </c>
      <c r="B185" s="10" t="s">
        <v>3287</v>
      </c>
      <c r="C185" s="10"/>
      <c r="D185" s="9" t="s">
        <v>3197</v>
      </c>
      <c r="E185" s="9"/>
      <c r="F185" s="9" t="s">
        <v>3347</v>
      </c>
    </row>
    <row r="186" spans="1:6" x14ac:dyDescent="0.2">
      <c r="A186" s="10" t="s">
        <v>3454</v>
      </c>
      <c r="B186" s="10" t="s">
        <v>3277</v>
      </c>
      <c r="C186" s="10"/>
      <c r="D186" s="9" t="s">
        <v>3197</v>
      </c>
      <c r="E186" s="9"/>
      <c r="F186" s="9" t="s">
        <v>3455</v>
      </c>
    </row>
    <row r="187" spans="1:6" x14ac:dyDescent="0.2">
      <c r="A187" s="10" t="s">
        <v>3456</v>
      </c>
      <c r="B187" s="10" t="s">
        <v>3277</v>
      </c>
      <c r="C187" s="10"/>
      <c r="D187" s="9" t="s">
        <v>3197</v>
      </c>
      <c r="E187" s="9"/>
      <c r="F187" s="9" t="s">
        <v>3455</v>
      </c>
    </row>
    <row r="188" spans="1:6" x14ac:dyDescent="0.2">
      <c r="A188" s="10" t="s">
        <v>3457</v>
      </c>
      <c r="B188" s="10" t="s">
        <v>3234</v>
      </c>
      <c r="C188" s="10"/>
      <c r="D188" s="9" t="s">
        <v>3197</v>
      </c>
      <c r="E188" s="9"/>
      <c r="F188" s="9" t="s">
        <v>3339</v>
      </c>
    </row>
    <row r="189" spans="1:6" x14ac:dyDescent="0.2">
      <c r="A189" s="10" t="s">
        <v>3458</v>
      </c>
      <c r="B189" s="10" t="s">
        <v>3242</v>
      </c>
      <c r="C189" s="10"/>
      <c r="D189" s="9" t="s">
        <v>3197</v>
      </c>
      <c r="E189" s="9"/>
      <c r="F189" s="9" t="s">
        <v>3314</v>
      </c>
    </row>
    <row r="190" spans="1:6" x14ac:dyDescent="0.2">
      <c r="A190" s="10" t="s">
        <v>3459</v>
      </c>
      <c r="B190" s="10" t="s">
        <v>3262</v>
      </c>
      <c r="C190" s="10"/>
      <c r="D190" s="9" t="s">
        <v>3218</v>
      </c>
      <c r="E190" s="9"/>
      <c r="F190" s="9" t="s">
        <v>3314</v>
      </c>
    </row>
    <row r="191" spans="1:6" x14ac:dyDescent="0.2">
      <c r="A191" s="10" t="s">
        <v>3460</v>
      </c>
      <c r="B191" s="10" t="s">
        <v>3234</v>
      </c>
      <c r="C191" s="10"/>
      <c r="D191" s="9" t="s">
        <v>3197</v>
      </c>
      <c r="E191" s="9"/>
      <c r="F191" s="9" t="s">
        <v>3339</v>
      </c>
    </row>
    <row r="192" spans="1:6" x14ac:dyDescent="0.2">
      <c r="A192" s="10" t="s">
        <v>3461</v>
      </c>
      <c r="B192" s="10" t="s">
        <v>3327</v>
      </c>
      <c r="C192" s="10"/>
      <c r="D192" s="9" t="s">
        <v>3218</v>
      </c>
      <c r="E192" s="9"/>
      <c r="F192" s="9" t="s">
        <v>3317</v>
      </c>
    </row>
    <row r="193" spans="1:6" x14ac:dyDescent="0.2">
      <c r="A193" s="10" t="s">
        <v>3462</v>
      </c>
      <c r="B193" s="10" t="s">
        <v>3387</v>
      </c>
      <c r="C193" s="10"/>
      <c r="D193" s="9" t="s">
        <v>3201</v>
      </c>
      <c r="E193" s="9"/>
      <c r="F193" s="9" t="s">
        <v>3317</v>
      </c>
    </row>
    <row r="194" spans="1:6" x14ac:dyDescent="0.2">
      <c r="A194" s="10" t="s">
        <v>3463</v>
      </c>
      <c r="B194" s="10" t="s">
        <v>3246</v>
      </c>
      <c r="C194" s="10"/>
      <c r="D194" s="9" t="s">
        <v>3201</v>
      </c>
      <c r="E194" s="9"/>
      <c r="F194" s="9" t="s">
        <v>3464</v>
      </c>
    </row>
    <row r="195" spans="1:6" x14ac:dyDescent="0.2">
      <c r="A195" s="10" t="s">
        <v>3465</v>
      </c>
      <c r="B195" s="10" t="s">
        <v>3246</v>
      </c>
      <c r="C195" s="10"/>
      <c r="D195" s="9" t="s">
        <v>3201</v>
      </c>
      <c r="E195" s="9"/>
      <c r="F195" s="9" t="s">
        <v>3464</v>
      </c>
    </row>
    <row r="196" spans="1:6" x14ac:dyDescent="0.2">
      <c r="A196" s="10" t="s">
        <v>3466</v>
      </c>
      <c r="B196" s="10" t="s">
        <v>3212</v>
      </c>
      <c r="C196" s="10"/>
      <c r="D196" s="9" t="s">
        <v>3197</v>
      </c>
      <c r="E196" s="9"/>
      <c r="F196" s="9" t="s">
        <v>3319</v>
      </c>
    </row>
    <row r="197" spans="1:6" x14ac:dyDescent="0.2">
      <c r="A197" s="10" t="s">
        <v>3467</v>
      </c>
      <c r="B197" s="10" t="s">
        <v>3352</v>
      </c>
      <c r="C197" s="10"/>
      <c r="D197" s="9" t="s">
        <v>3218</v>
      </c>
      <c r="E197" s="9"/>
      <c r="F197" s="9" t="s">
        <v>3347</v>
      </c>
    </row>
    <row r="198" spans="1:6" x14ac:dyDescent="0.2">
      <c r="A198" s="10" t="s">
        <v>3468</v>
      </c>
      <c r="B198" s="10" t="s">
        <v>3246</v>
      </c>
      <c r="C198" s="10"/>
      <c r="D198" s="9" t="s">
        <v>3201</v>
      </c>
      <c r="E198" s="9"/>
      <c r="F198" s="9" t="s">
        <v>3469</v>
      </c>
    </row>
    <row r="199" spans="1:6" x14ac:dyDescent="0.2">
      <c r="A199" s="10" t="s">
        <v>3470</v>
      </c>
      <c r="B199" s="10" t="s">
        <v>3272</v>
      </c>
      <c r="C199" s="10"/>
      <c r="D199" s="9" t="s">
        <v>3201</v>
      </c>
      <c r="E199" s="9"/>
      <c r="F199" s="9" t="s">
        <v>3469</v>
      </c>
    </row>
    <row r="200" spans="1:6" x14ac:dyDescent="0.2">
      <c r="A200" s="10" t="s">
        <v>3471</v>
      </c>
      <c r="B200" s="10" t="s">
        <v>3196</v>
      </c>
      <c r="C200" s="10"/>
      <c r="D200" s="9" t="s">
        <v>3218</v>
      </c>
      <c r="E200" s="9"/>
      <c r="F200" s="9" t="s">
        <v>3369</v>
      </c>
    </row>
    <row r="201" spans="1:6" x14ac:dyDescent="0.2">
      <c r="A201" s="10" t="s">
        <v>3472</v>
      </c>
      <c r="B201" s="10" t="s">
        <v>3287</v>
      </c>
      <c r="C201" s="10"/>
      <c r="D201" s="9" t="s">
        <v>3218</v>
      </c>
      <c r="E201" s="9"/>
      <c r="F201" s="9" t="s">
        <v>3213</v>
      </c>
    </row>
    <row r="202" spans="1:6" x14ac:dyDescent="0.2">
      <c r="A202" s="10" t="s">
        <v>3473</v>
      </c>
      <c r="B202" s="10" t="s">
        <v>3196</v>
      </c>
      <c r="C202" s="10"/>
      <c r="D202" s="9" t="s">
        <v>3197</v>
      </c>
      <c r="E202" s="9"/>
      <c r="F202" s="9" t="s">
        <v>3369</v>
      </c>
    </row>
    <row r="203" spans="1:6" x14ac:dyDescent="0.2">
      <c r="A203" s="10" t="s">
        <v>3474</v>
      </c>
      <c r="B203" s="10" t="s">
        <v>3242</v>
      </c>
      <c r="C203" s="10"/>
      <c r="D203" s="9" t="s">
        <v>3197</v>
      </c>
      <c r="E203" s="9"/>
      <c r="F203" s="9" t="s">
        <v>3359</v>
      </c>
    </row>
    <row r="204" spans="1:6" x14ac:dyDescent="0.2">
      <c r="A204" s="10" t="s">
        <v>3475</v>
      </c>
      <c r="B204" s="10" t="s">
        <v>3285</v>
      </c>
      <c r="C204" s="10"/>
      <c r="D204" s="9" t="s">
        <v>3218</v>
      </c>
      <c r="E204" s="9"/>
      <c r="F204" s="9" t="s">
        <v>3222</v>
      </c>
    </row>
    <row r="205" spans="1:6" x14ac:dyDescent="0.2">
      <c r="A205" s="10" t="s">
        <v>3476</v>
      </c>
      <c r="B205" s="10" t="s">
        <v>3242</v>
      </c>
      <c r="C205" s="10"/>
      <c r="D205" s="9" t="s">
        <v>3197</v>
      </c>
      <c r="E205" s="9"/>
      <c r="F205" s="9" t="s">
        <v>3222</v>
      </c>
    </row>
    <row r="206" spans="1:6" x14ac:dyDescent="0.2">
      <c r="A206" s="10" t="s">
        <v>3477</v>
      </c>
      <c r="B206" s="10" t="s">
        <v>3242</v>
      </c>
      <c r="C206" s="10"/>
      <c r="D206" s="9" t="s">
        <v>3197</v>
      </c>
      <c r="E206" s="9"/>
      <c r="F206" s="9" t="s">
        <v>3222</v>
      </c>
    </row>
    <row r="207" spans="1:6" x14ac:dyDescent="0.2">
      <c r="A207" s="10" t="s">
        <v>3478</v>
      </c>
      <c r="B207" s="10" t="s">
        <v>3248</v>
      </c>
      <c r="C207" s="10"/>
      <c r="D207" s="9" t="s">
        <v>3201</v>
      </c>
      <c r="E207" s="9"/>
      <c r="F207" s="9" t="s">
        <v>3222</v>
      </c>
    </row>
    <row r="208" spans="1:6" x14ac:dyDescent="0.2">
      <c r="A208" s="10" t="s">
        <v>3479</v>
      </c>
      <c r="B208" s="10" t="s">
        <v>3296</v>
      </c>
      <c r="C208" s="10"/>
      <c r="D208" s="9" t="s">
        <v>3218</v>
      </c>
      <c r="E208" s="9"/>
      <c r="F208" s="9" t="s">
        <v>3222</v>
      </c>
    </row>
    <row r="209" spans="1:6" x14ac:dyDescent="0.2">
      <c r="A209" s="10" t="s">
        <v>3480</v>
      </c>
      <c r="B209" s="10" t="s">
        <v>3248</v>
      </c>
      <c r="C209" s="10"/>
      <c r="D209" s="9" t="s">
        <v>3201</v>
      </c>
      <c r="E209" s="9"/>
      <c r="F209" s="9" t="s">
        <v>3222</v>
      </c>
    </row>
    <row r="210" spans="1:6" x14ac:dyDescent="0.2">
      <c r="A210" s="10" t="s">
        <v>3481</v>
      </c>
      <c r="B210" s="10" t="s">
        <v>3210</v>
      </c>
      <c r="C210" s="10"/>
      <c r="D210" s="9" t="s">
        <v>3201</v>
      </c>
      <c r="E210" s="9"/>
      <c r="F210" s="9" t="s">
        <v>3222</v>
      </c>
    </row>
    <row r="211" spans="1:6" x14ac:dyDescent="0.2">
      <c r="A211" s="10" t="s">
        <v>3482</v>
      </c>
      <c r="B211" s="10" t="s">
        <v>3302</v>
      </c>
      <c r="C211" s="10"/>
      <c r="D211" s="9" t="s">
        <v>3218</v>
      </c>
      <c r="E211" s="9"/>
      <c r="F211" s="9" t="s">
        <v>3222</v>
      </c>
    </row>
    <row r="212" spans="1:6" x14ac:dyDescent="0.2">
      <c r="A212" s="10" t="s">
        <v>3483</v>
      </c>
      <c r="B212" s="10" t="s">
        <v>3277</v>
      </c>
      <c r="C212" s="10"/>
      <c r="D212" s="9" t="s">
        <v>3197</v>
      </c>
      <c r="E212" s="9"/>
      <c r="F212" s="9" t="s">
        <v>3484</v>
      </c>
    </row>
    <row r="213" spans="1:6" x14ac:dyDescent="0.2">
      <c r="A213" s="10" t="s">
        <v>3485</v>
      </c>
      <c r="B213" s="10" t="s">
        <v>3327</v>
      </c>
      <c r="C213" s="10"/>
      <c r="D213" s="9" t="s">
        <v>3197</v>
      </c>
      <c r="E213" s="9"/>
      <c r="F213" s="9" t="s">
        <v>3484</v>
      </c>
    </row>
    <row r="214" spans="1:6" x14ac:dyDescent="0.2">
      <c r="A214" s="10" t="s">
        <v>3486</v>
      </c>
      <c r="B214" s="10" t="s">
        <v>3352</v>
      </c>
      <c r="C214" s="10"/>
      <c r="D214" s="9" t="s">
        <v>3218</v>
      </c>
      <c r="E214" s="9"/>
      <c r="F214" s="9" t="s">
        <v>3243</v>
      </c>
    </row>
    <row r="215" spans="1:6" x14ac:dyDescent="0.2">
      <c r="A215" s="10" t="s">
        <v>3487</v>
      </c>
      <c r="B215" s="10" t="s">
        <v>3210</v>
      </c>
      <c r="C215" s="10"/>
      <c r="D215" s="9" t="s">
        <v>3201</v>
      </c>
      <c r="E215" s="9"/>
      <c r="F215" s="9" t="s">
        <v>3198</v>
      </c>
    </row>
    <row r="216" spans="1:6" x14ac:dyDescent="0.2">
      <c r="A216" s="10" t="s">
        <v>3488</v>
      </c>
      <c r="B216" s="10" t="s">
        <v>3296</v>
      </c>
      <c r="C216" s="10"/>
      <c r="D216" s="9" t="s">
        <v>3218</v>
      </c>
      <c r="E216" s="9"/>
      <c r="F216" s="9" t="s">
        <v>3249</v>
      </c>
    </row>
    <row r="217" spans="1:6" x14ac:dyDescent="0.2">
      <c r="A217" s="10" t="s">
        <v>3489</v>
      </c>
      <c r="B217" s="10" t="s">
        <v>3277</v>
      </c>
      <c r="C217" s="10"/>
      <c r="D217" s="9" t="s">
        <v>3197</v>
      </c>
      <c r="E217" s="9"/>
      <c r="F217" s="9" t="s">
        <v>3225</v>
      </c>
    </row>
    <row r="218" spans="1:6" x14ac:dyDescent="0.2">
      <c r="A218" s="10" t="s">
        <v>3490</v>
      </c>
      <c r="B218" s="10" t="s">
        <v>3277</v>
      </c>
      <c r="C218" s="10"/>
      <c r="D218" s="9" t="s">
        <v>3197</v>
      </c>
      <c r="E218" s="9"/>
      <c r="F218" s="9" t="s">
        <v>3309</v>
      </c>
    </row>
    <row r="219" spans="1:6" x14ac:dyDescent="0.2">
      <c r="A219" s="10" t="s">
        <v>3491</v>
      </c>
      <c r="B219" s="10" t="s">
        <v>3200</v>
      </c>
      <c r="C219" s="10"/>
      <c r="D219" s="9" t="s">
        <v>3201</v>
      </c>
      <c r="E219" s="9"/>
      <c r="F219" s="9" t="s">
        <v>3254</v>
      </c>
    </row>
    <row r="220" spans="1:6" x14ac:dyDescent="0.2">
      <c r="A220" s="10" t="s">
        <v>3492</v>
      </c>
      <c r="B220" s="10" t="s">
        <v>3253</v>
      </c>
      <c r="C220" s="10"/>
      <c r="D220" s="9" t="s">
        <v>3197</v>
      </c>
      <c r="E220" s="9"/>
      <c r="F220" s="9" t="s">
        <v>3331</v>
      </c>
    </row>
    <row r="221" spans="1:6" x14ac:dyDescent="0.2">
      <c r="A221" s="10" t="s">
        <v>3493</v>
      </c>
      <c r="B221" s="10" t="s">
        <v>3305</v>
      </c>
      <c r="C221" s="10"/>
      <c r="D221" s="9" t="s">
        <v>3218</v>
      </c>
      <c r="E221" s="9"/>
      <c r="F221" s="9" t="s">
        <v>3339</v>
      </c>
    </row>
    <row r="222" spans="1:6" x14ac:dyDescent="0.2">
      <c r="A222" s="10" t="s">
        <v>3494</v>
      </c>
      <c r="B222" s="10" t="s">
        <v>3196</v>
      </c>
      <c r="C222" s="10"/>
      <c r="D222" s="9" t="s">
        <v>3197</v>
      </c>
      <c r="E222" s="9"/>
      <c r="F222" s="9" t="s">
        <v>3369</v>
      </c>
    </row>
    <row r="223" spans="1:6" x14ac:dyDescent="0.2">
      <c r="A223" s="10" t="s">
        <v>3495</v>
      </c>
      <c r="B223" s="10" t="s">
        <v>3387</v>
      </c>
      <c r="C223" s="10"/>
      <c r="D223" s="9" t="s">
        <v>3201</v>
      </c>
      <c r="E223" s="9"/>
      <c r="F223" s="9" t="s">
        <v>3254</v>
      </c>
    </row>
    <row r="224" spans="1:6" x14ac:dyDescent="0.2">
      <c r="A224" s="10" t="s">
        <v>3496</v>
      </c>
      <c r="B224" s="10" t="s">
        <v>3248</v>
      </c>
      <c r="C224" s="10"/>
      <c r="D224" s="9" t="s">
        <v>3201</v>
      </c>
      <c r="E224" s="9"/>
      <c r="F224" s="9" t="s">
        <v>3237</v>
      </c>
    </row>
    <row r="225" spans="1:6" x14ac:dyDescent="0.2">
      <c r="A225" s="10" t="s">
        <v>3497</v>
      </c>
      <c r="B225" s="10" t="s">
        <v>3305</v>
      </c>
      <c r="C225" s="10"/>
      <c r="D225" s="9" t="s">
        <v>3218</v>
      </c>
      <c r="E225" s="9"/>
      <c r="F225" s="9" t="s">
        <v>3294</v>
      </c>
    </row>
    <row r="226" spans="1:6" x14ac:dyDescent="0.2">
      <c r="A226" s="10" t="s">
        <v>3498</v>
      </c>
      <c r="B226" s="10" t="s">
        <v>3387</v>
      </c>
      <c r="C226" s="10"/>
      <c r="D226" s="9" t="s">
        <v>3201</v>
      </c>
      <c r="E226" s="9"/>
      <c r="F226" s="9" t="s">
        <v>3202</v>
      </c>
    </row>
    <row r="227" spans="1:6" x14ac:dyDescent="0.2">
      <c r="A227" s="10" t="s">
        <v>3499</v>
      </c>
      <c r="B227" s="10" t="s">
        <v>3200</v>
      </c>
      <c r="C227" s="10"/>
      <c r="D227" s="9" t="s">
        <v>3201</v>
      </c>
      <c r="E227" s="9"/>
      <c r="F227" s="9" t="s">
        <v>3202</v>
      </c>
    </row>
    <row r="228" spans="1:6" x14ac:dyDescent="0.2">
      <c r="A228" s="10" t="s">
        <v>3500</v>
      </c>
      <c r="B228" s="10" t="s">
        <v>3239</v>
      </c>
      <c r="C228" s="10"/>
      <c r="D228" s="9" t="s">
        <v>3201</v>
      </c>
      <c r="E228" s="9"/>
      <c r="F228" s="9" t="s">
        <v>3501</v>
      </c>
    </row>
    <row r="229" spans="1:6" x14ac:dyDescent="0.2">
      <c r="A229" s="10" t="s">
        <v>3502</v>
      </c>
      <c r="B229" s="10" t="s">
        <v>3239</v>
      </c>
      <c r="C229" s="10"/>
      <c r="D229" s="9" t="s">
        <v>3201</v>
      </c>
      <c r="E229" s="9"/>
      <c r="F229" s="9" t="s">
        <v>3501</v>
      </c>
    </row>
    <row r="230" spans="1:6" x14ac:dyDescent="0.2">
      <c r="A230" s="10" t="s">
        <v>3503</v>
      </c>
      <c r="B230" s="10" t="s">
        <v>3210</v>
      </c>
      <c r="C230" s="10"/>
      <c r="D230" s="9" t="s">
        <v>3201</v>
      </c>
      <c r="E230" s="9"/>
      <c r="F230" s="9" t="s">
        <v>3359</v>
      </c>
    </row>
    <row r="231" spans="1:6" x14ac:dyDescent="0.2">
      <c r="A231" s="10" t="s">
        <v>3504</v>
      </c>
      <c r="B231" s="10" t="s">
        <v>3327</v>
      </c>
      <c r="C231" s="10"/>
      <c r="D231" s="9" t="s">
        <v>3218</v>
      </c>
      <c r="E231" s="9"/>
      <c r="F231" s="9" t="s">
        <v>3501</v>
      </c>
    </row>
    <row r="232" spans="1:6" x14ac:dyDescent="0.2">
      <c r="A232" s="10" t="s">
        <v>3505</v>
      </c>
      <c r="B232" s="10" t="s">
        <v>3224</v>
      </c>
      <c r="C232" s="10"/>
      <c r="D232" s="9" t="s">
        <v>3201</v>
      </c>
      <c r="E232" s="9"/>
      <c r="F232" s="9" t="s">
        <v>3506</v>
      </c>
    </row>
    <row r="233" spans="1:6" x14ac:dyDescent="0.2">
      <c r="A233" s="10" t="s">
        <v>3507</v>
      </c>
      <c r="B233" s="10" t="s">
        <v>3224</v>
      </c>
      <c r="C233" s="10"/>
      <c r="D233" s="9" t="s">
        <v>3201</v>
      </c>
      <c r="E233" s="9"/>
      <c r="F233" s="9" t="s">
        <v>3506</v>
      </c>
    </row>
    <row r="234" spans="1:6" x14ac:dyDescent="0.2">
      <c r="A234" s="10" t="s">
        <v>3508</v>
      </c>
      <c r="B234" s="10" t="s">
        <v>3256</v>
      </c>
      <c r="C234" s="10"/>
      <c r="D234" s="9" t="s">
        <v>3218</v>
      </c>
      <c r="E234" s="9"/>
      <c r="F234" s="9" t="s">
        <v>3270</v>
      </c>
    </row>
    <row r="235" spans="1:6" x14ac:dyDescent="0.2">
      <c r="A235" s="10" t="s">
        <v>3509</v>
      </c>
      <c r="B235" s="10" t="s">
        <v>3259</v>
      </c>
      <c r="C235" s="10"/>
      <c r="D235" s="9" t="s">
        <v>3197</v>
      </c>
      <c r="E235" s="9"/>
      <c r="F235" s="9" t="s">
        <v>3264</v>
      </c>
    </row>
    <row r="236" spans="1:6" x14ac:dyDescent="0.2">
      <c r="A236" s="10" t="s">
        <v>3510</v>
      </c>
      <c r="B236" s="10" t="s">
        <v>3387</v>
      </c>
      <c r="C236" s="10"/>
      <c r="D236" s="9" t="s">
        <v>3201</v>
      </c>
      <c r="E236" s="9"/>
      <c r="F236" s="9" t="s">
        <v>3264</v>
      </c>
    </row>
    <row r="237" spans="1:6" x14ac:dyDescent="0.2">
      <c r="A237" s="10" t="s">
        <v>3511</v>
      </c>
      <c r="B237" s="10" t="s">
        <v>3256</v>
      </c>
      <c r="C237" s="10"/>
      <c r="D237" s="9" t="s">
        <v>3218</v>
      </c>
      <c r="E237" s="9"/>
      <c r="F237" s="9" t="s">
        <v>3270</v>
      </c>
    </row>
    <row r="238" spans="1:6" x14ac:dyDescent="0.2">
      <c r="A238" s="10" t="s">
        <v>3512</v>
      </c>
      <c r="B238" s="10" t="s">
        <v>3248</v>
      </c>
      <c r="C238" s="10"/>
      <c r="D238" s="9" t="s">
        <v>3201</v>
      </c>
      <c r="E238" s="9"/>
      <c r="F238" s="9" t="s">
        <v>3264</v>
      </c>
    </row>
    <row r="239" spans="1:6" x14ac:dyDescent="0.2">
      <c r="A239" s="10" t="s">
        <v>3513</v>
      </c>
      <c r="B239" s="10" t="s">
        <v>3256</v>
      </c>
      <c r="C239" s="10"/>
      <c r="D239" s="9" t="s">
        <v>3218</v>
      </c>
      <c r="E239" s="9"/>
      <c r="F239" s="9" t="s">
        <v>3506</v>
      </c>
    </row>
    <row r="240" spans="1:6" x14ac:dyDescent="0.2">
      <c r="A240" s="10" t="s">
        <v>3514</v>
      </c>
      <c r="B240" s="10" t="s">
        <v>3277</v>
      </c>
      <c r="C240" s="10"/>
      <c r="D240" s="9" t="s">
        <v>3197</v>
      </c>
      <c r="E240" s="9"/>
      <c r="F240" s="9" t="s">
        <v>3506</v>
      </c>
    </row>
    <row r="241" spans="1:6" x14ac:dyDescent="0.2">
      <c r="A241" s="10" t="s">
        <v>3515</v>
      </c>
      <c r="B241" s="10" t="s">
        <v>3207</v>
      </c>
      <c r="C241" s="10"/>
      <c r="D241" s="9" t="s">
        <v>3197</v>
      </c>
      <c r="E241" s="9"/>
      <c r="F241" s="9" t="s">
        <v>3198</v>
      </c>
    </row>
    <row r="242" spans="1:6" x14ac:dyDescent="0.2">
      <c r="A242" s="10" t="s">
        <v>3516</v>
      </c>
      <c r="B242" s="10" t="s">
        <v>3285</v>
      </c>
      <c r="C242" s="10"/>
      <c r="D242" s="9" t="s">
        <v>3197</v>
      </c>
      <c r="E242" s="9"/>
      <c r="F242" s="9" t="s">
        <v>3297</v>
      </c>
    </row>
    <row r="243" spans="1:6" x14ac:dyDescent="0.2">
      <c r="A243" s="10" t="s">
        <v>3517</v>
      </c>
      <c r="B243" s="10" t="s">
        <v>3259</v>
      </c>
      <c r="C243" s="10"/>
      <c r="D243" s="9" t="s">
        <v>3197</v>
      </c>
      <c r="E243" s="9"/>
      <c r="F243" s="9" t="s">
        <v>3347</v>
      </c>
    </row>
    <row r="244" spans="1:6" x14ac:dyDescent="0.2">
      <c r="A244" s="10" t="s">
        <v>3518</v>
      </c>
      <c r="B244" s="10" t="s">
        <v>3267</v>
      </c>
      <c r="C244" s="10"/>
      <c r="D244" s="9" t="s">
        <v>3218</v>
      </c>
      <c r="E244" s="9"/>
      <c r="F244" s="9" t="s">
        <v>3260</v>
      </c>
    </row>
    <row r="245" spans="1:6" x14ac:dyDescent="0.2">
      <c r="A245" s="10" t="s">
        <v>3519</v>
      </c>
      <c r="B245" s="10" t="s">
        <v>3387</v>
      </c>
      <c r="C245" s="10"/>
      <c r="D245" s="9" t="s">
        <v>3201</v>
      </c>
      <c r="E245" s="9"/>
      <c r="F245" s="9" t="s">
        <v>3237</v>
      </c>
    </row>
    <row r="246" spans="1:6" x14ac:dyDescent="0.2">
      <c r="A246" s="10" t="s">
        <v>3520</v>
      </c>
      <c r="B246" s="10" t="s">
        <v>3287</v>
      </c>
      <c r="C246" s="10"/>
      <c r="D246" s="9" t="s">
        <v>3218</v>
      </c>
      <c r="E246" s="9"/>
      <c r="F246" s="9" t="s">
        <v>3290</v>
      </c>
    </row>
    <row r="247" spans="1:6" x14ac:dyDescent="0.2">
      <c r="A247" s="10" t="s">
        <v>3521</v>
      </c>
      <c r="B247" s="10" t="s">
        <v>3285</v>
      </c>
      <c r="C247" s="10"/>
      <c r="D247" s="9" t="s">
        <v>3218</v>
      </c>
      <c r="E247" s="9"/>
      <c r="F247" s="9" t="s">
        <v>3359</v>
      </c>
    </row>
    <row r="248" spans="1:6" x14ac:dyDescent="0.2">
      <c r="A248" s="10" t="s">
        <v>3522</v>
      </c>
      <c r="B248" s="10" t="s">
        <v>3321</v>
      </c>
      <c r="C248" s="10"/>
      <c r="D248" s="9" t="s">
        <v>3197</v>
      </c>
      <c r="E248" s="9"/>
      <c r="F248" s="9" t="s">
        <v>3260</v>
      </c>
    </row>
    <row r="249" spans="1:6" x14ac:dyDescent="0.2">
      <c r="A249" s="10" t="s">
        <v>3523</v>
      </c>
      <c r="B249" s="10" t="s">
        <v>3210</v>
      </c>
      <c r="C249" s="10"/>
      <c r="D249" s="9" t="s">
        <v>3201</v>
      </c>
      <c r="E249" s="9"/>
      <c r="F249" s="9" t="s">
        <v>3198</v>
      </c>
    </row>
    <row r="250" spans="1:6" x14ac:dyDescent="0.2">
      <c r="A250" s="10" t="s">
        <v>3524</v>
      </c>
      <c r="B250" s="10" t="s">
        <v>3321</v>
      </c>
      <c r="C250" s="10"/>
      <c r="D250" s="9" t="s">
        <v>3197</v>
      </c>
      <c r="E250" s="9"/>
      <c r="F250" s="9" t="s">
        <v>3359</v>
      </c>
    </row>
    <row r="251" spans="1:6" x14ac:dyDescent="0.2">
      <c r="A251" s="10" t="s">
        <v>3525</v>
      </c>
      <c r="B251" s="10" t="s">
        <v>3287</v>
      </c>
      <c r="C251" s="10"/>
      <c r="D251" s="9" t="s">
        <v>3218</v>
      </c>
      <c r="E251" s="9"/>
      <c r="F251" s="9" t="s">
        <v>3347</v>
      </c>
    </row>
    <row r="252" spans="1:6" x14ac:dyDescent="0.2">
      <c r="A252" s="10" t="s">
        <v>3526</v>
      </c>
      <c r="B252" s="10" t="s">
        <v>3262</v>
      </c>
      <c r="C252" s="10"/>
      <c r="D252" s="9" t="s">
        <v>3197</v>
      </c>
      <c r="E252" s="9"/>
      <c r="F252" s="9" t="s">
        <v>3264</v>
      </c>
    </row>
    <row r="253" spans="1:6" x14ac:dyDescent="0.2">
      <c r="A253" s="10" t="s">
        <v>3527</v>
      </c>
      <c r="B253" s="10" t="s">
        <v>3387</v>
      </c>
      <c r="C253" s="10"/>
      <c r="D253" s="9" t="s">
        <v>3201</v>
      </c>
      <c r="E253" s="9"/>
      <c r="F253" s="9" t="s">
        <v>3347</v>
      </c>
    </row>
    <row r="254" spans="1:6" x14ac:dyDescent="0.2">
      <c r="A254" s="10" t="s">
        <v>3528</v>
      </c>
      <c r="B254" s="10" t="s">
        <v>3262</v>
      </c>
      <c r="C254" s="10"/>
      <c r="D254" s="9" t="s">
        <v>3197</v>
      </c>
      <c r="E254" s="9"/>
      <c r="F254" s="9" t="s">
        <v>3290</v>
      </c>
    </row>
    <row r="255" spans="1:6" x14ac:dyDescent="0.2">
      <c r="A255" s="10" t="s">
        <v>3529</v>
      </c>
      <c r="B255" s="10" t="s">
        <v>3196</v>
      </c>
      <c r="C255" s="10"/>
      <c r="D255" s="9" t="s">
        <v>3197</v>
      </c>
      <c r="E255" s="9"/>
      <c r="F255" s="9" t="s">
        <v>3198</v>
      </c>
    </row>
    <row r="256" spans="1:6" x14ac:dyDescent="0.2">
      <c r="A256" s="10" t="s">
        <v>3530</v>
      </c>
      <c r="B256" s="10" t="s">
        <v>3302</v>
      </c>
      <c r="C256" s="10"/>
      <c r="D256" s="9" t="s">
        <v>3197</v>
      </c>
      <c r="E256" s="9"/>
      <c r="F256" s="9" t="s">
        <v>3205</v>
      </c>
    </row>
    <row r="257" spans="1:6" x14ac:dyDescent="0.2">
      <c r="A257" s="10" t="s">
        <v>3531</v>
      </c>
      <c r="B257" s="10" t="s">
        <v>3256</v>
      </c>
      <c r="C257" s="10"/>
      <c r="D257" s="9" t="s">
        <v>3197</v>
      </c>
      <c r="E257" s="9"/>
      <c r="F257" s="9" t="s">
        <v>3270</v>
      </c>
    </row>
    <row r="258" spans="1:6" x14ac:dyDescent="0.2">
      <c r="A258" s="10" t="s">
        <v>3532</v>
      </c>
      <c r="B258" s="10" t="s">
        <v>3246</v>
      </c>
      <c r="C258" s="10"/>
      <c r="D258" s="9" t="s">
        <v>3201</v>
      </c>
      <c r="E258" s="9"/>
      <c r="F258" s="9" t="s">
        <v>3270</v>
      </c>
    </row>
    <row r="259" spans="1:6" x14ac:dyDescent="0.2">
      <c r="A259" s="10" t="s">
        <v>3533</v>
      </c>
      <c r="B259" s="10" t="s">
        <v>3256</v>
      </c>
      <c r="C259" s="10"/>
      <c r="D259" s="9" t="s">
        <v>3218</v>
      </c>
      <c r="E259" s="9"/>
      <c r="F259" s="9" t="s">
        <v>3270</v>
      </c>
    </row>
    <row r="260" spans="1:6" x14ac:dyDescent="0.2">
      <c r="A260" s="10" t="s">
        <v>3534</v>
      </c>
      <c r="B260" s="10" t="s">
        <v>3246</v>
      </c>
      <c r="C260" s="10"/>
      <c r="D260" s="9" t="s">
        <v>3201</v>
      </c>
      <c r="E260" s="9"/>
      <c r="F260" s="9" t="s">
        <v>3270</v>
      </c>
    </row>
    <row r="261" spans="1:6" x14ac:dyDescent="0.2">
      <c r="A261" s="10" t="s">
        <v>3535</v>
      </c>
      <c r="B261" s="10" t="s">
        <v>3256</v>
      </c>
      <c r="C261" s="10"/>
      <c r="D261" s="9" t="s">
        <v>3218</v>
      </c>
      <c r="E261" s="9"/>
      <c r="F261" s="9" t="s">
        <v>3270</v>
      </c>
    </row>
    <row r="262" spans="1:6" x14ac:dyDescent="0.2">
      <c r="A262" s="10" t="s">
        <v>3536</v>
      </c>
      <c r="B262" s="10" t="s">
        <v>3242</v>
      </c>
      <c r="C262" s="10"/>
      <c r="D262" s="9" t="s">
        <v>3197</v>
      </c>
      <c r="E262" s="9"/>
      <c r="F262" s="9" t="s">
        <v>3363</v>
      </c>
    </row>
    <row r="263" spans="1:6" x14ac:dyDescent="0.2">
      <c r="A263" s="10" t="s">
        <v>3537</v>
      </c>
      <c r="B263" s="10" t="s">
        <v>3272</v>
      </c>
      <c r="C263" s="10"/>
      <c r="D263" s="9" t="s">
        <v>3218</v>
      </c>
      <c r="E263" s="9"/>
      <c r="F263" s="9" t="s">
        <v>3342</v>
      </c>
    </row>
    <row r="264" spans="1:6" x14ac:dyDescent="0.2">
      <c r="A264" s="10" t="s">
        <v>3538</v>
      </c>
      <c r="B264" s="10" t="s">
        <v>3267</v>
      </c>
      <c r="C264" s="10"/>
      <c r="D264" s="9" t="s">
        <v>3218</v>
      </c>
      <c r="E264" s="9"/>
      <c r="F264" s="9" t="s">
        <v>3347</v>
      </c>
    </row>
    <row r="265" spans="1:6" x14ac:dyDescent="0.2">
      <c r="A265" s="10" t="s">
        <v>3539</v>
      </c>
      <c r="B265" s="10" t="s">
        <v>3287</v>
      </c>
      <c r="C265" s="10"/>
      <c r="D265" s="9" t="s">
        <v>3218</v>
      </c>
      <c r="E265" s="9"/>
      <c r="F265" s="9" t="s">
        <v>3213</v>
      </c>
    </row>
    <row r="266" spans="1:6" x14ac:dyDescent="0.2">
      <c r="A266" s="10" t="s">
        <v>3540</v>
      </c>
      <c r="B266" s="10" t="s">
        <v>3221</v>
      </c>
      <c r="C266" s="10"/>
      <c r="D266" s="9" t="s">
        <v>3201</v>
      </c>
      <c r="E266" s="9"/>
      <c r="F266" s="9" t="s">
        <v>3205</v>
      </c>
    </row>
    <row r="267" spans="1:6" x14ac:dyDescent="0.2">
      <c r="A267" s="10" t="s">
        <v>3541</v>
      </c>
      <c r="B267" s="10" t="s">
        <v>3204</v>
      </c>
      <c r="C267" s="10"/>
      <c r="D267" s="9" t="s">
        <v>3201</v>
      </c>
      <c r="E267" s="9"/>
      <c r="F267" s="9" t="s">
        <v>3297</v>
      </c>
    </row>
    <row r="268" spans="1:6" x14ac:dyDescent="0.2">
      <c r="A268" s="10" t="s">
        <v>3542</v>
      </c>
      <c r="B268" s="10" t="s">
        <v>3242</v>
      </c>
      <c r="C268" s="10"/>
      <c r="D268" s="9" t="s">
        <v>3197</v>
      </c>
      <c r="E268" s="9"/>
      <c r="F268" s="9" t="s">
        <v>3297</v>
      </c>
    </row>
    <row r="269" spans="1:6" x14ac:dyDescent="0.2">
      <c r="A269" s="10" t="s">
        <v>3543</v>
      </c>
      <c r="B269" s="10" t="s">
        <v>3352</v>
      </c>
      <c r="C269" s="10"/>
      <c r="D269" s="9" t="s">
        <v>3218</v>
      </c>
      <c r="E269" s="9"/>
      <c r="F269" s="9" t="s">
        <v>3297</v>
      </c>
    </row>
    <row r="270" spans="1:6" x14ac:dyDescent="0.2">
      <c r="A270" s="10" t="s">
        <v>3544</v>
      </c>
      <c r="B270" s="10" t="s">
        <v>3327</v>
      </c>
      <c r="C270" s="10"/>
      <c r="D270" s="9" t="s">
        <v>3197</v>
      </c>
      <c r="E270" s="9"/>
      <c r="F270" s="9" t="s">
        <v>3545</v>
      </c>
    </row>
    <row r="271" spans="1:6" x14ac:dyDescent="0.2">
      <c r="A271" s="10" t="s">
        <v>3546</v>
      </c>
      <c r="B271" s="10" t="s">
        <v>3327</v>
      </c>
      <c r="C271" s="10"/>
      <c r="D271" s="9" t="s">
        <v>3197</v>
      </c>
      <c r="E271" s="9"/>
      <c r="F271" s="9" t="s">
        <v>3545</v>
      </c>
    </row>
    <row r="272" spans="1:6" x14ac:dyDescent="0.2">
      <c r="A272" s="10" t="s">
        <v>3547</v>
      </c>
      <c r="B272" s="10" t="s">
        <v>3292</v>
      </c>
      <c r="C272" s="10"/>
      <c r="D272" s="9" t="s">
        <v>3201</v>
      </c>
      <c r="E272" s="9"/>
      <c r="F272" s="9" t="s">
        <v>3243</v>
      </c>
    </row>
    <row r="273" spans="1:6" x14ac:dyDescent="0.2">
      <c r="A273" s="10" t="s">
        <v>3548</v>
      </c>
      <c r="B273" s="10" t="s">
        <v>3234</v>
      </c>
      <c r="C273" s="10"/>
      <c r="D273" s="9" t="s">
        <v>3197</v>
      </c>
      <c r="E273" s="9"/>
      <c r="F273" s="9" t="s">
        <v>3450</v>
      </c>
    </row>
    <row r="274" spans="1:6" x14ac:dyDescent="0.2">
      <c r="A274" s="10" t="s">
        <v>3549</v>
      </c>
      <c r="B274" s="10" t="s">
        <v>3196</v>
      </c>
      <c r="C274" s="10"/>
      <c r="D274" s="9" t="s">
        <v>3197</v>
      </c>
      <c r="E274" s="9"/>
      <c r="F274" s="9" t="s">
        <v>3369</v>
      </c>
    </row>
    <row r="275" spans="1:6" x14ac:dyDescent="0.2">
      <c r="A275" s="10" t="s">
        <v>3550</v>
      </c>
      <c r="B275" s="10" t="s">
        <v>3224</v>
      </c>
      <c r="C275" s="10"/>
      <c r="D275" s="9" t="s">
        <v>3201</v>
      </c>
      <c r="E275" s="9"/>
      <c r="F275" s="9" t="s">
        <v>3270</v>
      </c>
    </row>
    <row r="276" spans="1:6" x14ac:dyDescent="0.2">
      <c r="A276" s="10" t="s">
        <v>3551</v>
      </c>
      <c r="B276" s="10" t="s">
        <v>3253</v>
      </c>
      <c r="C276" s="10"/>
      <c r="D276" s="9" t="s">
        <v>3197</v>
      </c>
      <c r="E276" s="9"/>
      <c r="F276" s="9" t="s">
        <v>3254</v>
      </c>
    </row>
    <row r="277" spans="1:6" x14ac:dyDescent="0.2">
      <c r="A277" s="10" t="s">
        <v>3552</v>
      </c>
      <c r="B277" s="10" t="s">
        <v>3234</v>
      </c>
      <c r="C277" s="10"/>
      <c r="D277" s="9" t="s">
        <v>3218</v>
      </c>
      <c r="E277" s="9"/>
      <c r="F277" s="9" t="s">
        <v>3254</v>
      </c>
    </row>
    <row r="278" spans="1:6" x14ac:dyDescent="0.2">
      <c r="A278" s="10" t="s">
        <v>3553</v>
      </c>
      <c r="B278" s="10" t="s">
        <v>3292</v>
      </c>
      <c r="C278" s="10"/>
      <c r="D278" s="9" t="s">
        <v>3201</v>
      </c>
      <c r="E278" s="9"/>
      <c r="F278" s="9" t="s">
        <v>3198</v>
      </c>
    </row>
    <row r="279" spans="1:6" x14ac:dyDescent="0.2">
      <c r="A279" s="10" t="s">
        <v>3554</v>
      </c>
      <c r="B279" s="10" t="s">
        <v>3210</v>
      </c>
      <c r="C279" s="10"/>
      <c r="D279" s="9" t="s">
        <v>3201</v>
      </c>
      <c r="E279" s="9"/>
      <c r="F279" s="9" t="s">
        <v>3215</v>
      </c>
    </row>
    <row r="280" spans="1:6" x14ac:dyDescent="0.2">
      <c r="A280" s="10" t="s">
        <v>3555</v>
      </c>
      <c r="B280" s="10" t="s">
        <v>3207</v>
      </c>
      <c r="C280" s="10"/>
      <c r="D280" s="9" t="s">
        <v>3197</v>
      </c>
      <c r="E280" s="9"/>
      <c r="F280" s="9" t="s">
        <v>3369</v>
      </c>
    </row>
    <row r="281" spans="1:6" x14ac:dyDescent="0.2">
      <c r="A281" s="10" t="s">
        <v>3556</v>
      </c>
      <c r="B281" s="10" t="s">
        <v>3277</v>
      </c>
      <c r="C281" s="10"/>
      <c r="D281" s="9" t="s">
        <v>3197</v>
      </c>
      <c r="E281" s="9"/>
      <c r="F281" s="9" t="s">
        <v>3257</v>
      </c>
    </row>
    <row r="282" spans="1:6" x14ac:dyDescent="0.2">
      <c r="A282" s="10" t="s">
        <v>3557</v>
      </c>
      <c r="B282" s="10" t="s">
        <v>3321</v>
      </c>
      <c r="C282" s="10"/>
      <c r="D282" s="9" t="s">
        <v>3218</v>
      </c>
      <c r="E282" s="9"/>
      <c r="F282" s="9" t="s">
        <v>3213</v>
      </c>
    </row>
    <row r="283" spans="1:6" x14ac:dyDescent="0.2">
      <c r="A283" s="10" t="s">
        <v>3558</v>
      </c>
      <c r="B283" s="10" t="s">
        <v>3262</v>
      </c>
      <c r="C283" s="10"/>
      <c r="D283" s="9" t="s">
        <v>3218</v>
      </c>
      <c r="E283" s="9"/>
      <c r="F283" s="9" t="s">
        <v>3213</v>
      </c>
    </row>
    <row r="284" spans="1:6" x14ac:dyDescent="0.2">
      <c r="A284" s="10" t="s">
        <v>3559</v>
      </c>
      <c r="B284" s="10" t="s">
        <v>3262</v>
      </c>
      <c r="C284" s="10"/>
      <c r="D284" s="9" t="s">
        <v>3197</v>
      </c>
      <c r="E284" s="9"/>
      <c r="F284" s="9" t="s">
        <v>3264</v>
      </c>
    </row>
    <row r="285" spans="1:6" x14ac:dyDescent="0.2">
      <c r="A285" s="10" t="s">
        <v>3560</v>
      </c>
      <c r="B285" s="10" t="s">
        <v>3267</v>
      </c>
      <c r="C285" s="10"/>
      <c r="D285" s="9" t="s">
        <v>3218</v>
      </c>
      <c r="E285" s="9"/>
      <c r="F285" s="9" t="s">
        <v>3213</v>
      </c>
    </row>
    <row r="286" spans="1:6" x14ac:dyDescent="0.2">
      <c r="A286" s="10" t="s">
        <v>3561</v>
      </c>
      <c r="B286" s="10" t="s">
        <v>3321</v>
      </c>
      <c r="C286" s="10"/>
      <c r="D286" s="9" t="s">
        <v>3218</v>
      </c>
      <c r="E286" s="9"/>
      <c r="F286" s="9" t="s">
        <v>3264</v>
      </c>
    </row>
    <row r="287" spans="1:6" x14ac:dyDescent="0.2">
      <c r="A287" s="10" t="s">
        <v>3562</v>
      </c>
      <c r="B287" s="10" t="s">
        <v>3321</v>
      </c>
      <c r="C287" s="10"/>
      <c r="D287" s="9" t="s">
        <v>3218</v>
      </c>
      <c r="E287" s="9"/>
      <c r="F287" s="9" t="s">
        <v>3450</v>
      </c>
    </row>
    <row r="288" spans="1:6" x14ac:dyDescent="0.2">
      <c r="A288" s="10" t="s">
        <v>3563</v>
      </c>
      <c r="B288" s="10" t="s">
        <v>3256</v>
      </c>
      <c r="C288" s="10"/>
      <c r="D288" s="9" t="s">
        <v>3218</v>
      </c>
      <c r="E288" s="9"/>
      <c r="F288" s="9" t="s">
        <v>3270</v>
      </c>
    </row>
    <row r="289" spans="1:6" x14ac:dyDescent="0.2">
      <c r="A289" s="10" t="s">
        <v>3564</v>
      </c>
      <c r="B289" s="10" t="s">
        <v>3287</v>
      </c>
      <c r="C289" s="10"/>
      <c r="D289" s="9" t="s">
        <v>3218</v>
      </c>
      <c r="E289" s="9"/>
      <c r="F289" s="9" t="s">
        <v>3347</v>
      </c>
    </row>
    <row r="290" spans="1:6" x14ac:dyDescent="0.2">
      <c r="A290" s="10" t="s">
        <v>3565</v>
      </c>
      <c r="B290" s="10" t="s">
        <v>3224</v>
      </c>
      <c r="C290" s="10"/>
      <c r="D290" s="9" t="s">
        <v>3201</v>
      </c>
      <c r="E290" s="9"/>
      <c r="F290" s="9" t="s">
        <v>3270</v>
      </c>
    </row>
    <row r="291" spans="1:6" x14ac:dyDescent="0.2">
      <c r="A291" s="10" t="s">
        <v>3566</v>
      </c>
      <c r="B291" s="10" t="s">
        <v>3196</v>
      </c>
      <c r="C291" s="10"/>
      <c r="D291" s="9" t="s">
        <v>3197</v>
      </c>
      <c r="E291" s="9"/>
      <c r="F291" s="9" t="s">
        <v>3198</v>
      </c>
    </row>
    <row r="292" spans="1:6" x14ac:dyDescent="0.2">
      <c r="A292" s="10" t="s">
        <v>3567</v>
      </c>
      <c r="B292" s="10" t="s">
        <v>3352</v>
      </c>
      <c r="C292" s="10"/>
      <c r="D292" s="9" t="s">
        <v>3197</v>
      </c>
      <c r="E292" s="9"/>
      <c r="F292" s="9" t="s">
        <v>3243</v>
      </c>
    </row>
    <row r="293" spans="1:6" x14ac:dyDescent="0.2">
      <c r="A293" s="10" t="s">
        <v>3568</v>
      </c>
      <c r="B293" s="10" t="s">
        <v>3212</v>
      </c>
      <c r="C293" s="10"/>
      <c r="D293" s="9" t="s">
        <v>3197</v>
      </c>
      <c r="E293" s="9"/>
      <c r="F293" s="9" t="s">
        <v>3213</v>
      </c>
    </row>
    <row r="294" spans="1:6" x14ac:dyDescent="0.2">
      <c r="A294" s="10" t="s">
        <v>3569</v>
      </c>
      <c r="B294" s="10" t="s">
        <v>3248</v>
      </c>
      <c r="C294" s="10"/>
      <c r="D294" s="9" t="s">
        <v>3201</v>
      </c>
      <c r="E294" s="9"/>
      <c r="F294" s="9" t="s">
        <v>3213</v>
      </c>
    </row>
    <row r="295" spans="1:6" x14ac:dyDescent="0.2">
      <c r="A295" s="10" t="s">
        <v>3570</v>
      </c>
      <c r="B295" s="10" t="s">
        <v>3292</v>
      </c>
      <c r="C295" s="10"/>
      <c r="D295" s="9" t="s">
        <v>3201</v>
      </c>
      <c r="E295" s="9"/>
      <c r="F295" s="9" t="s">
        <v>3264</v>
      </c>
    </row>
    <row r="296" spans="1:6" x14ac:dyDescent="0.2">
      <c r="A296" s="10" t="s">
        <v>3571</v>
      </c>
      <c r="B296" s="10" t="s">
        <v>3234</v>
      </c>
      <c r="C296" s="10"/>
      <c r="D296" s="9" t="s">
        <v>3197</v>
      </c>
      <c r="E296" s="9"/>
      <c r="F296" s="9" t="s">
        <v>3235</v>
      </c>
    </row>
    <row r="297" spans="1:6" x14ac:dyDescent="0.2">
      <c r="A297" s="10" t="s">
        <v>3572</v>
      </c>
      <c r="B297" s="10" t="s">
        <v>3234</v>
      </c>
      <c r="C297" s="10"/>
      <c r="D297" s="9" t="s">
        <v>3197</v>
      </c>
      <c r="E297" s="9"/>
      <c r="F297" s="9" t="s">
        <v>3235</v>
      </c>
    </row>
    <row r="298" spans="1:6" x14ac:dyDescent="0.2">
      <c r="A298" s="10" t="s">
        <v>3573</v>
      </c>
      <c r="B298" s="10" t="s">
        <v>3302</v>
      </c>
      <c r="C298" s="10"/>
      <c r="D298" s="9" t="s">
        <v>3197</v>
      </c>
      <c r="E298" s="9"/>
      <c r="F298" s="9" t="s">
        <v>3235</v>
      </c>
    </row>
    <row r="299" spans="1:6" x14ac:dyDescent="0.2">
      <c r="A299" s="10" t="s">
        <v>3574</v>
      </c>
      <c r="B299" s="10" t="s">
        <v>3204</v>
      </c>
      <c r="C299" s="10"/>
      <c r="D299" s="9" t="s">
        <v>3201</v>
      </c>
      <c r="E299" s="9"/>
      <c r="F299" s="9" t="s">
        <v>3235</v>
      </c>
    </row>
    <row r="300" spans="1:6" x14ac:dyDescent="0.2">
      <c r="A300" s="10" t="s">
        <v>3575</v>
      </c>
      <c r="B300" s="10" t="s">
        <v>3234</v>
      </c>
      <c r="C300" s="10"/>
      <c r="D300" s="9" t="s">
        <v>3197</v>
      </c>
      <c r="E300" s="9"/>
      <c r="F300" s="9" t="s">
        <v>3235</v>
      </c>
    </row>
    <row r="301" spans="1:6" x14ac:dyDescent="0.2">
      <c r="A301" s="10" t="s">
        <v>3576</v>
      </c>
      <c r="B301" s="10" t="s">
        <v>3204</v>
      </c>
      <c r="C301" s="10"/>
      <c r="D301" s="9" t="s">
        <v>3201</v>
      </c>
      <c r="E301" s="9"/>
      <c r="F301" s="9" t="s">
        <v>3198</v>
      </c>
    </row>
    <row r="302" spans="1:6" x14ac:dyDescent="0.2">
      <c r="A302" s="10" t="s">
        <v>3577</v>
      </c>
      <c r="B302" s="10" t="s">
        <v>3196</v>
      </c>
      <c r="C302" s="10"/>
      <c r="D302" s="9" t="s">
        <v>3218</v>
      </c>
      <c r="E302" s="9"/>
      <c r="F302" s="9" t="s">
        <v>3198</v>
      </c>
    </row>
    <row r="303" spans="1:6" x14ac:dyDescent="0.2">
      <c r="A303" s="10" t="s">
        <v>3578</v>
      </c>
      <c r="B303" s="10" t="s">
        <v>3221</v>
      </c>
      <c r="C303" s="10"/>
      <c r="D303" s="9" t="s">
        <v>3218</v>
      </c>
      <c r="E303" s="9"/>
      <c r="F303" s="9" t="s">
        <v>3198</v>
      </c>
    </row>
    <row r="304" spans="1:6" x14ac:dyDescent="0.2">
      <c r="A304" s="10" t="s">
        <v>3579</v>
      </c>
      <c r="B304" s="10" t="s">
        <v>3239</v>
      </c>
      <c r="C304" s="10"/>
      <c r="D304" s="9" t="s">
        <v>3201</v>
      </c>
      <c r="E304" s="9"/>
      <c r="F304" s="9" t="s">
        <v>3198</v>
      </c>
    </row>
    <row r="305" spans="1:6" x14ac:dyDescent="0.2">
      <c r="A305" s="10" t="s">
        <v>3580</v>
      </c>
      <c r="B305" s="10" t="s">
        <v>3272</v>
      </c>
      <c r="C305" s="10"/>
      <c r="D305" s="9" t="s">
        <v>3218</v>
      </c>
      <c r="E305" s="9"/>
      <c r="F305" s="9" t="s">
        <v>3198</v>
      </c>
    </row>
    <row r="306" spans="1:6" x14ac:dyDescent="0.2">
      <c r="A306" s="10" t="s">
        <v>3581</v>
      </c>
      <c r="B306" s="10" t="s">
        <v>3207</v>
      </c>
      <c r="C306" s="10"/>
      <c r="D306" s="9" t="s">
        <v>3197</v>
      </c>
      <c r="E306" s="9"/>
      <c r="F306" s="9" t="s">
        <v>3198</v>
      </c>
    </row>
    <row r="307" spans="1:6" x14ac:dyDescent="0.2">
      <c r="A307" s="10" t="s">
        <v>3582</v>
      </c>
      <c r="B307" s="10" t="s">
        <v>3221</v>
      </c>
      <c r="C307" s="10"/>
      <c r="D307" s="9" t="s">
        <v>3201</v>
      </c>
      <c r="E307" s="9"/>
      <c r="F307" s="9" t="s">
        <v>3198</v>
      </c>
    </row>
    <row r="308" spans="1:6" x14ac:dyDescent="0.2">
      <c r="A308" s="10" t="s">
        <v>3583</v>
      </c>
      <c r="B308" s="10" t="s">
        <v>3239</v>
      </c>
      <c r="C308" s="10"/>
      <c r="D308" s="9" t="s">
        <v>3201</v>
      </c>
      <c r="E308" s="9"/>
      <c r="F308" s="9" t="s">
        <v>3198</v>
      </c>
    </row>
    <row r="309" spans="1:6" x14ac:dyDescent="0.2">
      <c r="A309" s="10" t="s">
        <v>3584</v>
      </c>
      <c r="B309" s="10" t="s">
        <v>3239</v>
      </c>
      <c r="C309" s="10"/>
      <c r="D309" s="9" t="s">
        <v>3201</v>
      </c>
      <c r="E309" s="9"/>
      <c r="F309" s="9" t="s">
        <v>3198</v>
      </c>
    </row>
    <row r="310" spans="1:6" x14ac:dyDescent="0.2">
      <c r="A310" s="10" t="s">
        <v>3585</v>
      </c>
      <c r="B310" s="10" t="s">
        <v>3210</v>
      </c>
      <c r="C310" s="10"/>
      <c r="D310" s="9" t="s">
        <v>3201</v>
      </c>
      <c r="E310" s="9"/>
      <c r="F310" s="9" t="s">
        <v>3198</v>
      </c>
    </row>
    <row r="311" spans="1:6" x14ac:dyDescent="0.2">
      <c r="A311" s="10" t="s">
        <v>3586</v>
      </c>
      <c r="B311" s="10" t="s">
        <v>3210</v>
      </c>
      <c r="C311" s="10"/>
      <c r="D311" s="9" t="s">
        <v>3201</v>
      </c>
      <c r="E311" s="9"/>
      <c r="F311" s="9" t="s">
        <v>3198</v>
      </c>
    </row>
    <row r="312" spans="1:6" x14ac:dyDescent="0.2">
      <c r="A312" s="10" t="s">
        <v>3587</v>
      </c>
      <c r="B312" s="10" t="s">
        <v>3200</v>
      </c>
      <c r="C312" s="10"/>
      <c r="D312" s="9" t="s">
        <v>3201</v>
      </c>
      <c r="E312" s="9"/>
      <c r="F312" s="9" t="s">
        <v>3202</v>
      </c>
    </row>
    <row r="313" spans="1:6" x14ac:dyDescent="0.2">
      <c r="A313" s="10" t="s">
        <v>3588</v>
      </c>
      <c r="B313" s="10" t="s">
        <v>3296</v>
      </c>
      <c r="C313" s="10"/>
      <c r="D313" s="9" t="s">
        <v>3197</v>
      </c>
      <c r="E313" s="9"/>
      <c r="F313" s="9" t="s">
        <v>3314</v>
      </c>
    </row>
    <row r="314" spans="1:6" x14ac:dyDescent="0.2">
      <c r="A314" s="10" t="s">
        <v>3589</v>
      </c>
      <c r="B314" s="10" t="s">
        <v>3221</v>
      </c>
      <c r="C314" s="10"/>
      <c r="D314" s="9" t="s">
        <v>3201</v>
      </c>
      <c r="E314" s="9"/>
      <c r="F314" s="9" t="s">
        <v>3205</v>
      </c>
    </row>
    <row r="315" spans="1:6" x14ac:dyDescent="0.2">
      <c r="A315" s="10" t="s">
        <v>3590</v>
      </c>
      <c r="B315" s="10" t="s">
        <v>3292</v>
      </c>
      <c r="C315" s="10"/>
      <c r="D315" s="9" t="s">
        <v>3201</v>
      </c>
      <c r="E315" s="9"/>
      <c r="F315" s="9" t="s">
        <v>3369</v>
      </c>
    </row>
    <row r="316" spans="1:6" x14ac:dyDescent="0.2">
      <c r="A316" s="10" t="s">
        <v>3591</v>
      </c>
      <c r="B316" s="10" t="s">
        <v>3292</v>
      </c>
      <c r="C316" s="10"/>
      <c r="D316" s="9" t="s">
        <v>3201</v>
      </c>
      <c r="E316" s="9"/>
      <c r="F316" s="9" t="s">
        <v>3501</v>
      </c>
    </row>
    <row r="317" spans="1:6" x14ac:dyDescent="0.2">
      <c r="A317" s="10" t="s">
        <v>3592</v>
      </c>
      <c r="B317" s="10" t="s">
        <v>3246</v>
      </c>
      <c r="C317" s="10"/>
      <c r="D317" s="9" t="s">
        <v>3201</v>
      </c>
      <c r="E317" s="9"/>
      <c r="F317" s="9" t="s">
        <v>3309</v>
      </c>
    </row>
    <row r="318" spans="1:6" x14ac:dyDescent="0.2">
      <c r="A318" s="10" t="s">
        <v>3593</v>
      </c>
      <c r="B318" s="10" t="s">
        <v>3217</v>
      </c>
      <c r="C318" s="10"/>
      <c r="D318" s="9" t="s">
        <v>3201</v>
      </c>
      <c r="E318" s="9"/>
      <c r="F318" s="9" t="s">
        <v>3213</v>
      </c>
    </row>
    <row r="319" spans="1:6" x14ac:dyDescent="0.2">
      <c r="A319" s="10" t="s">
        <v>3594</v>
      </c>
      <c r="B319" s="10" t="s">
        <v>3217</v>
      </c>
      <c r="C319" s="10"/>
      <c r="D319" s="9" t="s">
        <v>3201</v>
      </c>
      <c r="E319" s="9"/>
      <c r="F319" s="9" t="s">
        <v>3314</v>
      </c>
    </row>
    <row r="320" spans="1:6" x14ac:dyDescent="0.2">
      <c r="A320" s="10" t="s">
        <v>3595</v>
      </c>
      <c r="B320" s="10" t="s">
        <v>3224</v>
      </c>
      <c r="C320" s="10"/>
      <c r="D320" s="9" t="s">
        <v>3201</v>
      </c>
      <c r="E320" s="9"/>
      <c r="F320" s="9" t="s">
        <v>3257</v>
      </c>
    </row>
    <row r="321" spans="1:6" x14ac:dyDescent="0.2">
      <c r="A321" s="10" t="s">
        <v>3596</v>
      </c>
      <c r="B321" s="10" t="s">
        <v>3246</v>
      </c>
      <c r="C321" s="10"/>
      <c r="D321" s="9" t="s">
        <v>3201</v>
      </c>
      <c r="E321" s="9"/>
      <c r="F321" s="9" t="s">
        <v>3257</v>
      </c>
    </row>
    <row r="322" spans="1:6" x14ac:dyDescent="0.2">
      <c r="A322" s="10" t="s">
        <v>3597</v>
      </c>
      <c r="B322" s="10" t="s">
        <v>3272</v>
      </c>
      <c r="C322" s="10"/>
      <c r="D322" s="9" t="s">
        <v>3218</v>
      </c>
      <c r="E322" s="9"/>
      <c r="F322" s="9" t="s">
        <v>3257</v>
      </c>
    </row>
    <row r="323" spans="1:6" x14ac:dyDescent="0.2">
      <c r="A323" s="10" t="s">
        <v>3598</v>
      </c>
      <c r="B323" s="10" t="s">
        <v>3253</v>
      </c>
      <c r="C323" s="10"/>
      <c r="D323" s="9" t="s">
        <v>3197</v>
      </c>
      <c r="E323" s="9"/>
      <c r="F323" s="9" t="s">
        <v>3237</v>
      </c>
    </row>
    <row r="324" spans="1:6" x14ac:dyDescent="0.2">
      <c r="A324" s="10" t="s">
        <v>3599</v>
      </c>
      <c r="B324" s="10" t="s">
        <v>3204</v>
      </c>
      <c r="C324" s="10"/>
      <c r="D324" s="9" t="s">
        <v>3201</v>
      </c>
      <c r="E324" s="9"/>
      <c r="F324" s="9" t="s">
        <v>3235</v>
      </c>
    </row>
    <row r="325" spans="1:6" x14ac:dyDescent="0.2">
      <c r="A325" s="10" t="s">
        <v>3600</v>
      </c>
      <c r="B325" s="10" t="s">
        <v>3212</v>
      </c>
      <c r="C325" s="10"/>
      <c r="D325" s="9" t="s">
        <v>3218</v>
      </c>
      <c r="E325" s="9"/>
      <c r="F325" s="9" t="s">
        <v>3601</v>
      </c>
    </row>
    <row r="326" spans="1:6" x14ac:dyDescent="0.2">
      <c r="A326" s="10" t="s">
        <v>3602</v>
      </c>
      <c r="B326" s="10" t="s">
        <v>3267</v>
      </c>
      <c r="C326" s="10"/>
      <c r="D326" s="9" t="s">
        <v>3197</v>
      </c>
      <c r="E326" s="9"/>
      <c r="F326" s="9" t="s">
        <v>3264</v>
      </c>
    </row>
    <row r="327" spans="1:6" x14ac:dyDescent="0.2">
      <c r="A327" s="10" t="s">
        <v>3603</v>
      </c>
      <c r="B327" s="10" t="s">
        <v>3248</v>
      </c>
      <c r="C327" s="10"/>
      <c r="D327" s="9" t="s">
        <v>3201</v>
      </c>
      <c r="E327" s="9"/>
      <c r="F327" s="9" t="s">
        <v>3359</v>
      </c>
    </row>
    <row r="328" spans="1:6" x14ac:dyDescent="0.2">
      <c r="A328" s="10" t="s">
        <v>3604</v>
      </c>
      <c r="B328" s="10" t="s">
        <v>3321</v>
      </c>
      <c r="C328" s="10"/>
      <c r="D328" s="9" t="s">
        <v>3218</v>
      </c>
      <c r="E328" s="9"/>
      <c r="F328" s="9" t="s">
        <v>3359</v>
      </c>
    </row>
    <row r="329" spans="1:6" x14ac:dyDescent="0.2">
      <c r="A329" s="10" t="s">
        <v>3605</v>
      </c>
      <c r="B329" s="10" t="s">
        <v>3302</v>
      </c>
      <c r="C329" s="10"/>
      <c r="D329" s="9" t="s">
        <v>3197</v>
      </c>
      <c r="E329" s="9"/>
      <c r="F329" s="9" t="s">
        <v>3359</v>
      </c>
    </row>
    <row r="330" spans="1:6" x14ac:dyDescent="0.2">
      <c r="A330" s="10" t="s">
        <v>3606</v>
      </c>
      <c r="B330" s="10" t="s">
        <v>3248</v>
      </c>
      <c r="C330" s="10"/>
      <c r="D330" s="9" t="s">
        <v>3201</v>
      </c>
      <c r="E330" s="9"/>
      <c r="F330" s="9" t="s">
        <v>3359</v>
      </c>
    </row>
    <row r="331" spans="1:6" x14ac:dyDescent="0.2">
      <c r="A331" s="10" t="s">
        <v>3607</v>
      </c>
      <c r="B331" s="10" t="s">
        <v>3262</v>
      </c>
      <c r="C331" s="10"/>
      <c r="D331" s="9" t="s">
        <v>3197</v>
      </c>
      <c r="E331" s="9"/>
      <c r="F331" s="9" t="s">
        <v>3213</v>
      </c>
    </row>
    <row r="332" spans="1:6" x14ac:dyDescent="0.2">
      <c r="A332" s="10" t="s">
        <v>3608</v>
      </c>
      <c r="B332" s="10" t="s">
        <v>3248</v>
      </c>
      <c r="C332" s="10"/>
      <c r="D332" s="9" t="s">
        <v>3201</v>
      </c>
      <c r="E332" s="9"/>
      <c r="F332" s="9" t="s">
        <v>3222</v>
      </c>
    </row>
    <row r="333" spans="1:6" x14ac:dyDescent="0.2">
      <c r="A333" s="10" t="s">
        <v>3609</v>
      </c>
      <c r="B333" s="10" t="s">
        <v>3224</v>
      </c>
      <c r="C333" s="10"/>
      <c r="D333" s="9" t="s">
        <v>3201</v>
      </c>
      <c r="E333" s="9"/>
      <c r="F333" s="9" t="s">
        <v>3342</v>
      </c>
    </row>
    <row r="334" spans="1:6" x14ac:dyDescent="0.2">
      <c r="A334" s="10" t="s">
        <v>3610</v>
      </c>
      <c r="B334" s="10" t="s">
        <v>3224</v>
      </c>
      <c r="C334" s="10"/>
      <c r="D334" s="9" t="s">
        <v>3201</v>
      </c>
      <c r="E334" s="9"/>
      <c r="F334" s="9" t="s">
        <v>3342</v>
      </c>
    </row>
    <row r="335" spans="1:6" x14ac:dyDescent="0.2">
      <c r="A335" s="10" t="s">
        <v>3611</v>
      </c>
      <c r="B335" s="10" t="s">
        <v>3277</v>
      </c>
      <c r="C335" s="10"/>
      <c r="D335" s="9" t="s">
        <v>3197</v>
      </c>
      <c r="E335" s="9"/>
      <c r="F335" s="9" t="s">
        <v>3257</v>
      </c>
    </row>
    <row r="336" spans="1:6" x14ac:dyDescent="0.2">
      <c r="A336" s="10" t="s">
        <v>3612</v>
      </c>
      <c r="B336" s="10" t="s">
        <v>3239</v>
      </c>
      <c r="C336" s="10"/>
      <c r="D336" s="9" t="s">
        <v>3201</v>
      </c>
      <c r="E336" s="9"/>
      <c r="F336" s="9" t="s">
        <v>3430</v>
      </c>
    </row>
    <row r="337" spans="1:6" x14ac:dyDescent="0.2">
      <c r="A337" s="10" t="s">
        <v>3613</v>
      </c>
      <c r="B337" s="10" t="s">
        <v>3302</v>
      </c>
      <c r="C337" s="10"/>
      <c r="D337" s="9" t="s">
        <v>3197</v>
      </c>
      <c r="E337" s="9"/>
      <c r="F337" s="9" t="s">
        <v>3222</v>
      </c>
    </row>
    <row r="338" spans="1:6" x14ac:dyDescent="0.2">
      <c r="A338" s="10" t="s">
        <v>3614</v>
      </c>
      <c r="B338" s="10" t="s">
        <v>3327</v>
      </c>
      <c r="C338" s="10"/>
      <c r="D338" s="9" t="s">
        <v>3197</v>
      </c>
      <c r="E338" s="9"/>
      <c r="F338" s="9" t="s">
        <v>3254</v>
      </c>
    </row>
    <row r="339" spans="1:6" x14ac:dyDescent="0.2">
      <c r="A339" s="10" t="s">
        <v>3615</v>
      </c>
      <c r="B339" s="10" t="s">
        <v>3210</v>
      </c>
      <c r="C339" s="10"/>
      <c r="D339" s="9" t="s">
        <v>3201</v>
      </c>
      <c r="E339" s="9"/>
      <c r="F339" s="9" t="s">
        <v>3339</v>
      </c>
    </row>
    <row r="340" spans="1:6" x14ac:dyDescent="0.2">
      <c r="A340" s="10" t="s">
        <v>3616</v>
      </c>
      <c r="B340" s="10" t="s">
        <v>3200</v>
      </c>
      <c r="C340" s="10"/>
      <c r="D340" s="9" t="s">
        <v>3201</v>
      </c>
      <c r="E340" s="9"/>
      <c r="F340" s="9" t="s">
        <v>3294</v>
      </c>
    </row>
    <row r="341" spans="1:6" x14ac:dyDescent="0.2">
      <c r="A341" s="10" t="s">
        <v>3617</v>
      </c>
      <c r="B341" s="10" t="s">
        <v>3292</v>
      </c>
      <c r="C341" s="10"/>
      <c r="D341" s="9" t="s">
        <v>3218</v>
      </c>
      <c r="E341" s="9"/>
      <c r="F341" s="9" t="s">
        <v>3401</v>
      </c>
    </row>
    <row r="342" spans="1:6" x14ac:dyDescent="0.2">
      <c r="A342" s="10" t="s">
        <v>3618</v>
      </c>
      <c r="B342" s="10" t="s">
        <v>3296</v>
      </c>
      <c r="C342" s="10"/>
      <c r="D342" s="9" t="s">
        <v>3197</v>
      </c>
      <c r="E342" s="9"/>
      <c r="F342" s="9" t="s">
        <v>3359</v>
      </c>
    </row>
    <row r="343" spans="1:6" x14ac:dyDescent="0.2">
      <c r="A343" s="10" t="s">
        <v>3619</v>
      </c>
      <c r="B343" s="10" t="s">
        <v>3285</v>
      </c>
      <c r="C343" s="10"/>
      <c r="D343" s="9" t="s">
        <v>3218</v>
      </c>
      <c r="E343" s="9"/>
      <c r="F343" s="9" t="s">
        <v>3297</v>
      </c>
    </row>
    <row r="344" spans="1:6" x14ac:dyDescent="0.2">
      <c r="A344" s="10" t="s">
        <v>3620</v>
      </c>
      <c r="B344" s="10" t="s">
        <v>3305</v>
      </c>
      <c r="C344" s="10"/>
      <c r="D344" s="9" t="s">
        <v>3218</v>
      </c>
      <c r="E344" s="9"/>
      <c r="F344" s="9" t="s">
        <v>3428</v>
      </c>
    </row>
    <row r="345" spans="1:6" x14ac:dyDescent="0.2">
      <c r="A345" s="10" t="s">
        <v>3621</v>
      </c>
      <c r="B345" s="10" t="s">
        <v>3387</v>
      </c>
      <c r="C345" s="10"/>
      <c r="D345" s="9" t="s">
        <v>3201</v>
      </c>
      <c r="E345" s="9"/>
      <c r="F345" s="9" t="s">
        <v>3428</v>
      </c>
    </row>
    <row r="346" spans="1:6" x14ac:dyDescent="0.2">
      <c r="A346" s="10" t="s">
        <v>3622</v>
      </c>
      <c r="B346" s="10" t="s">
        <v>3305</v>
      </c>
      <c r="C346" s="10"/>
      <c r="D346" s="9" t="s">
        <v>3218</v>
      </c>
      <c r="E346" s="9"/>
      <c r="F346" s="9" t="s">
        <v>3428</v>
      </c>
    </row>
    <row r="347" spans="1:6" x14ac:dyDescent="0.2">
      <c r="A347" s="10" t="s">
        <v>3623</v>
      </c>
      <c r="B347" s="10" t="s">
        <v>3302</v>
      </c>
      <c r="C347" s="10"/>
      <c r="D347" s="9" t="s">
        <v>3197</v>
      </c>
      <c r="E347" s="9"/>
      <c r="F347" s="9" t="s">
        <v>3297</v>
      </c>
    </row>
    <row r="348" spans="1:6" x14ac:dyDescent="0.2">
      <c r="A348" s="10" t="s">
        <v>3624</v>
      </c>
      <c r="B348" s="10" t="s">
        <v>3305</v>
      </c>
      <c r="C348" s="10"/>
      <c r="D348" s="9" t="s">
        <v>3218</v>
      </c>
      <c r="E348" s="9"/>
      <c r="F348" s="9" t="s">
        <v>3202</v>
      </c>
    </row>
    <row r="349" spans="1:6" x14ac:dyDescent="0.2">
      <c r="A349" s="10" t="s">
        <v>3625</v>
      </c>
      <c r="B349" s="10" t="s">
        <v>3246</v>
      </c>
      <c r="C349" s="10"/>
      <c r="D349" s="9" t="s">
        <v>3201</v>
      </c>
      <c r="E349" s="9"/>
      <c r="F349" s="9" t="s">
        <v>3626</v>
      </c>
    </row>
    <row r="350" spans="1:6" x14ac:dyDescent="0.2">
      <c r="A350" s="10" t="s">
        <v>3627</v>
      </c>
      <c r="B350" s="10" t="s">
        <v>3267</v>
      </c>
      <c r="C350" s="10"/>
      <c r="D350" s="9" t="s">
        <v>3218</v>
      </c>
      <c r="E350" s="9"/>
      <c r="F350" s="9" t="s">
        <v>3202</v>
      </c>
    </row>
    <row r="351" spans="1:6" x14ac:dyDescent="0.2">
      <c r="A351" s="10" t="s">
        <v>3628</v>
      </c>
      <c r="B351" s="10" t="s">
        <v>3259</v>
      </c>
      <c r="C351" s="10"/>
      <c r="D351" s="9" t="s">
        <v>3197</v>
      </c>
      <c r="E351" s="9"/>
      <c r="F351" s="9" t="s">
        <v>3290</v>
      </c>
    </row>
    <row r="352" spans="1:6" x14ac:dyDescent="0.2">
      <c r="A352" s="10" t="s">
        <v>3629</v>
      </c>
      <c r="B352" s="10" t="s">
        <v>3305</v>
      </c>
      <c r="C352" s="10"/>
      <c r="D352" s="9" t="s">
        <v>3197</v>
      </c>
      <c r="E352" s="9"/>
      <c r="F352" s="9" t="s">
        <v>3202</v>
      </c>
    </row>
  </sheetData>
  <hyperlinks>
    <hyperlink ref="O4" location="Big 10" display="Big 10"/>
    <hyperlink ref="O5" r:id="rId1" location="SEC" display="http://www.colleyrankings.com/curconf.html - SEC"/>
    <hyperlink ref="O6" r:id="rId2" location="ACC" display="http://www.colleyrankings.com/curconf.html - ACC"/>
    <hyperlink ref="O7" location="Big 12" display="Big 12"/>
    <hyperlink ref="O8" r:id="rId3" location="Pac-12" display="http://www.colleyrankings.com/curconf.html - Pac-12"/>
    <hyperlink ref="O9" location="Ind FBS" display="Ind FBS"/>
    <hyperlink ref="O10" r:id="rId4" location="American" display="http://www.colleyrankings.com/curconf.html - American"/>
    <hyperlink ref="O11" r:id="rId5" location="MWC" display="http://www.colleyrankings.com/curconf.html - MWC"/>
    <hyperlink ref="O12" r:id="rId6" location="CUSA" display="http://www.colleyrankings.com/curconf.html - CUSA"/>
    <hyperlink ref="O13" r:id="rId7" location="MAC" display="http://www.colleyrankings.com/curconf.html - MAC"/>
    <hyperlink ref="O14" location="S Belt" display="S Belt"/>
    <hyperlink ref="O15" r:id="rId8" location="FCS" display="http://www.colleyrankings.com/curconf.html - FCS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D8C84-4210-430E-B4F2-F5CDAEFC7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Original</vt:lpstr>
      <vt:lpstr>Filtered</vt:lpstr>
      <vt:lpstr>Combine + College</vt:lpstr>
      <vt:lpstr>Model(Edited)</vt:lpstr>
      <vt:lpstr>Coaches</vt:lpstr>
      <vt:lpstr>Model Test</vt:lpstr>
      <vt:lpstr>Sheet2</vt:lpstr>
      <vt:lpstr>Sheet4</vt:lpstr>
      <vt:lpstr>AFC_NFC</vt:lpstr>
      <vt:lpstr>Filtered+Combine</vt:lpstr>
      <vt:lpstr>Combine Stats</vt:lpstr>
      <vt:lpstr>Sheet1</vt:lpstr>
      <vt:lpstr>Conferences and 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Microsoft Office User</cp:lastModifiedBy>
  <dcterms:created xsi:type="dcterms:W3CDTF">2018-03-28T00:10:50Z</dcterms:created>
  <dcterms:modified xsi:type="dcterms:W3CDTF">2018-05-03T02:25:00Z</dcterms:modified>
</cp:coreProperties>
</file>