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veen/Desktop/workspace/Stevens FA/FA591/Project/"/>
    </mc:Choice>
  </mc:AlternateContent>
  <xr:revisionPtr revIDLastSave="0" documentId="13_ncr:1_{3823EC45-BB63-C64A-B0E7-84ECD2ED369F}" xr6:coauthVersionLast="47" xr6:coauthVersionMax="47" xr10:uidLastSave="{00000000-0000-0000-0000-000000000000}"/>
  <bookViews>
    <workbookView xWindow="38400" yWindow="0" windowWidth="38400" windowHeight="21600" activeTab="1" xr2:uid="{055EDD6E-5371-734D-9777-4E141150C1C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L4" i="2"/>
  <c r="L5" i="2"/>
  <c r="K4" i="2"/>
  <c r="K5" i="2"/>
  <c r="K3" i="2"/>
  <c r="L3" i="2" s="1"/>
  <c r="J4" i="2"/>
  <c r="J5" i="2"/>
  <c r="J3" i="2"/>
  <c r="H4" i="2"/>
  <c r="I4" i="2" s="1"/>
  <c r="H5" i="2"/>
  <c r="I5" i="2" s="1"/>
  <c r="H3" i="2"/>
  <c r="I3" i="2" s="1"/>
  <c r="G4" i="2"/>
  <c r="G5" i="2"/>
  <c r="G3" i="2"/>
  <c r="F4" i="2"/>
  <c r="F5" i="2"/>
  <c r="F3" i="2"/>
  <c r="E4" i="2"/>
  <c r="E5" i="2"/>
  <c r="E3" i="2"/>
  <c r="K7" i="1"/>
  <c r="I3" i="1"/>
  <c r="J3" i="1" s="1"/>
  <c r="K3" i="1" s="1"/>
  <c r="J5" i="1"/>
  <c r="I4" i="1"/>
  <c r="J4" i="1" s="1"/>
  <c r="K4" i="1" s="1"/>
  <c r="I5" i="1"/>
  <c r="H4" i="1"/>
  <c r="H5" i="1"/>
  <c r="H3" i="1"/>
  <c r="G4" i="1"/>
  <c r="G5" i="1"/>
  <c r="G3" i="1"/>
  <c r="F4" i="1"/>
  <c r="F5" i="1"/>
  <c r="F3" i="1"/>
</calcChain>
</file>

<file path=xl/sharedStrings.xml><?xml version="1.0" encoding="utf-8"?>
<sst xmlns="http://schemas.openxmlformats.org/spreadsheetml/2006/main" count="31" uniqueCount="25">
  <si>
    <t>Bank 1</t>
  </si>
  <si>
    <t>Bank 2</t>
  </si>
  <si>
    <t>Bank 3</t>
  </si>
  <si>
    <t>Yield</t>
  </si>
  <si>
    <t>Notional</t>
  </si>
  <si>
    <t>Price</t>
  </si>
  <si>
    <t>Default Price</t>
  </si>
  <si>
    <t>Placed Bid</t>
  </si>
  <si>
    <t>Factor</t>
  </si>
  <si>
    <t>ETH</t>
  </si>
  <si>
    <t>Placed ETH</t>
  </si>
  <si>
    <t>Settlement Wei</t>
  </si>
  <si>
    <t>SUM</t>
  </si>
  <si>
    <t>Qty</t>
  </si>
  <si>
    <t>ETHUSD</t>
  </si>
  <si>
    <t>Amount (USD)</t>
  </si>
  <si>
    <t>Amount(Wei)</t>
  </si>
  <si>
    <t>Amount(ETH)</t>
  </si>
  <si>
    <t>Actual</t>
  </si>
  <si>
    <t>Factored</t>
  </si>
  <si>
    <t>ETHWEI</t>
  </si>
  <si>
    <t>Bid Default Price</t>
  </si>
  <si>
    <t>Bid Default Amount</t>
  </si>
  <si>
    <t>Bid Default Amount(Wei)</t>
  </si>
  <si>
    <t>Bid Default Amount(ETH)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</si>
</sst>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"/>
    <numFmt numFmtId="166" formatCode="0.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D09F-AE0E-3146-860C-DE4D03564D96}">
  <dimension ref="A2:K12"/>
  <sheetViews>
    <sheetView workbookViewId="0">
      <selection activeCell="G22" sqref="G22"/>
    </sheetView>
  </sheetViews>
  <sheetFormatPr baseColWidth="10" defaultRowHeight="16" x14ac:dyDescent="0.2"/>
  <cols>
    <col min="5" max="5" width="11.6640625" bestFit="1" customWidth="1"/>
    <col min="6" max="6" width="13.83203125" bestFit="1" customWidth="1"/>
    <col min="7" max="7" width="12.1640625" bestFit="1" customWidth="1"/>
    <col min="9" max="9" width="13.6640625" bestFit="1" customWidth="1"/>
    <col min="10" max="11" width="12.1640625" bestFit="1" customWidth="1"/>
  </cols>
  <sheetData>
    <row r="2" spans="1:11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10</v>
      </c>
      <c r="I2" t="s">
        <v>11</v>
      </c>
      <c r="J2" t="s">
        <v>8</v>
      </c>
      <c r="K2" t="s">
        <v>9</v>
      </c>
    </row>
    <row r="3" spans="1:11" x14ac:dyDescent="0.2">
      <c r="A3" t="s">
        <v>0</v>
      </c>
      <c r="B3">
        <v>8</v>
      </c>
      <c r="C3">
        <v>1</v>
      </c>
      <c r="D3">
        <v>100</v>
      </c>
      <c r="E3">
        <v>150</v>
      </c>
      <c r="F3">
        <f>((_xlfn.FLOOR.MATH(E3) * C3) * 1000000000000000000)/3308</f>
        <v>4.534461910519952E+16</v>
      </c>
      <c r="G3">
        <f>F3/100</f>
        <v>453446191051995.19</v>
      </c>
      <c r="H3">
        <f>G3/1000000000000000000</f>
        <v>4.5344619105199517E-4</v>
      </c>
      <c r="I3">
        <f>((_xlfn.FLOOR.MATH(D3) * C3) * 1000000000000000000)/3308</f>
        <v>3.0229746070133012E+16</v>
      </c>
      <c r="J3">
        <f>I3/100</f>
        <v>302297460701330.12</v>
      </c>
      <c r="K3">
        <f>J3/1000000000000000000</f>
        <v>3.0229746070133015E-4</v>
      </c>
    </row>
    <row r="4" spans="1:11" x14ac:dyDescent="0.2">
      <c r="A4" t="s">
        <v>1</v>
      </c>
      <c r="B4">
        <v>5</v>
      </c>
      <c r="C4">
        <v>2</v>
      </c>
      <c r="D4">
        <v>123.16</v>
      </c>
      <c r="E4">
        <v>150</v>
      </c>
      <c r="F4">
        <f t="shared" ref="F4:F5" si="0">((_xlfn.FLOOR.MATH(E4) * C4) * 1000000000000000000)/3308</f>
        <v>9.068923821039904E+16</v>
      </c>
      <c r="G4">
        <f t="shared" ref="G4:G5" si="1">F4/100</f>
        <v>906892382103990.38</v>
      </c>
      <c r="H4">
        <f t="shared" ref="H4:H5" si="2">G4/1000000000000000000</f>
        <v>9.0689238210399034E-4</v>
      </c>
      <c r="I4">
        <f t="shared" ref="I4:I5" si="3">((_xlfn.FLOOR.MATH(D4) * C4) * 1000000000000000000)/3308</f>
        <v>7.43651753325272E+16</v>
      </c>
      <c r="J4">
        <f t="shared" ref="J4:J5" si="4">I4/100</f>
        <v>743651753325272</v>
      </c>
      <c r="K4">
        <f t="shared" ref="K4:K5" si="5">J4/1000000000000000000</f>
        <v>7.4365175332527197E-4</v>
      </c>
    </row>
    <row r="5" spans="1:11" x14ac:dyDescent="0.2">
      <c r="A5" t="s">
        <v>2</v>
      </c>
      <c r="B5">
        <v>9</v>
      </c>
      <c r="C5">
        <v>1</v>
      </c>
      <c r="D5">
        <v>93.584000000000003</v>
      </c>
      <c r="E5">
        <v>150</v>
      </c>
      <c r="F5">
        <f t="shared" si="0"/>
        <v>4.534461910519952E+16</v>
      </c>
      <c r="G5">
        <f t="shared" si="1"/>
        <v>453446191051995.19</v>
      </c>
      <c r="H5">
        <f t="shared" si="2"/>
        <v>4.5344619105199517E-4</v>
      </c>
      <c r="I5">
        <f t="shared" si="3"/>
        <v>2.81136638452237E+16</v>
      </c>
      <c r="J5">
        <f t="shared" si="4"/>
        <v>281136638452237</v>
      </c>
    </row>
    <row r="7" spans="1:11" x14ac:dyDescent="0.2">
      <c r="J7" t="s">
        <v>12</v>
      </c>
      <c r="K7">
        <f>SUM(K3:K4)</f>
        <v>1.045949214026602E-3</v>
      </c>
    </row>
    <row r="12" spans="1:11" x14ac:dyDescent="0.2">
      <c r="G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F685-D7F0-8C4F-8BC4-9EF47825CEA4}">
  <dimension ref="A1:L15"/>
  <sheetViews>
    <sheetView tabSelected="1" workbookViewId="0">
      <selection activeCell="K17" sqref="K17"/>
    </sheetView>
  </sheetViews>
  <sheetFormatPr baseColWidth="10" defaultRowHeight="16" x14ac:dyDescent="0.2"/>
  <cols>
    <col min="3" max="3" width="14.6640625" bestFit="1" customWidth="1"/>
    <col min="4" max="4" width="12.6640625" bestFit="1" customWidth="1"/>
    <col min="5" max="5" width="12.5" bestFit="1" customWidth="1"/>
    <col min="6" max="6" width="22" bestFit="1" customWidth="1"/>
    <col min="7" max="7" width="12.83203125" customWidth="1"/>
    <col min="8" max="8" width="17.83203125" bestFit="1" customWidth="1"/>
    <col min="9" max="9" width="11.83203125" bestFit="1" customWidth="1"/>
    <col min="10" max="10" width="13.5" customWidth="1"/>
    <col min="11" max="11" width="23" bestFit="1" customWidth="1"/>
    <col min="12" max="12" width="14.6640625" customWidth="1"/>
  </cols>
  <sheetData>
    <row r="1" spans="1:12" x14ac:dyDescent="0.2">
      <c r="F1" s="3" t="s">
        <v>18</v>
      </c>
      <c r="G1" s="3"/>
      <c r="H1" s="3" t="s">
        <v>19</v>
      </c>
      <c r="I1" s="3"/>
    </row>
    <row r="2" spans="1:12" ht="34" x14ac:dyDescent="0.2">
      <c r="B2" s="5" t="s">
        <v>3</v>
      </c>
      <c r="C2" s="5" t="s">
        <v>13</v>
      </c>
      <c r="D2" s="5" t="s">
        <v>5</v>
      </c>
      <c r="E2" s="5" t="s">
        <v>15</v>
      </c>
      <c r="F2" s="5" t="s">
        <v>16</v>
      </c>
      <c r="G2" s="5" t="s">
        <v>17</v>
      </c>
      <c r="H2" s="5" t="s">
        <v>16</v>
      </c>
      <c r="I2" s="5" t="s">
        <v>17</v>
      </c>
      <c r="J2" s="6" t="s">
        <v>22</v>
      </c>
      <c r="K2" s="6" t="s">
        <v>23</v>
      </c>
      <c r="L2" s="6" t="s">
        <v>24</v>
      </c>
    </row>
    <row r="3" spans="1:12" x14ac:dyDescent="0.2">
      <c r="A3">
        <v>1</v>
      </c>
      <c r="B3">
        <v>8.19</v>
      </c>
      <c r="C3">
        <v>30</v>
      </c>
      <c r="D3">
        <v>100.19</v>
      </c>
      <c r="E3">
        <f>C3*D3</f>
        <v>3005.7</v>
      </c>
      <c r="F3" s="2">
        <f>E3/D$9 * 1000000000000000000</f>
        <v>9.0861547762998784E+17</v>
      </c>
      <c r="G3">
        <f>F3/1000000000000000000</f>
        <v>0.90861547762998784</v>
      </c>
      <c r="H3" s="2">
        <f>F3/D$10</f>
        <v>90861547762998.781</v>
      </c>
      <c r="I3" s="4">
        <f>H3/D$11</f>
        <v>9.0861547762998787E-5</v>
      </c>
      <c r="J3" s="4">
        <f>(C3*D$12)</f>
        <v>4500</v>
      </c>
      <c r="K3" s="2">
        <f>((J3/D$9) * D$11)/D$10</f>
        <v>136033857315598.55</v>
      </c>
      <c r="L3" s="7">
        <f>K3/D$11</f>
        <v>1.3603385731559853E-4</v>
      </c>
    </row>
    <row r="4" spans="1:12" x14ac:dyDescent="0.2">
      <c r="A4">
        <v>2</v>
      </c>
      <c r="B4">
        <v>8.2200000000000006</v>
      </c>
      <c r="C4">
        <v>20</v>
      </c>
      <c r="D4">
        <v>100</v>
      </c>
      <c r="E4">
        <f t="shared" ref="E4:E5" si="0">C4*D4</f>
        <v>2000</v>
      </c>
      <c r="F4" s="2">
        <f t="shared" ref="F4:F5" si="1">E4/D$9 * 1000000000000000000</f>
        <v>6.0459492140266022E+17</v>
      </c>
      <c r="G4">
        <f t="shared" ref="G4:G5" si="2">F4/1000000000000000000</f>
        <v>0.60459492140266025</v>
      </c>
      <c r="H4" s="2">
        <f t="shared" ref="H4:H5" si="3">F4/D$10</f>
        <v>60459492140266.023</v>
      </c>
      <c r="I4" s="4">
        <f t="shared" ref="I4:I5" si="4">H4/D$11</f>
        <v>6.0459492140266024E-5</v>
      </c>
      <c r="J4" s="4">
        <f t="shared" ref="J4:J5" si="5">(C4*D$12)</f>
        <v>3000</v>
      </c>
      <c r="K4" s="2">
        <f t="shared" ref="K4:K5" si="6">((J4/D$9) * D$11)/D$10</f>
        <v>90689238210399.047</v>
      </c>
      <c r="L4" s="7">
        <f t="shared" ref="L4:L5" si="7">K4/D$11</f>
        <v>9.068923821039905E-5</v>
      </c>
    </row>
    <row r="5" spans="1:12" x14ac:dyDescent="0.2">
      <c r="A5">
        <v>3</v>
      </c>
      <c r="B5">
        <v>8.23</v>
      </c>
      <c r="C5">
        <v>25</v>
      </c>
      <c r="D5">
        <v>99.933589999999995</v>
      </c>
      <c r="E5">
        <f t="shared" si="0"/>
        <v>2498.3397500000001</v>
      </c>
      <c r="F5" s="2">
        <f t="shared" si="1"/>
        <v>7.5524176239419597E+17</v>
      </c>
      <c r="G5">
        <f t="shared" si="2"/>
        <v>0.75524176239419594</v>
      </c>
      <c r="H5" s="2">
        <f t="shared" si="3"/>
        <v>75524176239419.594</v>
      </c>
      <c r="I5" s="4">
        <f t="shared" si="4"/>
        <v>7.5524176239419587E-5</v>
      </c>
      <c r="J5" s="4">
        <f t="shared" si="5"/>
        <v>3750</v>
      </c>
      <c r="K5" s="2">
        <f t="shared" si="6"/>
        <v>113361547762998.78</v>
      </c>
      <c r="L5" s="7">
        <f t="shared" si="7"/>
        <v>1.1336154776299878E-4</v>
      </c>
    </row>
    <row r="9" spans="1:12" x14ac:dyDescent="0.2">
      <c r="C9" t="s">
        <v>14</v>
      </c>
      <c r="D9" s="2">
        <v>3308</v>
      </c>
    </row>
    <row r="10" spans="1:12" x14ac:dyDescent="0.2">
      <c r="C10" t="s">
        <v>8</v>
      </c>
      <c r="D10" s="2">
        <v>10000</v>
      </c>
    </row>
    <row r="11" spans="1:12" x14ac:dyDescent="0.2">
      <c r="C11" t="s">
        <v>20</v>
      </c>
      <c r="D11" s="1">
        <v>1E+18</v>
      </c>
    </row>
    <row r="12" spans="1:12" x14ac:dyDescent="0.2">
      <c r="C12" t="s">
        <v>21</v>
      </c>
      <c r="D12">
        <v>150</v>
      </c>
    </row>
    <row r="15" spans="1:12" x14ac:dyDescent="0.2">
      <c r="F15" s="7">
        <f>L4/2</f>
        <v>4.5344619105199525E-5</v>
      </c>
    </row>
  </sheetData>
  <mergeCells count="2">
    <mergeCell ref="F1:G1"/>
    <mergeCell ref="H1:I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Nagarajan</dc:creator>
  <cp:lastModifiedBy>Naveen Nagarajan</cp:lastModifiedBy>
  <dcterms:created xsi:type="dcterms:W3CDTF">2024-04-28T15:10:34Z</dcterms:created>
  <dcterms:modified xsi:type="dcterms:W3CDTF">2024-04-29T04:22:31Z</dcterms:modified>
</cp:coreProperties>
</file>