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ink/ink3.xml" ContentType="application/inkml+xml"/>
  <Override PartName="/xl/ink/ink4.xml" ContentType="application/inkml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ugas\Semester 5\Metode Peramalan Deret Waktu\Minggu 1\Kuliah\"/>
    </mc:Choice>
  </mc:AlternateContent>
  <xr:revisionPtr revIDLastSave="0" documentId="13_ncr:1_{2D0109F7-C7EE-497B-88FE-39434B94F38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es 02" sheetId="1" r:id="rId1"/>
    <sheet name="ses 04" sheetId="4" r:id="rId2"/>
    <sheet name="ses" sheetId="5" r:id="rId3"/>
    <sheet name="Sheet1" sheetId="6" r:id="rId4"/>
    <sheet name="des" sheetId="3" r:id="rId5"/>
    <sheet name="Sheet2" sheetId="8" r:id="rId6"/>
    <sheet name="des03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D6" i="7"/>
  <c r="C6" i="7"/>
  <c r="C5" i="7"/>
  <c r="E6" i="1"/>
  <c r="L4" i="1"/>
  <c r="H6" i="1"/>
  <c r="K4" i="1"/>
  <c r="J4" i="1"/>
  <c r="C5" i="1"/>
  <c r="C4" i="1"/>
  <c r="C1" i="1"/>
  <c r="C5" i="4"/>
  <c r="F6" i="7"/>
  <c r="E88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9" i="1"/>
  <c r="F6" i="1"/>
  <c r="C2" i="1"/>
  <c r="G6" i="1" l="1"/>
  <c r="B2" i="7"/>
  <c r="B1" i="7"/>
  <c r="D5" i="7" l="1"/>
  <c r="G18" i="6" l="1"/>
  <c r="G21" i="6"/>
  <c r="G26" i="6"/>
  <c r="G34" i="6"/>
  <c r="G37" i="6"/>
  <c r="G42" i="6"/>
  <c r="G66" i="6"/>
  <c r="G69" i="6"/>
  <c r="G82" i="6"/>
  <c r="G85" i="6"/>
  <c r="G5" i="6"/>
  <c r="F21" i="6"/>
  <c r="H21" i="6" s="1"/>
  <c r="F29" i="6"/>
  <c r="H29" i="6" s="1"/>
  <c r="F37" i="6"/>
  <c r="H37" i="6" s="1"/>
  <c r="E6" i="6"/>
  <c r="F6" i="6" s="1"/>
  <c r="H6" i="6" s="1"/>
  <c r="E7" i="6"/>
  <c r="F7" i="6" s="1"/>
  <c r="H7" i="6" s="1"/>
  <c r="E8" i="6"/>
  <c r="F8" i="6" s="1"/>
  <c r="H8" i="6" s="1"/>
  <c r="E9" i="6"/>
  <c r="G9" i="6" s="1"/>
  <c r="E10" i="6"/>
  <c r="F10" i="6" s="1"/>
  <c r="H10" i="6" s="1"/>
  <c r="E11" i="6"/>
  <c r="G11" i="6" s="1"/>
  <c r="E12" i="6"/>
  <c r="F12" i="6" s="1"/>
  <c r="H12" i="6" s="1"/>
  <c r="E13" i="6"/>
  <c r="F13" i="6" s="1"/>
  <c r="H13" i="6" s="1"/>
  <c r="E14" i="6"/>
  <c r="F14" i="6" s="1"/>
  <c r="H14" i="6" s="1"/>
  <c r="E15" i="6"/>
  <c r="F15" i="6" s="1"/>
  <c r="H15" i="6" s="1"/>
  <c r="E16" i="6"/>
  <c r="F16" i="6" s="1"/>
  <c r="H16" i="6" s="1"/>
  <c r="E17" i="6"/>
  <c r="G17" i="6" s="1"/>
  <c r="E18" i="6"/>
  <c r="F18" i="6" s="1"/>
  <c r="H18" i="6" s="1"/>
  <c r="E19" i="6"/>
  <c r="G19" i="6" s="1"/>
  <c r="E20" i="6"/>
  <c r="F20" i="6" s="1"/>
  <c r="H20" i="6" s="1"/>
  <c r="E21" i="6"/>
  <c r="E22" i="6"/>
  <c r="F22" i="6" s="1"/>
  <c r="H22" i="6" s="1"/>
  <c r="E23" i="6"/>
  <c r="F23" i="6" s="1"/>
  <c r="H23" i="6" s="1"/>
  <c r="E24" i="6"/>
  <c r="F24" i="6" s="1"/>
  <c r="H24" i="6" s="1"/>
  <c r="E25" i="6"/>
  <c r="G25" i="6" s="1"/>
  <c r="E26" i="6"/>
  <c r="F26" i="6" s="1"/>
  <c r="H26" i="6" s="1"/>
  <c r="E27" i="6"/>
  <c r="G27" i="6" s="1"/>
  <c r="E28" i="6"/>
  <c r="F28" i="6" s="1"/>
  <c r="H28" i="6" s="1"/>
  <c r="E29" i="6"/>
  <c r="G29" i="6" s="1"/>
  <c r="E30" i="6"/>
  <c r="F30" i="6" s="1"/>
  <c r="H30" i="6" s="1"/>
  <c r="E31" i="6"/>
  <c r="F31" i="6" s="1"/>
  <c r="H31" i="6" s="1"/>
  <c r="E32" i="6"/>
  <c r="F32" i="6" s="1"/>
  <c r="H32" i="6" s="1"/>
  <c r="E33" i="6"/>
  <c r="G33" i="6" s="1"/>
  <c r="E34" i="6"/>
  <c r="F34" i="6" s="1"/>
  <c r="H34" i="6" s="1"/>
  <c r="E35" i="6"/>
  <c r="G35" i="6" s="1"/>
  <c r="E36" i="6"/>
  <c r="F36" i="6" s="1"/>
  <c r="H36" i="6" s="1"/>
  <c r="E37" i="6"/>
  <c r="E38" i="6"/>
  <c r="F38" i="6" s="1"/>
  <c r="H38" i="6" s="1"/>
  <c r="E39" i="6"/>
  <c r="F39" i="6" s="1"/>
  <c r="H39" i="6" s="1"/>
  <c r="E40" i="6"/>
  <c r="F40" i="6" s="1"/>
  <c r="H40" i="6" s="1"/>
  <c r="E41" i="6"/>
  <c r="G41" i="6" s="1"/>
  <c r="E42" i="6"/>
  <c r="F42" i="6" s="1"/>
  <c r="H42" i="6" s="1"/>
  <c r="E43" i="6"/>
  <c r="G43" i="6" s="1"/>
  <c r="E44" i="6"/>
  <c r="F44" i="6" s="1"/>
  <c r="H44" i="6" s="1"/>
  <c r="E45" i="6"/>
  <c r="G45" i="6" s="1"/>
  <c r="E46" i="6"/>
  <c r="F46" i="6" s="1"/>
  <c r="H46" i="6" s="1"/>
  <c r="E47" i="6"/>
  <c r="F47" i="6" s="1"/>
  <c r="H47" i="6" s="1"/>
  <c r="E48" i="6"/>
  <c r="F48" i="6" s="1"/>
  <c r="H48" i="6" s="1"/>
  <c r="E49" i="6"/>
  <c r="G49" i="6" s="1"/>
  <c r="E50" i="6"/>
  <c r="F50" i="6" s="1"/>
  <c r="H50" i="6" s="1"/>
  <c r="E51" i="6"/>
  <c r="G51" i="6" s="1"/>
  <c r="E52" i="6"/>
  <c r="F52" i="6" s="1"/>
  <c r="H52" i="6" s="1"/>
  <c r="E53" i="6"/>
  <c r="F53" i="6" s="1"/>
  <c r="H53" i="6" s="1"/>
  <c r="E54" i="6"/>
  <c r="F54" i="6" s="1"/>
  <c r="H54" i="6" s="1"/>
  <c r="E55" i="6"/>
  <c r="F55" i="6" s="1"/>
  <c r="H55" i="6" s="1"/>
  <c r="E56" i="6"/>
  <c r="F56" i="6" s="1"/>
  <c r="H56" i="6" s="1"/>
  <c r="E57" i="6"/>
  <c r="G57" i="6" s="1"/>
  <c r="E58" i="6"/>
  <c r="F58" i="6" s="1"/>
  <c r="H58" i="6" s="1"/>
  <c r="E59" i="6"/>
  <c r="G59" i="6" s="1"/>
  <c r="E60" i="6"/>
  <c r="F60" i="6" s="1"/>
  <c r="H60" i="6" s="1"/>
  <c r="E61" i="6"/>
  <c r="F61" i="6" s="1"/>
  <c r="H61" i="6" s="1"/>
  <c r="E62" i="6"/>
  <c r="F62" i="6" s="1"/>
  <c r="H62" i="6" s="1"/>
  <c r="E63" i="6"/>
  <c r="F63" i="6" s="1"/>
  <c r="H63" i="6" s="1"/>
  <c r="E64" i="6"/>
  <c r="F64" i="6" s="1"/>
  <c r="H64" i="6" s="1"/>
  <c r="E65" i="6"/>
  <c r="G65" i="6" s="1"/>
  <c r="E66" i="6"/>
  <c r="F66" i="6" s="1"/>
  <c r="H66" i="6" s="1"/>
  <c r="E67" i="6"/>
  <c r="G67" i="6" s="1"/>
  <c r="E68" i="6"/>
  <c r="F68" i="6" s="1"/>
  <c r="H68" i="6" s="1"/>
  <c r="E69" i="6"/>
  <c r="F69" i="6" s="1"/>
  <c r="H69" i="6" s="1"/>
  <c r="E70" i="6"/>
  <c r="F70" i="6" s="1"/>
  <c r="H70" i="6" s="1"/>
  <c r="E71" i="6"/>
  <c r="F71" i="6" s="1"/>
  <c r="H71" i="6" s="1"/>
  <c r="E72" i="6"/>
  <c r="F72" i="6" s="1"/>
  <c r="H72" i="6" s="1"/>
  <c r="E73" i="6"/>
  <c r="G73" i="6" s="1"/>
  <c r="E74" i="6"/>
  <c r="F74" i="6" s="1"/>
  <c r="H74" i="6" s="1"/>
  <c r="E75" i="6"/>
  <c r="G75" i="6" s="1"/>
  <c r="E76" i="6"/>
  <c r="F76" i="6" s="1"/>
  <c r="H76" i="6" s="1"/>
  <c r="E77" i="6"/>
  <c r="G77" i="6" s="1"/>
  <c r="E78" i="6"/>
  <c r="F78" i="6" s="1"/>
  <c r="H78" i="6" s="1"/>
  <c r="E79" i="6"/>
  <c r="F79" i="6" s="1"/>
  <c r="H79" i="6" s="1"/>
  <c r="E80" i="6"/>
  <c r="F80" i="6" s="1"/>
  <c r="H80" i="6" s="1"/>
  <c r="E81" i="6"/>
  <c r="G81" i="6" s="1"/>
  <c r="E82" i="6"/>
  <c r="F82" i="6" s="1"/>
  <c r="H82" i="6" s="1"/>
  <c r="E83" i="6"/>
  <c r="G83" i="6" s="1"/>
  <c r="E84" i="6"/>
  <c r="F84" i="6" s="1"/>
  <c r="H84" i="6" s="1"/>
  <c r="E85" i="6"/>
  <c r="F85" i="6" s="1"/>
  <c r="H85" i="6" s="1"/>
  <c r="E86" i="6"/>
  <c r="F86" i="6" s="1"/>
  <c r="H86" i="6" s="1"/>
  <c r="E87" i="6"/>
  <c r="F87" i="6" s="1"/>
  <c r="H87" i="6" s="1"/>
  <c r="E88" i="6"/>
  <c r="F88" i="6" s="1"/>
  <c r="H88" i="6" s="1"/>
  <c r="E89" i="6"/>
  <c r="G89" i="6" s="1"/>
  <c r="E5" i="6"/>
  <c r="F5" i="6" s="1"/>
  <c r="C3" i="6"/>
  <c r="C4" i="6" s="1"/>
  <c r="C5" i="6" s="1"/>
  <c r="G10" i="6" l="1"/>
  <c r="F77" i="6"/>
  <c r="H77" i="6" s="1"/>
  <c r="G61" i="6"/>
  <c r="G13" i="6"/>
  <c r="G74" i="6"/>
  <c r="G58" i="6"/>
  <c r="G53" i="6"/>
  <c r="G50" i="6"/>
  <c r="G6" i="7"/>
  <c r="H6" i="7"/>
  <c r="F45" i="6"/>
  <c r="H45" i="6" s="1"/>
  <c r="C7" i="7"/>
  <c r="E7" i="7"/>
  <c r="F7" i="7" s="1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H5" i="6"/>
  <c r="F75" i="6"/>
  <c r="H75" i="6" s="1"/>
  <c r="F59" i="6"/>
  <c r="H59" i="6" s="1"/>
  <c r="F43" i="6"/>
  <c r="H43" i="6" s="1"/>
  <c r="F27" i="6"/>
  <c r="H27" i="6" s="1"/>
  <c r="F11" i="6"/>
  <c r="H11" i="6" s="1"/>
  <c r="G80" i="6"/>
  <c r="G64" i="6"/>
  <c r="G48" i="6"/>
  <c r="G40" i="6"/>
  <c r="G24" i="6"/>
  <c r="G8" i="6"/>
  <c r="G87" i="6"/>
  <c r="G79" i="6"/>
  <c r="G71" i="6"/>
  <c r="G63" i="6"/>
  <c r="G55" i="6"/>
  <c r="G47" i="6"/>
  <c r="G39" i="6"/>
  <c r="G31" i="6"/>
  <c r="G23" i="6"/>
  <c r="G15" i="6"/>
  <c r="G7" i="6"/>
  <c r="F83" i="6"/>
  <c r="H83" i="6" s="1"/>
  <c r="F67" i="6"/>
  <c r="H67" i="6" s="1"/>
  <c r="F51" i="6"/>
  <c r="H51" i="6" s="1"/>
  <c r="F35" i="6"/>
  <c r="H35" i="6" s="1"/>
  <c r="F19" i="6"/>
  <c r="H19" i="6" s="1"/>
  <c r="G88" i="6"/>
  <c r="G72" i="6"/>
  <c r="G56" i="6"/>
  <c r="G32" i="6"/>
  <c r="G16" i="6"/>
  <c r="F89" i="6"/>
  <c r="H89" i="6" s="1"/>
  <c r="F81" i="6"/>
  <c r="H81" i="6" s="1"/>
  <c r="F73" i="6"/>
  <c r="H73" i="6" s="1"/>
  <c r="F65" i="6"/>
  <c r="H65" i="6" s="1"/>
  <c r="F57" i="6"/>
  <c r="H57" i="6" s="1"/>
  <c r="F49" i="6"/>
  <c r="H49" i="6" s="1"/>
  <c r="F41" i="6"/>
  <c r="H41" i="6" s="1"/>
  <c r="F33" i="6"/>
  <c r="H33" i="6" s="1"/>
  <c r="F25" i="6"/>
  <c r="H25" i="6" s="1"/>
  <c r="F17" i="6"/>
  <c r="H17" i="6" s="1"/>
  <c r="F9" i="6"/>
  <c r="H9" i="6" s="1"/>
  <c r="G86" i="6"/>
  <c r="G78" i="6"/>
  <c r="G70" i="6"/>
  <c r="G62" i="6"/>
  <c r="G54" i="6"/>
  <c r="G46" i="6"/>
  <c r="G38" i="6"/>
  <c r="G30" i="6"/>
  <c r="G22" i="6"/>
  <c r="G14" i="6"/>
  <c r="G6" i="6"/>
  <c r="G84" i="6"/>
  <c r="G76" i="6"/>
  <c r="G68" i="6"/>
  <c r="G60" i="6"/>
  <c r="G52" i="6"/>
  <c r="G44" i="6"/>
  <c r="G36" i="6"/>
  <c r="G28" i="6"/>
  <c r="G20" i="6"/>
  <c r="G12" i="6"/>
  <c r="C8" i="7" l="1"/>
  <c r="D7" i="7"/>
  <c r="E8" i="7" s="1"/>
  <c r="F8" i="7" s="1"/>
  <c r="I6" i="7"/>
  <c r="O3" i="6"/>
  <c r="H7" i="7"/>
  <c r="G7" i="7"/>
  <c r="I7" i="7" s="1"/>
  <c r="N3" i="6"/>
  <c r="L3" i="6"/>
  <c r="M3" i="6"/>
  <c r="E89" i="4"/>
  <c r="H89" i="4" s="1"/>
  <c r="E88" i="4"/>
  <c r="H88" i="4" s="1"/>
  <c r="E87" i="4"/>
  <c r="H87" i="4" s="1"/>
  <c r="E86" i="4"/>
  <c r="H86" i="4" s="1"/>
  <c r="E85" i="4"/>
  <c r="H85" i="4" s="1"/>
  <c r="E84" i="4"/>
  <c r="H84" i="4" s="1"/>
  <c r="E83" i="4"/>
  <c r="F83" i="4" s="1"/>
  <c r="E82" i="4"/>
  <c r="H82" i="4" s="1"/>
  <c r="E81" i="4"/>
  <c r="H81" i="4" s="1"/>
  <c r="E80" i="4"/>
  <c r="H80" i="4" s="1"/>
  <c r="E79" i="4"/>
  <c r="F79" i="4" s="1"/>
  <c r="E78" i="4"/>
  <c r="F78" i="4" s="1"/>
  <c r="E77" i="4"/>
  <c r="H77" i="4" s="1"/>
  <c r="E76" i="4"/>
  <c r="G76" i="4" s="1"/>
  <c r="E75" i="4"/>
  <c r="F75" i="4" s="1"/>
  <c r="E74" i="4"/>
  <c r="H74" i="4" s="1"/>
  <c r="E73" i="4"/>
  <c r="H73" i="4" s="1"/>
  <c r="E72" i="4"/>
  <c r="G72" i="4" s="1"/>
  <c r="E71" i="4"/>
  <c r="F71" i="4" s="1"/>
  <c r="E70" i="4"/>
  <c r="G70" i="4" s="1"/>
  <c r="E69" i="4"/>
  <c r="H69" i="4" s="1"/>
  <c r="E68" i="4"/>
  <c r="G68" i="4" s="1"/>
  <c r="E67" i="4"/>
  <c r="F67" i="4" s="1"/>
  <c r="E66" i="4"/>
  <c r="G66" i="4" s="1"/>
  <c r="E65" i="4"/>
  <c r="E64" i="4"/>
  <c r="G64" i="4" s="1"/>
  <c r="E63" i="4"/>
  <c r="F63" i="4" s="1"/>
  <c r="E62" i="4"/>
  <c r="G62" i="4" s="1"/>
  <c r="E61" i="4"/>
  <c r="E60" i="4"/>
  <c r="G60" i="4" s="1"/>
  <c r="E59" i="4"/>
  <c r="F59" i="4" s="1"/>
  <c r="E58" i="4"/>
  <c r="G58" i="4" s="1"/>
  <c r="E57" i="4"/>
  <c r="E56" i="4"/>
  <c r="H56" i="4" s="1"/>
  <c r="E55" i="4"/>
  <c r="F55" i="4" s="1"/>
  <c r="E54" i="4"/>
  <c r="G54" i="4" s="1"/>
  <c r="E53" i="4"/>
  <c r="E52" i="4"/>
  <c r="G52" i="4" s="1"/>
  <c r="E51" i="4"/>
  <c r="F51" i="4" s="1"/>
  <c r="E50" i="4"/>
  <c r="G50" i="4" s="1"/>
  <c r="E49" i="4"/>
  <c r="E48" i="4"/>
  <c r="H48" i="4" s="1"/>
  <c r="E47" i="4"/>
  <c r="F47" i="4" s="1"/>
  <c r="E46" i="4"/>
  <c r="G46" i="4" s="1"/>
  <c r="E45" i="4"/>
  <c r="E44" i="4"/>
  <c r="G44" i="4" s="1"/>
  <c r="E43" i="4"/>
  <c r="F43" i="4" s="1"/>
  <c r="E42" i="4"/>
  <c r="G42" i="4" s="1"/>
  <c r="E41" i="4"/>
  <c r="E40" i="4"/>
  <c r="G40" i="4" s="1"/>
  <c r="E39" i="4"/>
  <c r="F39" i="4" s="1"/>
  <c r="E38" i="4"/>
  <c r="G38" i="4" s="1"/>
  <c r="E37" i="4"/>
  <c r="E36" i="4"/>
  <c r="F36" i="4" s="1"/>
  <c r="E35" i="4"/>
  <c r="F35" i="4" s="1"/>
  <c r="E34" i="4"/>
  <c r="G34" i="4" s="1"/>
  <c r="E33" i="4"/>
  <c r="E32" i="4"/>
  <c r="G32" i="4" s="1"/>
  <c r="E31" i="4"/>
  <c r="F31" i="4" s="1"/>
  <c r="E30" i="4"/>
  <c r="G30" i="4" s="1"/>
  <c r="E29" i="4"/>
  <c r="E28" i="4"/>
  <c r="H28" i="4" s="1"/>
  <c r="E27" i="4"/>
  <c r="F27" i="4" s="1"/>
  <c r="E26" i="4"/>
  <c r="G26" i="4" s="1"/>
  <c r="E25" i="4"/>
  <c r="E24" i="4"/>
  <c r="G24" i="4" s="1"/>
  <c r="E23" i="4"/>
  <c r="F23" i="4" s="1"/>
  <c r="E22" i="4"/>
  <c r="G22" i="4" s="1"/>
  <c r="E21" i="4"/>
  <c r="E20" i="4"/>
  <c r="G20" i="4" s="1"/>
  <c r="E19" i="4"/>
  <c r="F19" i="4" s="1"/>
  <c r="E18" i="4"/>
  <c r="G18" i="4" s="1"/>
  <c r="E17" i="4"/>
  <c r="E16" i="4"/>
  <c r="G16" i="4" s="1"/>
  <c r="E15" i="4"/>
  <c r="F15" i="4" s="1"/>
  <c r="E14" i="4"/>
  <c r="G14" i="4" s="1"/>
  <c r="E13" i="4"/>
  <c r="E12" i="4"/>
  <c r="G12" i="4" s="1"/>
  <c r="E11" i="4"/>
  <c r="F11" i="4" s="1"/>
  <c r="E10" i="4"/>
  <c r="G10" i="4" s="1"/>
  <c r="E9" i="4"/>
  <c r="E8" i="4"/>
  <c r="G8" i="4" s="1"/>
  <c r="E7" i="4"/>
  <c r="F7" i="4" s="1"/>
  <c r="E6" i="4"/>
  <c r="G6" i="4" s="1"/>
  <c r="C4" i="4"/>
  <c r="H11" i="1"/>
  <c r="H43" i="1"/>
  <c r="H54" i="1"/>
  <c r="H62" i="1"/>
  <c r="H78" i="1"/>
  <c r="H83" i="1"/>
  <c r="H84" i="1"/>
  <c r="G24" i="1"/>
  <c r="G27" i="1"/>
  <c r="G32" i="1"/>
  <c r="G56" i="1"/>
  <c r="G59" i="1"/>
  <c r="G64" i="1"/>
  <c r="H7" i="1"/>
  <c r="H8" i="1"/>
  <c r="H9" i="1"/>
  <c r="F10" i="1"/>
  <c r="F11" i="1"/>
  <c r="G12" i="1"/>
  <c r="G13" i="1"/>
  <c r="G14" i="1"/>
  <c r="H15" i="1"/>
  <c r="H16" i="1"/>
  <c r="H17" i="1"/>
  <c r="H18" i="1"/>
  <c r="F19" i="1"/>
  <c r="G20" i="1"/>
  <c r="G21" i="1"/>
  <c r="F22" i="1"/>
  <c r="H23" i="1"/>
  <c r="H24" i="1"/>
  <c r="H25" i="1"/>
  <c r="F26" i="1"/>
  <c r="F27" i="1"/>
  <c r="G28" i="1"/>
  <c r="G29" i="1"/>
  <c r="F30" i="1"/>
  <c r="H31" i="1"/>
  <c r="H32" i="1"/>
  <c r="H33" i="1"/>
  <c r="H34" i="1"/>
  <c r="F35" i="1"/>
  <c r="G36" i="1"/>
  <c r="G37" i="1"/>
  <c r="F38" i="1"/>
  <c r="H39" i="1"/>
  <c r="H40" i="1"/>
  <c r="H41" i="1"/>
  <c r="F42" i="1"/>
  <c r="F43" i="1"/>
  <c r="G44" i="1"/>
  <c r="G45" i="1"/>
  <c r="G46" i="1"/>
  <c r="H47" i="1"/>
  <c r="H48" i="1"/>
  <c r="H49" i="1"/>
  <c r="H50" i="1"/>
  <c r="F51" i="1"/>
  <c r="G52" i="1"/>
  <c r="G53" i="1"/>
  <c r="F54" i="1"/>
  <c r="H55" i="1"/>
  <c r="H56" i="1"/>
  <c r="H57" i="1"/>
  <c r="F58" i="1"/>
  <c r="F59" i="1"/>
  <c r="G60" i="1"/>
  <c r="G61" i="1"/>
  <c r="G62" i="1"/>
  <c r="H63" i="1"/>
  <c r="H64" i="1"/>
  <c r="H65" i="1"/>
  <c r="H66" i="1"/>
  <c r="F67" i="1"/>
  <c r="G68" i="1"/>
  <c r="G69" i="1"/>
  <c r="F70" i="1"/>
  <c r="G71" i="1"/>
  <c r="G72" i="1"/>
  <c r="G73" i="1"/>
  <c r="G74" i="1"/>
  <c r="F75" i="1"/>
  <c r="G76" i="1"/>
  <c r="G77" i="1"/>
  <c r="G78" i="1"/>
  <c r="G79" i="1"/>
  <c r="G80" i="1"/>
  <c r="G81" i="1"/>
  <c r="G82" i="1"/>
  <c r="G83" i="1"/>
  <c r="G84" i="1"/>
  <c r="G85" i="1"/>
  <c r="G86" i="1"/>
  <c r="F87" i="1"/>
  <c r="G88" i="1"/>
  <c r="G89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6" i="4" l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H8" i="7"/>
  <c r="G8" i="7"/>
  <c r="I8" i="7" s="1"/>
  <c r="C9" i="7"/>
  <c r="D8" i="7"/>
  <c r="E9" i="7" s="1"/>
  <c r="F9" i="7" s="1"/>
  <c r="H60" i="1"/>
  <c r="G48" i="1"/>
  <c r="G16" i="1"/>
  <c r="H75" i="1"/>
  <c r="H52" i="1"/>
  <c r="H27" i="1"/>
  <c r="H35" i="1"/>
  <c r="H76" i="1"/>
  <c r="G43" i="1"/>
  <c r="G11" i="1"/>
  <c r="H70" i="1"/>
  <c r="H51" i="1"/>
  <c r="H20" i="1"/>
  <c r="G40" i="1"/>
  <c r="G8" i="1"/>
  <c r="H68" i="1"/>
  <c r="H46" i="1"/>
  <c r="H19" i="1"/>
  <c r="H36" i="1"/>
  <c r="H59" i="1"/>
  <c r="G51" i="1"/>
  <c r="G19" i="1"/>
  <c r="H28" i="1"/>
  <c r="G67" i="1"/>
  <c r="G35" i="1"/>
  <c r="H86" i="1"/>
  <c r="H67" i="1"/>
  <c r="H44" i="1"/>
  <c r="H12" i="1"/>
  <c r="F66" i="1"/>
  <c r="F50" i="1"/>
  <c r="F34" i="1"/>
  <c r="F18" i="1"/>
  <c r="F65" i="1"/>
  <c r="F57" i="1"/>
  <c r="F49" i="1"/>
  <c r="F41" i="1"/>
  <c r="F33" i="1"/>
  <c r="F25" i="1"/>
  <c r="F17" i="1"/>
  <c r="F9" i="1"/>
  <c r="G66" i="1"/>
  <c r="G58" i="1"/>
  <c r="G50" i="1"/>
  <c r="G42" i="1"/>
  <c r="G34" i="1"/>
  <c r="G26" i="1"/>
  <c r="G18" i="1"/>
  <c r="G10" i="1"/>
  <c r="H38" i="1"/>
  <c r="H30" i="1"/>
  <c r="H22" i="1"/>
  <c r="H14" i="1"/>
  <c r="H64" i="4"/>
  <c r="F64" i="1"/>
  <c r="F56" i="1"/>
  <c r="F48" i="1"/>
  <c r="F40" i="1"/>
  <c r="F32" i="1"/>
  <c r="F24" i="1"/>
  <c r="F16" i="1"/>
  <c r="F8" i="1"/>
  <c r="G65" i="1"/>
  <c r="G57" i="1"/>
  <c r="G49" i="1"/>
  <c r="G41" i="1"/>
  <c r="G33" i="1"/>
  <c r="G25" i="1"/>
  <c r="G17" i="1"/>
  <c r="G9" i="1"/>
  <c r="H85" i="1"/>
  <c r="H77" i="1"/>
  <c r="H69" i="1"/>
  <c r="H61" i="1"/>
  <c r="H53" i="1"/>
  <c r="H45" i="1"/>
  <c r="H37" i="1"/>
  <c r="H29" i="1"/>
  <c r="H21" i="1"/>
  <c r="H13" i="1"/>
  <c r="F63" i="1"/>
  <c r="F39" i="1"/>
  <c r="F15" i="1"/>
  <c r="F62" i="1"/>
  <c r="F46" i="1"/>
  <c r="F14" i="1"/>
  <c r="G55" i="1"/>
  <c r="G39" i="1"/>
  <c r="G15" i="1"/>
  <c r="G7" i="1"/>
  <c r="F69" i="1"/>
  <c r="F61" i="1"/>
  <c r="F53" i="1"/>
  <c r="F45" i="1"/>
  <c r="F37" i="1"/>
  <c r="F29" i="1"/>
  <c r="F21" i="1"/>
  <c r="F13" i="1"/>
  <c r="G70" i="1"/>
  <c r="G54" i="1"/>
  <c r="G38" i="1"/>
  <c r="G30" i="1"/>
  <c r="G22" i="1"/>
  <c r="H82" i="1"/>
  <c r="H74" i="1"/>
  <c r="H58" i="1"/>
  <c r="H42" i="1"/>
  <c r="H26" i="1"/>
  <c r="H10" i="1"/>
  <c r="G82" i="4"/>
  <c r="F55" i="1"/>
  <c r="F23" i="1"/>
  <c r="G63" i="1"/>
  <c r="G31" i="1"/>
  <c r="F68" i="1"/>
  <c r="F60" i="1"/>
  <c r="F52" i="1"/>
  <c r="F44" i="1"/>
  <c r="F36" i="1"/>
  <c r="F28" i="1"/>
  <c r="F20" i="1"/>
  <c r="F12" i="1"/>
  <c r="H89" i="1"/>
  <c r="H81" i="1"/>
  <c r="H73" i="1"/>
  <c r="H46" i="4"/>
  <c r="F47" i="1"/>
  <c r="F31" i="1"/>
  <c r="F7" i="1"/>
  <c r="G47" i="1"/>
  <c r="G23" i="1"/>
  <c r="H88" i="1"/>
  <c r="H80" i="1"/>
  <c r="H72" i="1"/>
  <c r="H87" i="1"/>
  <c r="H79" i="1"/>
  <c r="H71" i="1"/>
  <c r="G78" i="4"/>
  <c r="F6" i="4"/>
  <c r="G36" i="4"/>
  <c r="F38" i="4"/>
  <c r="H76" i="4"/>
  <c r="H78" i="4"/>
  <c r="F88" i="4"/>
  <c r="H6" i="4"/>
  <c r="H36" i="4"/>
  <c r="H38" i="4"/>
  <c r="G48" i="4"/>
  <c r="G51" i="4"/>
  <c r="G7" i="4"/>
  <c r="G19" i="4"/>
  <c r="F28" i="4"/>
  <c r="H44" i="4"/>
  <c r="F54" i="4"/>
  <c r="F56" i="4"/>
  <c r="G71" i="4"/>
  <c r="F10" i="4"/>
  <c r="F12" i="4"/>
  <c r="F14" i="4"/>
  <c r="H26" i="4"/>
  <c r="G28" i="4"/>
  <c r="G31" i="4"/>
  <c r="H52" i="4"/>
  <c r="H54" i="4"/>
  <c r="G56" i="4"/>
  <c r="G59" i="4"/>
  <c r="F68" i="4"/>
  <c r="F70" i="4"/>
  <c r="G83" i="4"/>
  <c r="H8" i="4"/>
  <c r="H10" i="4"/>
  <c r="H12" i="4"/>
  <c r="H14" i="4"/>
  <c r="H24" i="4"/>
  <c r="G43" i="4"/>
  <c r="F48" i="4"/>
  <c r="H66" i="4"/>
  <c r="H68" i="4"/>
  <c r="H70" i="4"/>
  <c r="F76" i="4"/>
  <c r="G79" i="4"/>
  <c r="F82" i="4"/>
  <c r="F18" i="4"/>
  <c r="F30" i="4"/>
  <c r="F40" i="4"/>
  <c r="F58" i="4"/>
  <c r="F74" i="4"/>
  <c r="G75" i="4"/>
  <c r="F8" i="4"/>
  <c r="G11" i="4"/>
  <c r="H16" i="4"/>
  <c r="H18" i="4"/>
  <c r="F20" i="4"/>
  <c r="F22" i="4"/>
  <c r="G27" i="4"/>
  <c r="H30" i="4"/>
  <c r="F32" i="4"/>
  <c r="F34" i="4"/>
  <c r="H40" i="4"/>
  <c r="H42" i="4"/>
  <c r="F44" i="4"/>
  <c r="G47" i="4"/>
  <c r="H50" i="4"/>
  <c r="F52" i="4"/>
  <c r="G55" i="4"/>
  <c r="H58" i="4"/>
  <c r="F60" i="4"/>
  <c r="F62" i="4"/>
  <c r="G67" i="4"/>
  <c r="H72" i="4"/>
  <c r="G74" i="4"/>
  <c r="F84" i="4"/>
  <c r="G86" i="4"/>
  <c r="G87" i="4"/>
  <c r="F16" i="4"/>
  <c r="G23" i="4"/>
  <c r="G35" i="4"/>
  <c r="F42" i="4"/>
  <c r="F50" i="4"/>
  <c r="G63" i="4"/>
  <c r="F72" i="4"/>
  <c r="F80" i="4"/>
  <c r="F86" i="4"/>
  <c r="F87" i="4"/>
  <c r="G15" i="4"/>
  <c r="H20" i="4"/>
  <c r="H22" i="4"/>
  <c r="F24" i="4"/>
  <c r="F26" i="4"/>
  <c r="H32" i="4"/>
  <c r="H34" i="4"/>
  <c r="G39" i="4"/>
  <c r="F46" i="4"/>
  <c r="H60" i="4"/>
  <c r="H62" i="4"/>
  <c r="F64" i="4"/>
  <c r="F66" i="4"/>
  <c r="H9" i="4"/>
  <c r="G9" i="4"/>
  <c r="F9" i="4"/>
  <c r="H25" i="4"/>
  <c r="G25" i="4"/>
  <c r="F25" i="4"/>
  <c r="H61" i="4"/>
  <c r="G61" i="4"/>
  <c r="F61" i="4"/>
  <c r="H13" i="4"/>
  <c r="G13" i="4"/>
  <c r="F13" i="4"/>
  <c r="H21" i="4"/>
  <c r="G21" i="4"/>
  <c r="F21" i="4"/>
  <c r="H41" i="4"/>
  <c r="G41" i="4"/>
  <c r="F41" i="4"/>
  <c r="H57" i="4"/>
  <c r="G57" i="4"/>
  <c r="F57" i="4"/>
  <c r="H65" i="4"/>
  <c r="G65" i="4"/>
  <c r="F65" i="4"/>
  <c r="H17" i="4"/>
  <c r="G17" i="4"/>
  <c r="F17" i="4"/>
  <c r="H37" i="4"/>
  <c r="G37" i="4"/>
  <c r="F37" i="4"/>
  <c r="H49" i="4"/>
  <c r="G49" i="4"/>
  <c r="F49" i="4"/>
  <c r="H33" i="4"/>
  <c r="G33" i="4"/>
  <c r="F33" i="4"/>
  <c r="H45" i="4"/>
  <c r="G45" i="4"/>
  <c r="F45" i="4"/>
  <c r="H29" i="4"/>
  <c r="G29" i="4"/>
  <c r="F29" i="4"/>
  <c r="H53" i="4"/>
  <c r="G53" i="4"/>
  <c r="F53" i="4"/>
  <c r="H7" i="4"/>
  <c r="H11" i="4"/>
  <c r="H15" i="4"/>
  <c r="H19" i="4"/>
  <c r="H23" i="4"/>
  <c r="H27" i="4"/>
  <c r="H31" i="4"/>
  <c r="H35" i="4"/>
  <c r="H39" i="4"/>
  <c r="H43" i="4"/>
  <c r="H47" i="4"/>
  <c r="H51" i="4"/>
  <c r="H55" i="4"/>
  <c r="H59" i="4"/>
  <c r="H63" i="4"/>
  <c r="H67" i="4"/>
  <c r="F69" i="4"/>
  <c r="H71" i="4"/>
  <c r="F73" i="4"/>
  <c r="H75" i="4"/>
  <c r="F77" i="4"/>
  <c r="H79" i="4"/>
  <c r="G80" i="4"/>
  <c r="F81" i="4"/>
  <c r="H83" i="4"/>
  <c r="G84" i="4"/>
  <c r="F85" i="4"/>
  <c r="G88" i="4"/>
  <c r="F89" i="4"/>
  <c r="G69" i="4"/>
  <c r="G73" i="4"/>
  <c r="G77" i="4"/>
  <c r="G81" i="4"/>
  <c r="G85" i="4"/>
  <c r="G89" i="4"/>
  <c r="F83" i="1"/>
  <c r="F71" i="1"/>
  <c r="G87" i="1"/>
  <c r="G75" i="1"/>
  <c r="F79" i="1"/>
  <c r="F86" i="1"/>
  <c r="F82" i="1"/>
  <c r="F78" i="1"/>
  <c r="F74" i="1"/>
  <c r="F89" i="1"/>
  <c r="F85" i="1"/>
  <c r="F81" i="1"/>
  <c r="F77" i="1"/>
  <c r="F73" i="1"/>
  <c r="F88" i="1"/>
  <c r="F84" i="1"/>
  <c r="F80" i="1"/>
  <c r="F76" i="1"/>
  <c r="F72" i="1"/>
  <c r="G9" i="7" l="1"/>
  <c r="I9" i="7" s="1"/>
  <c r="H9" i="7"/>
  <c r="C10" i="7"/>
  <c r="D9" i="7"/>
  <c r="E10" i="7"/>
  <c r="F10" i="7" s="1"/>
  <c r="I4" i="1"/>
  <c r="J5" i="1" s="1"/>
  <c r="G10" i="7"/>
  <c r="H10" i="7"/>
  <c r="J4" i="4"/>
  <c r="L4" i="4"/>
  <c r="I4" i="4"/>
  <c r="J5" i="4" s="1"/>
  <c r="K4" i="4"/>
  <c r="C11" i="7" l="1"/>
  <c r="D10" i="7"/>
  <c r="I10" i="7"/>
  <c r="D11" i="7" l="1"/>
  <c r="E11" i="7"/>
  <c r="F11" i="7" s="1"/>
  <c r="C12" i="7"/>
  <c r="E12" i="7"/>
  <c r="F12" i="7" s="1"/>
  <c r="D12" i="7" l="1"/>
  <c r="C13" i="7"/>
  <c r="E13" i="7"/>
  <c r="F13" i="7" s="1"/>
  <c r="G12" i="7"/>
  <c r="I12" i="7" s="1"/>
  <c r="H12" i="7"/>
  <c r="G11" i="7"/>
  <c r="I11" i="7" s="1"/>
  <c r="H11" i="7"/>
  <c r="D13" i="7" l="1"/>
  <c r="C14" i="7"/>
  <c r="G13" i="7"/>
  <c r="I13" i="7" s="1"/>
  <c r="H13" i="7"/>
  <c r="C15" i="7" l="1"/>
  <c r="D14" i="7"/>
  <c r="E15" i="7" s="1"/>
  <c r="F15" i="7" s="1"/>
  <c r="E14" i="7"/>
  <c r="F14" i="7" s="1"/>
  <c r="H15" i="7" l="1"/>
  <c r="G15" i="7"/>
  <c r="I15" i="7" s="1"/>
  <c r="G14" i="7"/>
  <c r="I14" i="7" s="1"/>
  <c r="H14" i="7"/>
  <c r="D15" i="7"/>
  <c r="E16" i="7"/>
  <c r="F16" i="7" s="1"/>
  <c r="C16" i="7"/>
  <c r="D16" i="7" l="1"/>
  <c r="E17" i="7" s="1"/>
  <c r="F17" i="7" s="1"/>
  <c r="C17" i="7"/>
  <c r="H16" i="7"/>
  <c r="G16" i="7"/>
  <c r="I16" i="7" s="1"/>
  <c r="G17" i="7" l="1"/>
  <c r="I17" i="7" s="1"/>
  <c r="H17" i="7"/>
  <c r="D17" i="7"/>
  <c r="C18" i="7"/>
  <c r="E18" i="7"/>
  <c r="F18" i="7" s="1"/>
  <c r="H18" i="7" l="1"/>
  <c r="G18" i="7"/>
  <c r="I18" i="7" s="1"/>
  <c r="C19" i="7"/>
  <c r="D18" i="7"/>
  <c r="E19" i="7" s="1"/>
  <c r="F19" i="7" s="1"/>
  <c r="G19" i="7"/>
  <c r="I19" i="7" s="1"/>
  <c r="H19" i="7"/>
  <c r="D19" i="7" l="1"/>
  <c r="C20" i="7"/>
  <c r="E20" i="7"/>
  <c r="F20" i="7" s="1"/>
  <c r="G20" i="7" l="1"/>
  <c r="I20" i="7" s="1"/>
  <c r="H20" i="7"/>
  <c r="C21" i="7"/>
  <c r="D20" i="7"/>
  <c r="E21" i="7" s="1"/>
  <c r="F21" i="7" s="1"/>
  <c r="G21" i="7" s="1"/>
  <c r="I21" i="7" s="1"/>
  <c r="H21" i="7" l="1"/>
  <c r="D21" i="7"/>
  <c r="E22" i="7" s="1"/>
  <c r="F22" i="7" s="1"/>
  <c r="C22" i="7"/>
  <c r="G22" i="7"/>
  <c r="I22" i="7" s="1"/>
  <c r="H22" i="7"/>
  <c r="D22" i="7" l="1"/>
  <c r="E23" i="7" s="1"/>
  <c r="F23" i="7" s="1"/>
  <c r="C23" i="7"/>
  <c r="G23" i="7"/>
  <c r="I23" i="7" s="1"/>
  <c r="H23" i="7"/>
  <c r="D23" i="7" l="1"/>
  <c r="C24" i="7"/>
  <c r="E24" i="7"/>
  <c r="F24" i="7" s="1"/>
  <c r="H24" i="7" l="1"/>
  <c r="G24" i="7"/>
  <c r="I24" i="7" s="1"/>
  <c r="D24" i="7"/>
  <c r="E25" i="7"/>
  <c r="F25" i="7" s="1"/>
  <c r="C25" i="7"/>
  <c r="C26" i="7" l="1"/>
  <c r="D25" i="7"/>
  <c r="G25" i="7"/>
  <c r="I25" i="7" s="1"/>
  <c r="H25" i="7"/>
  <c r="D26" i="7" l="1"/>
  <c r="E26" i="7"/>
  <c r="F26" i="7" s="1"/>
  <c r="C27" i="7"/>
  <c r="E27" i="7"/>
  <c r="F27" i="7" s="1"/>
  <c r="G27" i="7" l="1"/>
  <c r="I27" i="7" s="1"/>
  <c r="H27" i="7"/>
  <c r="H26" i="7"/>
  <c r="G26" i="7"/>
  <c r="I26" i="7" s="1"/>
  <c r="C28" i="7"/>
  <c r="D27" i="7"/>
  <c r="C29" i="7" l="1"/>
  <c r="D28" i="7"/>
  <c r="E29" i="7" s="1"/>
  <c r="F29" i="7" s="1"/>
  <c r="E28" i="7"/>
  <c r="F28" i="7" s="1"/>
  <c r="H29" i="7" l="1"/>
  <c r="G29" i="7"/>
  <c r="I29" i="7" s="1"/>
  <c r="G28" i="7"/>
  <c r="I28" i="7" s="1"/>
  <c r="H28" i="7"/>
  <c r="C30" i="7"/>
  <c r="D29" i="7"/>
  <c r="D30" i="7" l="1"/>
  <c r="E30" i="7"/>
  <c r="F30" i="7" s="1"/>
  <c r="C31" i="7"/>
  <c r="E31" i="7"/>
  <c r="F31" i="7" s="1"/>
  <c r="D31" i="7" l="1"/>
  <c r="C32" i="7"/>
  <c r="E32" i="7"/>
  <c r="F32" i="7" s="1"/>
  <c r="G31" i="7"/>
  <c r="I31" i="7" s="1"/>
  <c r="H31" i="7"/>
  <c r="G30" i="7"/>
  <c r="I30" i="7" s="1"/>
  <c r="H30" i="7"/>
  <c r="H32" i="7" l="1"/>
  <c r="G32" i="7"/>
  <c r="I32" i="7" s="1"/>
  <c r="D32" i="7"/>
  <c r="E33" i="7" s="1"/>
  <c r="F33" i="7" s="1"/>
  <c r="C33" i="7"/>
  <c r="G33" i="7" l="1"/>
  <c r="I33" i="7" s="1"/>
  <c r="H33" i="7"/>
  <c r="D33" i="7"/>
  <c r="E34" i="7" s="1"/>
  <c r="F34" i="7" s="1"/>
  <c r="C34" i="7"/>
  <c r="G34" i="7"/>
  <c r="I34" i="7" s="1"/>
  <c r="H34" i="7"/>
  <c r="D34" i="7" l="1"/>
  <c r="C35" i="7"/>
  <c r="E35" i="7"/>
  <c r="F35" i="7" s="1"/>
  <c r="G35" i="7" l="1"/>
  <c r="I35" i="7" s="1"/>
  <c r="H35" i="7"/>
  <c r="C36" i="7"/>
  <c r="D35" i="7"/>
  <c r="E36" i="7" s="1"/>
  <c r="F36" i="7" s="1"/>
  <c r="G36" i="7" s="1"/>
  <c r="I36" i="7" s="1"/>
  <c r="H36" i="7"/>
  <c r="C37" i="7" l="1"/>
  <c r="D36" i="7"/>
  <c r="E37" i="7" s="1"/>
  <c r="F37" i="7" s="1"/>
  <c r="G37" i="7" l="1"/>
  <c r="I37" i="7" s="1"/>
  <c r="H37" i="7"/>
  <c r="D37" i="7"/>
  <c r="E38" i="7" s="1"/>
  <c r="F38" i="7" s="1"/>
  <c r="C38" i="7"/>
  <c r="G38" i="7"/>
  <c r="I38" i="7" s="1"/>
  <c r="H38" i="7"/>
  <c r="D38" i="7" l="1"/>
  <c r="E39" i="7" s="1"/>
  <c r="F39" i="7" s="1"/>
  <c r="G39" i="7" s="1"/>
  <c r="I39" i="7" s="1"/>
  <c r="C39" i="7"/>
  <c r="H39" i="7" l="1"/>
  <c r="C40" i="7"/>
  <c r="D39" i="7"/>
  <c r="D40" i="7" l="1"/>
  <c r="E40" i="7"/>
  <c r="F40" i="7" s="1"/>
  <c r="E41" i="7"/>
  <c r="F41" i="7" s="1"/>
  <c r="C41" i="7"/>
  <c r="H41" i="7" l="1"/>
  <c r="G41" i="7"/>
  <c r="I41" i="7" s="1"/>
  <c r="D41" i="7"/>
  <c r="E42" i="7" s="1"/>
  <c r="F42" i="7" s="1"/>
  <c r="C42" i="7"/>
  <c r="H40" i="7"/>
  <c r="G40" i="7"/>
  <c r="I40" i="7" s="1"/>
  <c r="G42" i="7" l="1"/>
  <c r="I42" i="7" s="1"/>
  <c r="H42" i="7"/>
  <c r="D42" i="7"/>
  <c r="C43" i="7"/>
  <c r="E43" i="7"/>
  <c r="F43" i="7" s="1"/>
  <c r="D43" i="7" l="1"/>
  <c r="E44" i="7"/>
  <c r="F44" i="7" s="1"/>
  <c r="C44" i="7"/>
  <c r="G43" i="7"/>
  <c r="I43" i="7" s="1"/>
  <c r="H43" i="7"/>
  <c r="C45" i="7" l="1"/>
  <c r="D44" i="7"/>
  <c r="G44" i="7"/>
  <c r="I44" i="7" s="1"/>
  <c r="H44" i="7"/>
  <c r="D45" i="7" l="1"/>
  <c r="E45" i="7"/>
  <c r="F45" i="7" s="1"/>
  <c r="C46" i="7"/>
  <c r="E46" i="7"/>
  <c r="F46" i="7" s="1"/>
  <c r="D46" i="7" l="1"/>
  <c r="C47" i="7"/>
  <c r="E47" i="7"/>
  <c r="F47" i="7" s="1"/>
  <c r="G46" i="7"/>
  <c r="I46" i="7" s="1"/>
  <c r="H46" i="7"/>
  <c r="H45" i="7"/>
  <c r="G45" i="7"/>
  <c r="I45" i="7" s="1"/>
  <c r="D47" i="7" l="1"/>
  <c r="C48" i="7"/>
  <c r="G47" i="7"/>
  <c r="I47" i="7" s="1"/>
  <c r="H47" i="7"/>
  <c r="C49" i="7" l="1"/>
  <c r="D48" i="7"/>
  <c r="E49" i="7" s="1"/>
  <c r="F49" i="7" s="1"/>
  <c r="E48" i="7"/>
  <c r="F48" i="7" s="1"/>
  <c r="H49" i="7" l="1"/>
  <c r="G49" i="7"/>
  <c r="I49" i="7" s="1"/>
  <c r="H48" i="7"/>
  <c r="G48" i="7"/>
  <c r="I48" i="7" s="1"/>
  <c r="D49" i="7"/>
  <c r="E50" i="7" s="1"/>
  <c r="F50" i="7" s="1"/>
  <c r="C50" i="7"/>
  <c r="H50" i="7" l="1"/>
  <c r="G50" i="7"/>
  <c r="I50" i="7" s="1"/>
  <c r="D50" i="7"/>
  <c r="E51" i="7"/>
  <c r="F51" i="7" s="1"/>
  <c r="C51" i="7"/>
  <c r="G51" i="7" l="1"/>
  <c r="I51" i="7" s="1"/>
  <c r="H51" i="7"/>
  <c r="C52" i="7"/>
  <c r="D51" i="7"/>
  <c r="D52" i="7" l="1"/>
  <c r="E52" i="7"/>
  <c r="F52" i="7" s="1"/>
  <c r="C53" i="7"/>
  <c r="E53" i="7"/>
  <c r="F53" i="7" s="1"/>
  <c r="D53" i="7" l="1"/>
  <c r="C54" i="7"/>
  <c r="E54" i="7"/>
  <c r="F54" i="7" s="1"/>
  <c r="H53" i="7"/>
  <c r="G53" i="7"/>
  <c r="I53" i="7" s="1"/>
  <c r="G52" i="7"/>
  <c r="I52" i="7" s="1"/>
  <c r="H52" i="7"/>
  <c r="G54" i="7" l="1"/>
  <c r="I54" i="7" s="1"/>
  <c r="H54" i="7"/>
  <c r="D54" i="7"/>
  <c r="C55" i="7"/>
  <c r="E55" i="7"/>
  <c r="F55" i="7" s="1"/>
  <c r="C56" i="7" l="1"/>
  <c r="D55" i="7"/>
  <c r="G55" i="7"/>
  <c r="I55" i="7" s="1"/>
  <c r="H55" i="7"/>
  <c r="D56" i="7" l="1"/>
  <c r="E56" i="7"/>
  <c r="F56" i="7" s="1"/>
  <c r="E57" i="7"/>
  <c r="F57" i="7" s="1"/>
  <c r="C57" i="7"/>
  <c r="G57" i="7" l="1"/>
  <c r="I57" i="7" s="1"/>
  <c r="H57" i="7"/>
  <c r="D57" i="7"/>
  <c r="C58" i="7"/>
  <c r="E58" i="7"/>
  <c r="F58" i="7" s="1"/>
  <c r="G56" i="7"/>
  <c r="I56" i="7" s="1"/>
  <c r="H56" i="7"/>
  <c r="G58" i="7" l="1"/>
  <c r="I58" i="7" s="1"/>
  <c r="H58" i="7"/>
  <c r="C59" i="7"/>
  <c r="D58" i="7"/>
  <c r="E59" i="7" s="1"/>
  <c r="F59" i="7" s="1"/>
  <c r="G59" i="7"/>
  <c r="I59" i="7" s="1"/>
  <c r="H59" i="7"/>
  <c r="D59" i="7" l="1"/>
  <c r="E60" i="7" s="1"/>
  <c r="F60" i="7" s="1"/>
  <c r="C60" i="7"/>
  <c r="G60" i="7"/>
  <c r="I60" i="7" s="1"/>
  <c r="H60" i="7"/>
  <c r="D60" i="7" l="1"/>
  <c r="C61" i="7"/>
  <c r="E61" i="7"/>
  <c r="F61" i="7" s="1"/>
  <c r="G61" i="7" l="1"/>
  <c r="I61" i="7" s="1"/>
  <c r="H61" i="7"/>
  <c r="D61" i="7"/>
  <c r="E62" i="7"/>
  <c r="F62" i="7" s="1"/>
  <c r="C62" i="7"/>
  <c r="D62" i="7" l="1"/>
  <c r="C63" i="7"/>
  <c r="E63" i="7"/>
  <c r="F63" i="7" s="1"/>
  <c r="G62" i="7"/>
  <c r="I62" i="7" s="1"/>
  <c r="H62" i="7"/>
  <c r="G63" i="7"/>
  <c r="I63" i="7" s="1"/>
  <c r="H63" i="7"/>
  <c r="C64" i="7" l="1"/>
  <c r="D63" i="7"/>
  <c r="E64" i="7" s="1"/>
  <c r="F64" i="7" s="1"/>
  <c r="H64" i="7" l="1"/>
  <c r="G64" i="7"/>
  <c r="I64" i="7" s="1"/>
  <c r="C65" i="7"/>
  <c r="D64" i="7"/>
  <c r="E65" i="7" s="1"/>
  <c r="F65" i="7" s="1"/>
  <c r="G65" i="7"/>
  <c r="I65" i="7" s="1"/>
  <c r="H65" i="7"/>
  <c r="C66" i="7" l="1"/>
  <c r="D65" i="7"/>
  <c r="D66" i="7" l="1"/>
  <c r="E66" i="7"/>
  <c r="F66" i="7" s="1"/>
  <c r="C67" i="7"/>
  <c r="E67" i="7"/>
  <c r="F67" i="7" s="1"/>
  <c r="G67" i="7" l="1"/>
  <c r="I67" i="7" s="1"/>
  <c r="H67" i="7"/>
  <c r="C68" i="7"/>
  <c r="D67" i="7"/>
  <c r="E68" i="7" s="1"/>
  <c r="F68" i="7" s="1"/>
  <c r="G68" i="7" s="1"/>
  <c r="I68" i="7" s="1"/>
  <c r="G66" i="7"/>
  <c r="I66" i="7" s="1"/>
  <c r="H66" i="7"/>
  <c r="H68" i="7" l="1"/>
  <c r="C69" i="7"/>
  <c r="D68" i="7"/>
  <c r="E69" i="7" s="1"/>
  <c r="F69" i="7" s="1"/>
  <c r="G69" i="7"/>
  <c r="I69" i="7" s="1"/>
  <c r="H69" i="7"/>
  <c r="D69" i="7" l="1"/>
  <c r="E70" i="7" s="1"/>
  <c r="F70" i="7" s="1"/>
  <c r="C70" i="7"/>
  <c r="G70" i="7"/>
  <c r="I70" i="7" s="1"/>
  <c r="H70" i="7"/>
  <c r="C71" i="7" l="1"/>
  <c r="D70" i="7"/>
  <c r="D71" i="7" l="1"/>
  <c r="E71" i="7"/>
  <c r="F71" i="7" s="1"/>
  <c r="C72" i="7"/>
  <c r="E72" i="7"/>
  <c r="F72" i="7" s="1"/>
  <c r="H72" i="7" l="1"/>
  <c r="G72" i="7"/>
  <c r="I72" i="7" s="1"/>
  <c r="D72" i="7"/>
  <c r="C73" i="7"/>
  <c r="E73" i="7"/>
  <c r="F73" i="7" s="1"/>
  <c r="G71" i="7"/>
  <c r="I71" i="7" s="1"/>
  <c r="H71" i="7"/>
  <c r="H73" i="7" l="1"/>
  <c r="G73" i="7"/>
  <c r="I73" i="7" s="1"/>
  <c r="D73" i="7"/>
  <c r="E74" i="7"/>
  <c r="F74" i="7" s="1"/>
  <c r="C74" i="7"/>
  <c r="C75" i="7" l="1"/>
  <c r="D74" i="7"/>
  <c r="D75" i="7" s="1"/>
  <c r="E75" i="7"/>
  <c r="F75" i="7" s="1"/>
  <c r="G74" i="7"/>
  <c r="I74" i="7" s="1"/>
  <c r="H74" i="7"/>
  <c r="H75" i="7"/>
  <c r="G75" i="7"/>
  <c r="I75" i="7" s="1"/>
  <c r="C76" i="7" l="1"/>
  <c r="E76" i="7"/>
  <c r="F76" i="7" s="1"/>
  <c r="G76" i="7" l="1"/>
  <c r="I76" i="7" s="1"/>
  <c r="H76" i="7"/>
  <c r="C77" i="7"/>
  <c r="D76" i="7"/>
  <c r="D77" i="7" l="1"/>
  <c r="E77" i="7"/>
  <c r="F77" i="7" s="1"/>
  <c r="C78" i="7"/>
  <c r="E78" i="7"/>
  <c r="F78" i="7" s="1"/>
  <c r="H78" i="7" l="1"/>
  <c r="G78" i="7"/>
  <c r="I78" i="7" s="1"/>
  <c r="C79" i="7"/>
  <c r="D78" i="7"/>
  <c r="E79" i="7" s="1"/>
  <c r="F79" i="7" s="1"/>
  <c r="G77" i="7"/>
  <c r="I77" i="7" s="1"/>
  <c r="H77" i="7"/>
  <c r="G79" i="7" l="1"/>
  <c r="I79" i="7" s="1"/>
  <c r="H79" i="7"/>
  <c r="C80" i="7"/>
  <c r="D79" i="7"/>
  <c r="E80" i="7" s="1"/>
  <c r="F80" i="7" s="1"/>
  <c r="H80" i="7" l="1"/>
  <c r="G80" i="7"/>
  <c r="I80" i="7" s="1"/>
  <c r="C81" i="7"/>
  <c r="D80" i="7"/>
  <c r="E81" i="7" s="1"/>
  <c r="F81" i="7" s="1"/>
  <c r="G81" i="7" l="1"/>
  <c r="I81" i="7" s="1"/>
  <c r="H81" i="7"/>
  <c r="C82" i="7"/>
  <c r="D81" i="7"/>
  <c r="E82" i="7" s="1"/>
  <c r="F82" i="7" s="1"/>
  <c r="G82" i="7" l="1"/>
  <c r="I82" i="7" s="1"/>
  <c r="H82" i="7"/>
  <c r="C83" i="7"/>
  <c r="D82" i="7"/>
  <c r="D83" i="7" l="1"/>
  <c r="E83" i="7"/>
  <c r="F83" i="7" s="1"/>
  <c r="C84" i="7"/>
  <c r="E84" i="7"/>
  <c r="F84" i="7" s="1"/>
  <c r="G84" i="7" l="1"/>
  <c r="I84" i="7" s="1"/>
  <c r="H84" i="7"/>
  <c r="D84" i="7"/>
  <c r="C85" i="7"/>
  <c r="H83" i="7"/>
  <c r="G83" i="7"/>
  <c r="I83" i="7" s="1"/>
  <c r="C86" i="7" l="1"/>
  <c r="D85" i="7"/>
  <c r="E86" i="7" s="1"/>
  <c r="F86" i="7" s="1"/>
  <c r="E85" i="7"/>
  <c r="F85" i="7" s="1"/>
  <c r="G86" i="7" l="1"/>
  <c r="I86" i="7" s="1"/>
  <c r="H86" i="7"/>
  <c r="G85" i="7"/>
  <c r="I85" i="7" s="1"/>
  <c r="H85" i="7"/>
  <c r="C87" i="7"/>
  <c r="D86" i="7"/>
  <c r="D87" i="7" l="1"/>
  <c r="E87" i="7"/>
  <c r="F87" i="7" s="1"/>
  <c r="C88" i="7"/>
  <c r="E88" i="7"/>
  <c r="F88" i="7" s="1"/>
  <c r="H88" i="7" l="1"/>
  <c r="G88" i="7"/>
  <c r="I88" i="7" s="1"/>
  <c r="C89" i="7"/>
  <c r="D88" i="7"/>
  <c r="G87" i="7"/>
  <c r="I87" i="7" s="1"/>
  <c r="H87" i="7"/>
  <c r="C90" i="7" l="1"/>
  <c r="D89" i="7"/>
  <c r="E90" i="7" s="1"/>
  <c r="F90" i="7" s="1"/>
  <c r="E89" i="7"/>
  <c r="F89" i="7" s="1"/>
  <c r="G90" i="7" l="1"/>
  <c r="I90" i="7" s="1"/>
  <c r="H90" i="7"/>
  <c r="G89" i="7"/>
  <c r="I89" i="7" s="1"/>
  <c r="H89" i="7"/>
  <c r="D90" i="7"/>
  <c r="C91" i="7"/>
  <c r="C92" i="7" l="1"/>
  <c r="D91" i="7"/>
  <c r="E92" i="7" s="1"/>
  <c r="F92" i="7" s="1"/>
  <c r="E91" i="7"/>
  <c r="F91" i="7" s="1"/>
  <c r="H92" i="7" l="1"/>
  <c r="G92" i="7"/>
  <c r="I92" i="7" s="1"/>
  <c r="G91" i="7"/>
  <c r="I91" i="7" s="1"/>
  <c r="H91" i="7"/>
  <c r="C93" i="7"/>
  <c r="D92" i="7"/>
  <c r="D93" i="7" l="1"/>
  <c r="E93" i="7"/>
  <c r="F93" i="7" s="1"/>
  <c r="C94" i="7"/>
  <c r="E94" i="7"/>
  <c r="F94" i="7" s="1"/>
  <c r="G94" i="7" l="1"/>
  <c r="I94" i="7" s="1"/>
  <c r="H94" i="7"/>
  <c r="C95" i="7"/>
  <c r="D94" i="7"/>
  <c r="G93" i="7"/>
  <c r="I93" i="7" s="1"/>
  <c r="H93" i="7"/>
  <c r="D95" i="7" l="1"/>
  <c r="E95" i="7"/>
  <c r="F95" i="7" s="1"/>
  <c r="E96" i="7"/>
  <c r="F96" i="7" s="1"/>
  <c r="C96" i="7"/>
  <c r="C97" i="7" l="1"/>
  <c r="D96" i="7"/>
  <c r="H96" i="7"/>
  <c r="G96" i="7"/>
  <c r="I96" i="7" s="1"/>
  <c r="G95" i="7"/>
  <c r="I95" i="7" s="1"/>
  <c r="H95" i="7"/>
  <c r="D97" i="7" l="1"/>
  <c r="E97" i="7"/>
  <c r="F97" i="7" s="1"/>
  <c r="C98" i="7"/>
  <c r="E98" i="7"/>
  <c r="F98" i="7" s="1"/>
  <c r="G98" i="7" l="1"/>
  <c r="I98" i="7" s="1"/>
  <c r="H98" i="7"/>
  <c r="C99" i="7"/>
  <c r="D98" i="7"/>
  <c r="G97" i="7"/>
  <c r="I97" i="7" s="1"/>
  <c r="H97" i="7"/>
  <c r="D99" i="7" l="1"/>
  <c r="E99" i="7"/>
  <c r="F99" i="7" s="1"/>
  <c r="C100" i="7"/>
  <c r="E100" i="7"/>
  <c r="F100" i="7" s="1"/>
  <c r="H100" i="7" l="1"/>
  <c r="G100" i="7"/>
  <c r="I100" i="7" s="1"/>
  <c r="C101" i="7"/>
  <c r="D100" i="7"/>
  <c r="E101" i="7" s="1"/>
  <c r="F101" i="7" s="1"/>
  <c r="H99" i="7"/>
  <c r="G99" i="7"/>
  <c r="I99" i="7" s="1"/>
  <c r="G101" i="7"/>
  <c r="I101" i="7" s="1"/>
  <c r="H101" i="7"/>
  <c r="C102" i="7" l="1"/>
  <c r="D101" i="7"/>
  <c r="E102" i="7"/>
  <c r="F102" i="7" s="1"/>
  <c r="H102" i="7" l="1"/>
  <c r="G102" i="7"/>
  <c r="I102" i="7" s="1"/>
  <c r="C103" i="7"/>
  <c r="D102" i="7"/>
  <c r="D103" i="7" l="1"/>
  <c r="E103" i="7"/>
  <c r="F103" i="7" s="1"/>
  <c r="C104" i="7"/>
  <c r="E104" i="7"/>
  <c r="F104" i="7" s="1"/>
  <c r="H104" i="7" l="1"/>
  <c r="G104" i="7"/>
  <c r="I104" i="7" s="1"/>
  <c r="C105" i="7"/>
  <c r="D104" i="7"/>
  <c r="G103" i="7"/>
  <c r="I103" i="7" s="1"/>
  <c r="H103" i="7"/>
  <c r="D105" i="7" l="1"/>
  <c r="E105" i="7"/>
  <c r="F105" i="7" s="1"/>
  <c r="C106" i="7"/>
  <c r="E106" i="7"/>
  <c r="F106" i="7" s="1"/>
  <c r="G106" i="7" l="1"/>
  <c r="I106" i="7" s="1"/>
  <c r="H106" i="7"/>
  <c r="C107" i="7"/>
  <c r="D106" i="7"/>
  <c r="G105" i="7"/>
  <c r="I105" i="7" s="1"/>
  <c r="H105" i="7"/>
  <c r="D107" i="7" l="1"/>
  <c r="E107" i="7"/>
  <c r="F107" i="7" s="1"/>
  <c r="C108" i="7"/>
  <c r="E108" i="7"/>
  <c r="F108" i="7" s="1"/>
  <c r="G108" i="7" l="1"/>
  <c r="I108" i="7" s="1"/>
  <c r="H108" i="7"/>
  <c r="C109" i="7"/>
  <c r="D108" i="7"/>
  <c r="G107" i="7"/>
  <c r="I107" i="7" s="1"/>
  <c r="H107" i="7"/>
  <c r="D109" i="7" l="1"/>
  <c r="E109" i="7"/>
  <c r="F109" i="7" s="1"/>
  <c r="E110" i="7"/>
  <c r="F110" i="7" s="1"/>
  <c r="C110" i="7"/>
  <c r="C111" i="7" l="1"/>
  <c r="D110" i="7"/>
  <c r="D111" i="7" s="1"/>
  <c r="E111" i="7"/>
  <c r="F111" i="7" s="1"/>
  <c r="G110" i="7"/>
  <c r="I110" i="7" s="1"/>
  <c r="H110" i="7"/>
  <c r="G109" i="7"/>
  <c r="I109" i="7" s="1"/>
  <c r="H109" i="7"/>
  <c r="H111" i="7" l="1"/>
  <c r="G111" i="7"/>
  <c r="I111" i="7" s="1"/>
  <c r="C112" i="7"/>
  <c r="E112" i="7"/>
  <c r="F112" i="7" s="1"/>
  <c r="H112" i="7" l="1"/>
  <c r="G112" i="7"/>
  <c r="I112" i="7" s="1"/>
  <c r="D112" i="7"/>
  <c r="E113" i="7"/>
  <c r="F113" i="7" s="1"/>
  <c r="C113" i="7"/>
  <c r="C114" i="7" l="1"/>
  <c r="D113" i="7"/>
  <c r="E114" i="7" s="1"/>
  <c r="F114" i="7" s="1"/>
  <c r="G113" i="7"/>
  <c r="I113" i="7" s="1"/>
  <c r="H113" i="7"/>
  <c r="G114" i="7" l="1"/>
  <c r="I114" i="7" s="1"/>
  <c r="H114" i="7"/>
  <c r="D114" i="7"/>
  <c r="E115" i="7" s="1"/>
  <c r="F115" i="7" s="1"/>
  <c r="C115" i="7"/>
  <c r="C116" i="7" l="1"/>
  <c r="D115" i="7"/>
  <c r="E116" i="7" s="1"/>
  <c r="F116" i="7" s="1"/>
  <c r="H115" i="7"/>
  <c r="G115" i="7"/>
  <c r="I115" i="7" s="1"/>
  <c r="H116" i="7" l="1"/>
  <c r="G116" i="7"/>
  <c r="I116" i="7" s="1"/>
  <c r="C117" i="7"/>
  <c r="D116" i="7"/>
  <c r="E117" i="7" s="1"/>
  <c r="F117" i="7" s="1"/>
  <c r="D117" i="7" l="1"/>
  <c r="E118" i="7" s="1"/>
  <c r="F118" i="7" s="1"/>
  <c r="C118" i="7"/>
  <c r="G117" i="7"/>
  <c r="I117" i="7" s="1"/>
  <c r="H117" i="7"/>
  <c r="C119" i="7" l="1"/>
  <c r="D118" i="7"/>
  <c r="E119" i="7" s="1"/>
  <c r="F119" i="7" s="1"/>
  <c r="H118" i="7"/>
  <c r="G118" i="7"/>
  <c r="I118" i="7" s="1"/>
  <c r="G119" i="7" l="1"/>
  <c r="I119" i="7" s="1"/>
  <c r="H119" i="7"/>
  <c r="D119" i="7"/>
  <c r="E120" i="7" s="1"/>
  <c r="F120" i="7" s="1"/>
  <c r="C120" i="7"/>
  <c r="D120" i="7" l="1"/>
  <c r="E121" i="7" s="1"/>
  <c r="F121" i="7" s="1"/>
  <c r="C121" i="7"/>
  <c r="G120" i="7"/>
  <c r="I120" i="7" s="1"/>
  <c r="H120" i="7"/>
  <c r="C122" i="7" l="1"/>
  <c r="D121" i="7"/>
  <c r="E122" i="7" s="1"/>
  <c r="F122" i="7" s="1"/>
  <c r="H121" i="7"/>
  <c r="G121" i="7"/>
  <c r="I121" i="7" s="1"/>
  <c r="G122" i="7" l="1"/>
  <c r="I122" i="7" s="1"/>
  <c r="H122" i="7"/>
  <c r="C123" i="7"/>
  <c r="D122" i="7"/>
  <c r="E123" i="7" s="1"/>
  <c r="F123" i="7" s="1"/>
  <c r="H123" i="7" l="1"/>
  <c r="G123" i="7"/>
  <c r="I123" i="7" s="1"/>
  <c r="C124" i="7"/>
  <c r="D123" i="7"/>
  <c r="E124" i="7" s="1"/>
  <c r="F124" i="7" s="1"/>
  <c r="G124" i="7" l="1"/>
  <c r="I124" i="7" s="1"/>
  <c r="H124" i="7"/>
  <c r="C125" i="7"/>
  <c r="D124" i="7"/>
  <c r="E125" i="7" s="1"/>
  <c r="F125" i="7" s="1"/>
  <c r="H125" i="7" l="1"/>
  <c r="G125" i="7"/>
  <c r="D125" i="7"/>
  <c r="E128" i="7" l="1"/>
  <c r="E129" i="7"/>
  <c r="E130" i="7"/>
  <c r="J2" i="7"/>
  <c r="I125" i="7"/>
  <c r="K2" i="7" s="1"/>
  <c r="E126" i="7"/>
  <c r="E127" i="7"/>
  <c r="L2" i="7"/>
  <c r="M2" i="7"/>
</calcChain>
</file>

<file path=xl/sharedStrings.xml><?xml version="1.0" encoding="utf-8"?>
<sst xmlns="http://schemas.openxmlformats.org/spreadsheetml/2006/main" count="105" uniqueCount="58">
  <si>
    <t>Dow Jones</t>
  </si>
  <si>
    <t>CPI</t>
  </si>
  <si>
    <t>t</t>
  </si>
  <si>
    <t>St(0.2)</t>
  </si>
  <si>
    <t>Ft(0.2)</t>
  </si>
  <si>
    <t>et(0.2)</t>
  </si>
  <si>
    <t>abs(et(0.2))</t>
  </si>
  <si>
    <t>et(0.2)^2</t>
  </si>
  <si>
    <t>SSE</t>
  </si>
  <si>
    <t>MSE</t>
  </si>
  <si>
    <t>MAPE</t>
  </si>
  <si>
    <t>MAD</t>
  </si>
  <si>
    <t>St(1)</t>
  </si>
  <si>
    <t>St(2)</t>
  </si>
  <si>
    <t>et</t>
  </si>
  <si>
    <t>abs(et)</t>
  </si>
  <si>
    <t>et^2</t>
  </si>
  <si>
    <t>Dow Jones (Yt)</t>
  </si>
  <si>
    <t>St</t>
  </si>
  <si>
    <t>Ft</t>
  </si>
  <si>
    <t>lambda</t>
  </si>
  <si>
    <t>(et)^2</t>
  </si>
  <si>
    <t>abs(et)/yt</t>
  </si>
  <si>
    <t>St(0.4)</t>
  </si>
  <si>
    <t>Ft(0.4)</t>
  </si>
  <si>
    <t>et(0.4)</t>
  </si>
  <si>
    <t>abs(et(0.4))</t>
  </si>
  <si>
    <t>et(0.4)^2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</si>
  <si>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</si>
  <si>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</si>
  <si>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</si>
  <si>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</si>
  <si>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</si>
  <si>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</si>
  <si>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</si>
  <si>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</si>
  <si>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</si>
  <si>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</si>
  <si>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</si>
  <si>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</si>
  <si>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</si>
  <si>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</si>
  <si>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</si>
  <si>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</si>
  <si>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</si>
  <si>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</si>
  <si>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</si>
  <si>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</si>
  <si>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</si>
  <si>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</si>
  <si>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</si>
  <si>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</si>
  <si>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</si>
  <si>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b0</t>
  </si>
  <si>
    <t>b1</t>
  </si>
  <si>
    <t>abs(et)/Yt</t>
  </si>
  <si>
    <t>MINITAB</t>
  </si>
  <si>
    <t>RATAAN 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</si>
</sst>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" xfId="0" applyBorder="1"/>
    <xf numFmtId="164" fontId="0" fillId="0" borderId="0" xfId="0" applyNumberFormat="1"/>
    <xf numFmtId="41" fontId="0" fillId="0" borderId="0" xfId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'ses 02'!$B$5:$B$89</c:f>
              <c:numCache>
                <c:formatCode>0.00</c:formatCode>
                <c:ptCount val="85"/>
                <c:pt idx="0">
                  <c:v>10970.8</c:v>
                </c:pt>
                <c:pt idx="1">
                  <c:v>10655.2</c:v>
                </c:pt>
                <c:pt idx="2">
                  <c:v>10829.3</c:v>
                </c:pt>
                <c:pt idx="3">
                  <c:v>10337</c:v>
                </c:pt>
                <c:pt idx="4">
                  <c:v>10729.9</c:v>
                </c:pt>
                <c:pt idx="5">
                  <c:v>10877.8</c:v>
                </c:pt>
                <c:pt idx="6">
                  <c:v>11497.1</c:v>
                </c:pt>
                <c:pt idx="7">
                  <c:v>10940.5</c:v>
                </c:pt>
                <c:pt idx="8">
                  <c:v>10128.299999999999</c:v>
                </c:pt>
                <c:pt idx="9">
                  <c:v>10921.9</c:v>
                </c:pt>
                <c:pt idx="10">
                  <c:v>10733.9</c:v>
                </c:pt>
                <c:pt idx="11">
                  <c:v>10522.3</c:v>
                </c:pt>
                <c:pt idx="12">
                  <c:v>10447.9</c:v>
                </c:pt>
                <c:pt idx="13">
                  <c:v>10522</c:v>
                </c:pt>
                <c:pt idx="14">
                  <c:v>11215.1</c:v>
                </c:pt>
                <c:pt idx="15">
                  <c:v>10650.9</c:v>
                </c:pt>
                <c:pt idx="16">
                  <c:v>10971.1</c:v>
                </c:pt>
                <c:pt idx="17">
                  <c:v>10414.5</c:v>
                </c:pt>
                <c:pt idx="18">
                  <c:v>10788</c:v>
                </c:pt>
                <c:pt idx="19">
                  <c:v>10887.4</c:v>
                </c:pt>
                <c:pt idx="20">
                  <c:v>10495.3</c:v>
                </c:pt>
                <c:pt idx="21">
                  <c:v>9878.7800000000007</c:v>
                </c:pt>
                <c:pt idx="22">
                  <c:v>10735</c:v>
                </c:pt>
                <c:pt idx="23">
                  <c:v>10911.9</c:v>
                </c:pt>
                <c:pt idx="24">
                  <c:v>10502.4</c:v>
                </c:pt>
                <c:pt idx="25">
                  <c:v>10522.8</c:v>
                </c:pt>
                <c:pt idx="26">
                  <c:v>9949.75</c:v>
                </c:pt>
                <c:pt idx="27">
                  <c:v>8847.56</c:v>
                </c:pt>
                <c:pt idx="28">
                  <c:v>9075.14</c:v>
                </c:pt>
                <c:pt idx="29">
                  <c:v>9851.56</c:v>
                </c:pt>
                <c:pt idx="30">
                  <c:v>10021.6</c:v>
                </c:pt>
                <c:pt idx="31">
                  <c:v>9920</c:v>
                </c:pt>
                <c:pt idx="32">
                  <c:v>10106.1</c:v>
                </c:pt>
                <c:pt idx="33">
                  <c:v>10403.9</c:v>
                </c:pt>
                <c:pt idx="34">
                  <c:v>9946.2199999999993</c:v>
                </c:pt>
                <c:pt idx="35">
                  <c:v>9925.25</c:v>
                </c:pt>
                <c:pt idx="36">
                  <c:v>9243.26</c:v>
                </c:pt>
                <c:pt idx="37">
                  <c:v>8736.59</c:v>
                </c:pt>
                <c:pt idx="38">
                  <c:v>8663.5</c:v>
                </c:pt>
                <c:pt idx="39">
                  <c:v>7591.93</c:v>
                </c:pt>
                <c:pt idx="40">
                  <c:v>8397.0300000000007</c:v>
                </c:pt>
                <c:pt idx="41">
                  <c:v>8896.09</c:v>
                </c:pt>
                <c:pt idx="42">
                  <c:v>8341.6299999999992</c:v>
                </c:pt>
                <c:pt idx="43">
                  <c:v>8053.81</c:v>
                </c:pt>
                <c:pt idx="44">
                  <c:v>7891.08</c:v>
                </c:pt>
                <c:pt idx="45">
                  <c:v>7992.13</c:v>
                </c:pt>
                <c:pt idx="46">
                  <c:v>8480.09</c:v>
                </c:pt>
                <c:pt idx="47">
                  <c:v>8850.26</c:v>
                </c:pt>
                <c:pt idx="48">
                  <c:v>8985.44</c:v>
                </c:pt>
                <c:pt idx="49">
                  <c:v>9233.7999999999993</c:v>
                </c:pt>
                <c:pt idx="50">
                  <c:v>9415.82</c:v>
                </c:pt>
                <c:pt idx="51">
                  <c:v>9275.06</c:v>
                </c:pt>
                <c:pt idx="52">
                  <c:v>9801.1200000000008</c:v>
                </c:pt>
                <c:pt idx="53">
                  <c:v>9782.4599999999991</c:v>
                </c:pt>
                <c:pt idx="54">
                  <c:v>10453.9</c:v>
                </c:pt>
                <c:pt idx="55">
                  <c:v>10488.1</c:v>
                </c:pt>
                <c:pt idx="56">
                  <c:v>10583.9</c:v>
                </c:pt>
                <c:pt idx="57">
                  <c:v>10357.700000000001</c:v>
                </c:pt>
                <c:pt idx="58">
                  <c:v>10225.6</c:v>
                </c:pt>
                <c:pt idx="59">
                  <c:v>10188.5</c:v>
                </c:pt>
                <c:pt idx="60">
                  <c:v>10435.5</c:v>
                </c:pt>
                <c:pt idx="61">
                  <c:v>10139.700000000001</c:v>
                </c:pt>
                <c:pt idx="62">
                  <c:v>10173.9</c:v>
                </c:pt>
                <c:pt idx="63">
                  <c:v>10080.299999999999</c:v>
                </c:pt>
                <c:pt idx="64">
                  <c:v>10027.5</c:v>
                </c:pt>
                <c:pt idx="65">
                  <c:v>10428</c:v>
                </c:pt>
                <c:pt idx="66">
                  <c:v>10783</c:v>
                </c:pt>
                <c:pt idx="67">
                  <c:v>10489.9</c:v>
                </c:pt>
                <c:pt idx="68">
                  <c:v>10766.2</c:v>
                </c:pt>
                <c:pt idx="69">
                  <c:v>10503.8</c:v>
                </c:pt>
                <c:pt idx="70">
                  <c:v>10192.5</c:v>
                </c:pt>
                <c:pt idx="71">
                  <c:v>10467.5</c:v>
                </c:pt>
                <c:pt idx="72">
                  <c:v>10275</c:v>
                </c:pt>
                <c:pt idx="73">
                  <c:v>10640.9</c:v>
                </c:pt>
                <c:pt idx="74">
                  <c:v>10481.6</c:v>
                </c:pt>
                <c:pt idx="75">
                  <c:v>10568.7</c:v>
                </c:pt>
                <c:pt idx="76">
                  <c:v>10440.1</c:v>
                </c:pt>
                <c:pt idx="77">
                  <c:v>10805.9</c:v>
                </c:pt>
                <c:pt idx="78">
                  <c:v>10717.5</c:v>
                </c:pt>
                <c:pt idx="79">
                  <c:v>10864.9</c:v>
                </c:pt>
                <c:pt idx="80">
                  <c:v>10993.4</c:v>
                </c:pt>
                <c:pt idx="81">
                  <c:v>11109.3</c:v>
                </c:pt>
                <c:pt idx="82">
                  <c:v>11367.1</c:v>
                </c:pt>
                <c:pt idx="83">
                  <c:v>11168.3</c:v>
                </c:pt>
                <c:pt idx="84">
                  <c:v>11247.9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9-447C-9CF5-E7BB64F3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2288"/>
        <c:axId val="95747712"/>
      </c:lineChart>
      <c:catAx>
        <c:axId val="957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747712"/>
        <c:crosses val="autoZero"/>
        <c:auto val="1"/>
        <c:lblAlgn val="ctr"/>
        <c:lblOffset val="100"/>
        <c:noMultiLvlLbl val="0"/>
      </c:catAx>
      <c:valAx>
        <c:axId val="95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7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'ses 02'!$B$5:$B$89</c:f>
              <c:numCache>
                <c:formatCode>0.00</c:formatCode>
                <c:ptCount val="85"/>
                <c:pt idx="0">
                  <c:v>10970.8</c:v>
                </c:pt>
                <c:pt idx="1">
                  <c:v>10655.2</c:v>
                </c:pt>
                <c:pt idx="2">
                  <c:v>10829.3</c:v>
                </c:pt>
                <c:pt idx="3">
                  <c:v>10337</c:v>
                </c:pt>
                <c:pt idx="4">
                  <c:v>10729.9</c:v>
                </c:pt>
                <c:pt idx="5">
                  <c:v>10877.8</c:v>
                </c:pt>
                <c:pt idx="6">
                  <c:v>11497.1</c:v>
                </c:pt>
                <c:pt idx="7">
                  <c:v>10940.5</c:v>
                </c:pt>
                <c:pt idx="8">
                  <c:v>10128.299999999999</c:v>
                </c:pt>
                <c:pt idx="9">
                  <c:v>10921.9</c:v>
                </c:pt>
                <c:pt idx="10">
                  <c:v>10733.9</c:v>
                </c:pt>
                <c:pt idx="11">
                  <c:v>10522.3</c:v>
                </c:pt>
                <c:pt idx="12">
                  <c:v>10447.9</c:v>
                </c:pt>
                <c:pt idx="13">
                  <c:v>10522</c:v>
                </c:pt>
                <c:pt idx="14">
                  <c:v>11215.1</c:v>
                </c:pt>
                <c:pt idx="15">
                  <c:v>10650.9</c:v>
                </c:pt>
                <c:pt idx="16">
                  <c:v>10971.1</c:v>
                </c:pt>
                <c:pt idx="17">
                  <c:v>10414.5</c:v>
                </c:pt>
                <c:pt idx="18">
                  <c:v>10788</c:v>
                </c:pt>
                <c:pt idx="19">
                  <c:v>10887.4</c:v>
                </c:pt>
                <c:pt idx="20">
                  <c:v>10495.3</c:v>
                </c:pt>
                <c:pt idx="21">
                  <c:v>9878.7800000000007</c:v>
                </c:pt>
                <c:pt idx="22">
                  <c:v>10735</c:v>
                </c:pt>
                <c:pt idx="23">
                  <c:v>10911.9</c:v>
                </c:pt>
                <c:pt idx="24">
                  <c:v>10502.4</c:v>
                </c:pt>
                <c:pt idx="25">
                  <c:v>10522.8</c:v>
                </c:pt>
                <c:pt idx="26">
                  <c:v>9949.75</c:v>
                </c:pt>
                <c:pt idx="27">
                  <c:v>8847.56</c:v>
                </c:pt>
                <c:pt idx="28">
                  <c:v>9075.14</c:v>
                </c:pt>
                <c:pt idx="29">
                  <c:v>9851.56</c:v>
                </c:pt>
                <c:pt idx="30">
                  <c:v>10021.6</c:v>
                </c:pt>
                <c:pt idx="31">
                  <c:v>9920</c:v>
                </c:pt>
                <c:pt idx="32">
                  <c:v>10106.1</c:v>
                </c:pt>
                <c:pt idx="33">
                  <c:v>10403.9</c:v>
                </c:pt>
                <c:pt idx="34">
                  <c:v>9946.2199999999993</c:v>
                </c:pt>
                <c:pt idx="35">
                  <c:v>9925.25</c:v>
                </c:pt>
                <c:pt idx="36">
                  <c:v>9243.26</c:v>
                </c:pt>
                <c:pt idx="37">
                  <c:v>8736.59</c:v>
                </c:pt>
                <c:pt idx="38">
                  <c:v>8663.5</c:v>
                </c:pt>
                <c:pt idx="39">
                  <c:v>7591.93</c:v>
                </c:pt>
                <c:pt idx="40">
                  <c:v>8397.0300000000007</c:v>
                </c:pt>
                <c:pt idx="41">
                  <c:v>8896.09</c:v>
                </c:pt>
                <c:pt idx="42">
                  <c:v>8341.6299999999992</c:v>
                </c:pt>
                <c:pt idx="43">
                  <c:v>8053.81</c:v>
                </c:pt>
                <c:pt idx="44">
                  <c:v>7891.08</c:v>
                </c:pt>
                <c:pt idx="45">
                  <c:v>7992.13</c:v>
                </c:pt>
                <c:pt idx="46">
                  <c:v>8480.09</c:v>
                </c:pt>
                <c:pt idx="47">
                  <c:v>8850.26</c:v>
                </c:pt>
                <c:pt idx="48">
                  <c:v>8985.44</c:v>
                </c:pt>
                <c:pt idx="49">
                  <c:v>9233.7999999999993</c:v>
                </c:pt>
                <c:pt idx="50">
                  <c:v>9415.82</c:v>
                </c:pt>
                <c:pt idx="51">
                  <c:v>9275.06</c:v>
                </c:pt>
                <c:pt idx="52">
                  <c:v>9801.1200000000008</c:v>
                </c:pt>
                <c:pt idx="53">
                  <c:v>9782.4599999999991</c:v>
                </c:pt>
                <c:pt idx="54">
                  <c:v>10453.9</c:v>
                </c:pt>
                <c:pt idx="55">
                  <c:v>10488.1</c:v>
                </c:pt>
                <c:pt idx="56">
                  <c:v>10583.9</c:v>
                </c:pt>
                <c:pt idx="57">
                  <c:v>10357.700000000001</c:v>
                </c:pt>
                <c:pt idx="58">
                  <c:v>10225.6</c:v>
                </c:pt>
                <c:pt idx="59">
                  <c:v>10188.5</c:v>
                </c:pt>
                <c:pt idx="60">
                  <c:v>10435.5</c:v>
                </c:pt>
                <c:pt idx="61">
                  <c:v>10139.700000000001</c:v>
                </c:pt>
                <c:pt idx="62">
                  <c:v>10173.9</c:v>
                </c:pt>
                <c:pt idx="63">
                  <c:v>10080.299999999999</c:v>
                </c:pt>
                <c:pt idx="64">
                  <c:v>10027.5</c:v>
                </c:pt>
                <c:pt idx="65">
                  <c:v>10428</c:v>
                </c:pt>
                <c:pt idx="66">
                  <c:v>10783</c:v>
                </c:pt>
                <c:pt idx="67">
                  <c:v>10489.9</c:v>
                </c:pt>
                <c:pt idx="68">
                  <c:v>10766.2</c:v>
                </c:pt>
                <c:pt idx="69">
                  <c:v>10503.8</c:v>
                </c:pt>
                <c:pt idx="70">
                  <c:v>10192.5</c:v>
                </c:pt>
                <c:pt idx="71">
                  <c:v>10467.5</c:v>
                </c:pt>
                <c:pt idx="72">
                  <c:v>10275</c:v>
                </c:pt>
                <c:pt idx="73">
                  <c:v>10640.9</c:v>
                </c:pt>
                <c:pt idx="74">
                  <c:v>10481.6</c:v>
                </c:pt>
                <c:pt idx="75">
                  <c:v>10568.7</c:v>
                </c:pt>
                <c:pt idx="76">
                  <c:v>10440.1</c:v>
                </c:pt>
                <c:pt idx="77">
                  <c:v>10805.9</c:v>
                </c:pt>
                <c:pt idx="78">
                  <c:v>10717.5</c:v>
                </c:pt>
                <c:pt idx="79">
                  <c:v>10864.9</c:v>
                </c:pt>
                <c:pt idx="80">
                  <c:v>10993.4</c:v>
                </c:pt>
                <c:pt idx="81">
                  <c:v>11109.3</c:v>
                </c:pt>
                <c:pt idx="82">
                  <c:v>11367.1</c:v>
                </c:pt>
                <c:pt idx="83">
                  <c:v>11168.3</c:v>
                </c:pt>
                <c:pt idx="84">
                  <c:v>11247.9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837-9B1E-63F0E2E3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45408"/>
        <c:axId val="256751648"/>
      </c:lineChart>
      <c:catAx>
        <c:axId val="25674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6751648"/>
        <c:crosses val="autoZero"/>
        <c:auto val="1"/>
        <c:lblAlgn val="ctr"/>
        <c:lblOffset val="100"/>
        <c:noMultiLvlLbl val="0"/>
      </c:catAx>
      <c:valAx>
        <c:axId val="256751648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67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'ses 04'!$B$5:$B$89</c:f>
              <c:numCache>
                <c:formatCode>0.00</c:formatCode>
                <c:ptCount val="85"/>
                <c:pt idx="0">
                  <c:v>10970.8</c:v>
                </c:pt>
                <c:pt idx="1">
                  <c:v>10655.2</c:v>
                </c:pt>
                <c:pt idx="2">
                  <c:v>10829.3</c:v>
                </c:pt>
                <c:pt idx="3">
                  <c:v>10337</c:v>
                </c:pt>
                <c:pt idx="4">
                  <c:v>10729.9</c:v>
                </c:pt>
                <c:pt idx="5">
                  <c:v>10877.8</c:v>
                </c:pt>
                <c:pt idx="6">
                  <c:v>11497.1</c:v>
                </c:pt>
                <c:pt idx="7">
                  <c:v>10940.5</c:v>
                </c:pt>
                <c:pt idx="8">
                  <c:v>10128.299999999999</c:v>
                </c:pt>
                <c:pt idx="9">
                  <c:v>10921.9</c:v>
                </c:pt>
                <c:pt idx="10">
                  <c:v>10733.9</c:v>
                </c:pt>
                <c:pt idx="11">
                  <c:v>10522.3</c:v>
                </c:pt>
                <c:pt idx="12">
                  <c:v>10447.9</c:v>
                </c:pt>
                <c:pt idx="13">
                  <c:v>10522</c:v>
                </c:pt>
                <c:pt idx="14">
                  <c:v>11215.1</c:v>
                </c:pt>
                <c:pt idx="15">
                  <c:v>10650.9</c:v>
                </c:pt>
                <c:pt idx="16">
                  <c:v>10971.1</c:v>
                </c:pt>
                <c:pt idx="17">
                  <c:v>10414.5</c:v>
                </c:pt>
                <c:pt idx="18">
                  <c:v>10788</c:v>
                </c:pt>
                <c:pt idx="19">
                  <c:v>10887.4</c:v>
                </c:pt>
                <c:pt idx="20">
                  <c:v>10495.3</c:v>
                </c:pt>
                <c:pt idx="21">
                  <c:v>9878.7800000000007</c:v>
                </c:pt>
                <c:pt idx="22">
                  <c:v>10735</c:v>
                </c:pt>
                <c:pt idx="23">
                  <c:v>10911.9</c:v>
                </c:pt>
                <c:pt idx="24">
                  <c:v>10502.4</c:v>
                </c:pt>
                <c:pt idx="25">
                  <c:v>10522.8</c:v>
                </c:pt>
                <c:pt idx="26">
                  <c:v>9949.75</c:v>
                </c:pt>
                <c:pt idx="27">
                  <c:v>8847.56</c:v>
                </c:pt>
                <c:pt idx="28">
                  <c:v>9075.14</c:v>
                </c:pt>
                <c:pt idx="29">
                  <c:v>9851.56</c:v>
                </c:pt>
                <c:pt idx="30">
                  <c:v>10021.6</c:v>
                </c:pt>
                <c:pt idx="31">
                  <c:v>9920</c:v>
                </c:pt>
                <c:pt idx="32">
                  <c:v>10106.1</c:v>
                </c:pt>
                <c:pt idx="33">
                  <c:v>10403.9</c:v>
                </c:pt>
                <c:pt idx="34">
                  <c:v>9946.2199999999993</c:v>
                </c:pt>
                <c:pt idx="35">
                  <c:v>9925.25</c:v>
                </c:pt>
                <c:pt idx="36">
                  <c:v>9243.26</c:v>
                </c:pt>
                <c:pt idx="37">
                  <c:v>8736.59</c:v>
                </c:pt>
                <c:pt idx="38">
                  <c:v>8663.5</c:v>
                </c:pt>
                <c:pt idx="39">
                  <c:v>7591.93</c:v>
                </c:pt>
                <c:pt idx="40">
                  <c:v>8397.0300000000007</c:v>
                </c:pt>
                <c:pt idx="41">
                  <c:v>8896.09</c:v>
                </c:pt>
                <c:pt idx="42">
                  <c:v>8341.6299999999992</c:v>
                </c:pt>
                <c:pt idx="43">
                  <c:v>8053.81</c:v>
                </c:pt>
                <c:pt idx="44">
                  <c:v>7891.08</c:v>
                </c:pt>
                <c:pt idx="45">
                  <c:v>7992.13</c:v>
                </c:pt>
                <c:pt idx="46">
                  <c:v>8480.09</c:v>
                </c:pt>
                <c:pt idx="47">
                  <c:v>8850.26</c:v>
                </c:pt>
                <c:pt idx="48">
                  <c:v>8985.44</c:v>
                </c:pt>
                <c:pt idx="49">
                  <c:v>9233.7999999999993</c:v>
                </c:pt>
                <c:pt idx="50">
                  <c:v>9415.82</c:v>
                </c:pt>
                <c:pt idx="51">
                  <c:v>9275.06</c:v>
                </c:pt>
                <c:pt idx="52">
                  <c:v>9801.1200000000008</c:v>
                </c:pt>
                <c:pt idx="53">
                  <c:v>9782.4599999999991</c:v>
                </c:pt>
                <c:pt idx="54">
                  <c:v>10453.9</c:v>
                </c:pt>
                <c:pt idx="55">
                  <c:v>10488.1</c:v>
                </c:pt>
                <c:pt idx="56">
                  <c:v>10583.9</c:v>
                </c:pt>
                <c:pt idx="57">
                  <c:v>10357.700000000001</c:v>
                </c:pt>
                <c:pt idx="58">
                  <c:v>10225.6</c:v>
                </c:pt>
                <c:pt idx="59">
                  <c:v>10188.5</c:v>
                </c:pt>
                <c:pt idx="60">
                  <c:v>10435.5</c:v>
                </c:pt>
                <c:pt idx="61">
                  <c:v>10139.700000000001</c:v>
                </c:pt>
                <c:pt idx="62">
                  <c:v>10173.9</c:v>
                </c:pt>
                <c:pt idx="63">
                  <c:v>10080.299999999999</c:v>
                </c:pt>
                <c:pt idx="64">
                  <c:v>10027.5</c:v>
                </c:pt>
                <c:pt idx="65">
                  <c:v>10428</c:v>
                </c:pt>
                <c:pt idx="66">
                  <c:v>10783</c:v>
                </c:pt>
                <c:pt idx="67">
                  <c:v>10489.9</c:v>
                </c:pt>
                <c:pt idx="68">
                  <c:v>10766.2</c:v>
                </c:pt>
                <c:pt idx="69">
                  <c:v>10503.8</c:v>
                </c:pt>
                <c:pt idx="70">
                  <c:v>10192.5</c:v>
                </c:pt>
                <c:pt idx="71">
                  <c:v>10467.5</c:v>
                </c:pt>
                <c:pt idx="72">
                  <c:v>10275</c:v>
                </c:pt>
                <c:pt idx="73">
                  <c:v>10640.9</c:v>
                </c:pt>
                <c:pt idx="74">
                  <c:v>10481.6</c:v>
                </c:pt>
                <c:pt idx="75">
                  <c:v>10568.7</c:v>
                </c:pt>
                <c:pt idx="76">
                  <c:v>10440.1</c:v>
                </c:pt>
                <c:pt idx="77">
                  <c:v>10805.9</c:v>
                </c:pt>
                <c:pt idx="78">
                  <c:v>10717.5</c:v>
                </c:pt>
                <c:pt idx="79">
                  <c:v>10864.9</c:v>
                </c:pt>
                <c:pt idx="80">
                  <c:v>10993.4</c:v>
                </c:pt>
                <c:pt idx="81">
                  <c:v>11109.3</c:v>
                </c:pt>
                <c:pt idx="82">
                  <c:v>11367.1</c:v>
                </c:pt>
                <c:pt idx="83">
                  <c:v>11168.3</c:v>
                </c:pt>
                <c:pt idx="84">
                  <c:v>11247.9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B-4E9C-8E7D-06189A87C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52288"/>
        <c:axId val="95747712"/>
      </c:lineChart>
      <c:catAx>
        <c:axId val="9575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747712"/>
        <c:crosses val="autoZero"/>
        <c:auto val="1"/>
        <c:lblAlgn val="ctr"/>
        <c:lblOffset val="100"/>
        <c:noMultiLvlLbl val="0"/>
      </c:catAx>
      <c:valAx>
        <c:axId val="957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57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Sheet1!$B$4:$B$88</c:f>
              <c:numCache>
                <c:formatCode>0.00</c:formatCode>
                <c:ptCount val="85"/>
                <c:pt idx="0">
                  <c:v>10970.8</c:v>
                </c:pt>
                <c:pt idx="1">
                  <c:v>10655.2</c:v>
                </c:pt>
                <c:pt idx="2">
                  <c:v>10829.3</c:v>
                </c:pt>
                <c:pt idx="3">
                  <c:v>10337</c:v>
                </c:pt>
                <c:pt idx="4">
                  <c:v>10729.9</c:v>
                </c:pt>
                <c:pt idx="5">
                  <c:v>10877.8</c:v>
                </c:pt>
                <c:pt idx="6">
                  <c:v>11497.1</c:v>
                </c:pt>
                <c:pt idx="7">
                  <c:v>10940.5</c:v>
                </c:pt>
                <c:pt idx="8">
                  <c:v>10128.299999999999</c:v>
                </c:pt>
                <c:pt idx="9">
                  <c:v>10921.9</c:v>
                </c:pt>
                <c:pt idx="10">
                  <c:v>10733.9</c:v>
                </c:pt>
                <c:pt idx="11">
                  <c:v>10522.3</c:v>
                </c:pt>
                <c:pt idx="12">
                  <c:v>10447.9</c:v>
                </c:pt>
                <c:pt idx="13">
                  <c:v>10522</c:v>
                </c:pt>
                <c:pt idx="14">
                  <c:v>11215.1</c:v>
                </c:pt>
                <c:pt idx="15">
                  <c:v>10650.9</c:v>
                </c:pt>
                <c:pt idx="16">
                  <c:v>10971.1</c:v>
                </c:pt>
                <c:pt idx="17">
                  <c:v>10414.5</c:v>
                </c:pt>
                <c:pt idx="18">
                  <c:v>10788</c:v>
                </c:pt>
                <c:pt idx="19">
                  <c:v>10887.4</c:v>
                </c:pt>
                <c:pt idx="20">
                  <c:v>10495.3</c:v>
                </c:pt>
                <c:pt idx="21">
                  <c:v>9878.7800000000007</c:v>
                </c:pt>
                <c:pt idx="22">
                  <c:v>10735</c:v>
                </c:pt>
                <c:pt idx="23">
                  <c:v>10911.9</c:v>
                </c:pt>
                <c:pt idx="24">
                  <c:v>10502.4</c:v>
                </c:pt>
                <c:pt idx="25">
                  <c:v>10522.8</c:v>
                </c:pt>
                <c:pt idx="26">
                  <c:v>9949.75</c:v>
                </c:pt>
                <c:pt idx="27">
                  <c:v>8847.56</c:v>
                </c:pt>
                <c:pt idx="28">
                  <c:v>9075.14</c:v>
                </c:pt>
                <c:pt idx="29">
                  <c:v>9851.56</c:v>
                </c:pt>
                <c:pt idx="30">
                  <c:v>10021.6</c:v>
                </c:pt>
                <c:pt idx="31">
                  <c:v>9920</c:v>
                </c:pt>
                <c:pt idx="32">
                  <c:v>10106.1</c:v>
                </c:pt>
                <c:pt idx="33">
                  <c:v>10403.9</c:v>
                </c:pt>
                <c:pt idx="34">
                  <c:v>9946.2199999999993</c:v>
                </c:pt>
                <c:pt idx="35">
                  <c:v>9925.25</c:v>
                </c:pt>
                <c:pt idx="36">
                  <c:v>9243.26</c:v>
                </c:pt>
                <c:pt idx="37">
                  <c:v>8736.59</c:v>
                </c:pt>
                <c:pt idx="38">
                  <c:v>8663.5</c:v>
                </c:pt>
                <c:pt idx="39">
                  <c:v>7591.93</c:v>
                </c:pt>
                <c:pt idx="40">
                  <c:v>8397.0300000000007</c:v>
                </c:pt>
                <c:pt idx="41">
                  <c:v>8896.09</c:v>
                </c:pt>
                <c:pt idx="42">
                  <c:v>8341.6299999999992</c:v>
                </c:pt>
                <c:pt idx="43">
                  <c:v>8053.81</c:v>
                </c:pt>
                <c:pt idx="44">
                  <c:v>7891.08</c:v>
                </c:pt>
                <c:pt idx="45">
                  <c:v>7992.13</c:v>
                </c:pt>
                <c:pt idx="46">
                  <c:v>8480.09</c:v>
                </c:pt>
                <c:pt idx="47">
                  <c:v>8850.26</c:v>
                </c:pt>
                <c:pt idx="48">
                  <c:v>8985.44</c:v>
                </c:pt>
                <c:pt idx="49">
                  <c:v>9233.7999999999993</c:v>
                </c:pt>
                <c:pt idx="50">
                  <c:v>9415.82</c:v>
                </c:pt>
                <c:pt idx="51">
                  <c:v>9275.06</c:v>
                </c:pt>
                <c:pt idx="52">
                  <c:v>9801.1200000000008</c:v>
                </c:pt>
                <c:pt idx="53">
                  <c:v>9782.4599999999991</c:v>
                </c:pt>
                <c:pt idx="54">
                  <c:v>10453.9</c:v>
                </c:pt>
                <c:pt idx="55">
                  <c:v>10488.1</c:v>
                </c:pt>
                <c:pt idx="56">
                  <c:v>10583.9</c:v>
                </c:pt>
                <c:pt idx="57">
                  <c:v>10357.700000000001</c:v>
                </c:pt>
                <c:pt idx="58">
                  <c:v>10225.6</c:v>
                </c:pt>
                <c:pt idx="59">
                  <c:v>10188.5</c:v>
                </c:pt>
                <c:pt idx="60">
                  <c:v>10435.5</c:v>
                </c:pt>
                <c:pt idx="61">
                  <c:v>10139.700000000001</c:v>
                </c:pt>
                <c:pt idx="62">
                  <c:v>10173.9</c:v>
                </c:pt>
                <c:pt idx="63">
                  <c:v>10080.299999999999</c:v>
                </c:pt>
                <c:pt idx="64">
                  <c:v>10027.5</c:v>
                </c:pt>
                <c:pt idx="65">
                  <c:v>10428</c:v>
                </c:pt>
                <c:pt idx="66">
                  <c:v>10783</c:v>
                </c:pt>
                <c:pt idx="67">
                  <c:v>10489.9</c:v>
                </c:pt>
                <c:pt idx="68">
                  <c:v>10766.2</c:v>
                </c:pt>
                <c:pt idx="69">
                  <c:v>10503.8</c:v>
                </c:pt>
                <c:pt idx="70">
                  <c:v>10192.5</c:v>
                </c:pt>
                <c:pt idx="71">
                  <c:v>10467.5</c:v>
                </c:pt>
                <c:pt idx="72">
                  <c:v>10275</c:v>
                </c:pt>
                <c:pt idx="73">
                  <c:v>10640.9</c:v>
                </c:pt>
                <c:pt idx="74">
                  <c:v>10481.6</c:v>
                </c:pt>
                <c:pt idx="75">
                  <c:v>10568.7</c:v>
                </c:pt>
                <c:pt idx="76">
                  <c:v>10440.1</c:v>
                </c:pt>
                <c:pt idx="77">
                  <c:v>10805.9</c:v>
                </c:pt>
                <c:pt idx="78">
                  <c:v>10717.5</c:v>
                </c:pt>
                <c:pt idx="79">
                  <c:v>10864.9</c:v>
                </c:pt>
                <c:pt idx="80">
                  <c:v>10993.4</c:v>
                </c:pt>
                <c:pt idx="81">
                  <c:v>11109.3</c:v>
                </c:pt>
                <c:pt idx="82">
                  <c:v>11367.1</c:v>
                </c:pt>
                <c:pt idx="83">
                  <c:v>11168.3</c:v>
                </c:pt>
                <c:pt idx="84">
                  <c:v>11247.9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6-4537-A669-0CAF3E99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315615"/>
        <c:axId val="817316031"/>
      </c:lineChart>
      <c:catAx>
        <c:axId val="81731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7316031"/>
        <c:crosses val="autoZero"/>
        <c:auto val="1"/>
        <c:lblAlgn val="ctr"/>
        <c:lblOffset val="100"/>
        <c:noMultiLvlLbl val="0"/>
      </c:catAx>
      <c:valAx>
        <c:axId val="817316031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1731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des!$A$1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des!$A$2:$A$121</c:f>
              <c:numCache>
                <c:formatCode>General</c:formatCode>
                <c:ptCount val="120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152.19999999999999</c:v>
                </c:pt>
                <c:pt idx="5">
                  <c:v>152.5</c:v>
                </c:pt>
                <c:pt idx="6">
                  <c:v>152.5</c:v>
                </c:pt>
                <c:pt idx="7">
                  <c:v>152.9</c:v>
                </c:pt>
                <c:pt idx="8">
                  <c:v>153.19999999999999</c:v>
                </c:pt>
                <c:pt idx="9">
                  <c:v>153.69999999999999</c:v>
                </c:pt>
                <c:pt idx="10">
                  <c:v>153.6</c:v>
                </c:pt>
                <c:pt idx="11">
                  <c:v>153.5</c:v>
                </c:pt>
                <c:pt idx="12">
                  <c:v>154.4</c:v>
                </c:pt>
                <c:pt idx="13">
                  <c:v>154.9</c:v>
                </c:pt>
                <c:pt idx="14">
                  <c:v>155.69999999999999</c:v>
                </c:pt>
                <c:pt idx="15">
                  <c:v>156.30000000000001</c:v>
                </c:pt>
                <c:pt idx="16">
                  <c:v>156.6</c:v>
                </c:pt>
                <c:pt idx="17">
                  <c:v>156.69999999999999</c:v>
                </c:pt>
                <c:pt idx="18">
                  <c:v>157</c:v>
                </c:pt>
                <c:pt idx="19">
                  <c:v>157.30000000000001</c:v>
                </c:pt>
                <c:pt idx="20">
                  <c:v>157.80000000000001</c:v>
                </c:pt>
                <c:pt idx="21">
                  <c:v>158.30000000000001</c:v>
                </c:pt>
                <c:pt idx="22">
                  <c:v>158.6</c:v>
                </c:pt>
                <c:pt idx="23">
                  <c:v>158.6</c:v>
                </c:pt>
                <c:pt idx="24">
                  <c:v>159.1</c:v>
                </c:pt>
                <c:pt idx="25">
                  <c:v>159.6</c:v>
                </c:pt>
                <c:pt idx="26">
                  <c:v>160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160.30000000000001</c:v>
                </c:pt>
                <c:pt idx="30">
                  <c:v>160.5</c:v>
                </c:pt>
                <c:pt idx="31">
                  <c:v>160.80000000000001</c:v>
                </c:pt>
                <c:pt idx="32">
                  <c:v>161.19999999999999</c:v>
                </c:pt>
                <c:pt idx="33">
                  <c:v>161.6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161.6</c:v>
                </c:pt>
                <c:pt idx="37">
                  <c:v>161.9</c:v>
                </c:pt>
                <c:pt idx="38">
                  <c:v>162.19999999999999</c:v>
                </c:pt>
                <c:pt idx="39">
                  <c:v>162.5</c:v>
                </c:pt>
                <c:pt idx="40">
                  <c:v>162.80000000000001</c:v>
                </c:pt>
                <c:pt idx="41">
                  <c:v>163</c:v>
                </c:pt>
                <c:pt idx="42">
                  <c:v>163.19999999999999</c:v>
                </c:pt>
                <c:pt idx="43">
                  <c:v>163.4</c:v>
                </c:pt>
                <c:pt idx="44">
                  <c:v>163.6</c:v>
                </c:pt>
                <c:pt idx="45">
                  <c:v>164</c:v>
                </c:pt>
                <c:pt idx="46">
                  <c:v>164</c:v>
                </c:pt>
                <c:pt idx="47">
                  <c:v>163.9</c:v>
                </c:pt>
                <c:pt idx="48">
                  <c:v>164.3</c:v>
                </c:pt>
                <c:pt idx="49">
                  <c:v>164.5</c:v>
                </c:pt>
                <c:pt idx="50">
                  <c:v>165</c:v>
                </c:pt>
                <c:pt idx="51">
                  <c:v>166.2</c:v>
                </c:pt>
                <c:pt idx="52">
                  <c:v>166.2</c:v>
                </c:pt>
                <c:pt idx="53">
                  <c:v>166.2</c:v>
                </c:pt>
                <c:pt idx="54">
                  <c:v>166.7</c:v>
                </c:pt>
                <c:pt idx="55">
                  <c:v>167.1</c:v>
                </c:pt>
                <c:pt idx="56">
                  <c:v>167.9</c:v>
                </c:pt>
                <c:pt idx="57">
                  <c:v>168.2</c:v>
                </c:pt>
                <c:pt idx="58">
                  <c:v>168.3</c:v>
                </c:pt>
                <c:pt idx="59">
                  <c:v>168.3</c:v>
                </c:pt>
                <c:pt idx="60">
                  <c:v>168.8</c:v>
                </c:pt>
                <c:pt idx="61">
                  <c:v>169.8</c:v>
                </c:pt>
                <c:pt idx="62">
                  <c:v>171.2</c:v>
                </c:pt>
                <c:pt idx="63">
                  <c:v>171.3</c:v>
                </c:pt>
                <c:pt idx="64">
                  <c:v>171.5</c:v>
                </c:pt>
                <c:pt idx="65">
                  <c:v>172.4</c:v>
                </c:pt>
                <c:pt idx="66">
                  <c:v>172.8</c:v>
                </c:pt>
                <c:pt idx="67">
                  <c:v>172.8</c:v>
                </c:pt>
                <c:pt idx="68">
                  <c:v>173.7</c:v>
                </c:pt>
                <c:pt idx="69">
                  <c:v>174</c:v>
                </c:pt>
                <c:pt idx="70">
                  <c:v>174.1</c:v>
                </c:pt>
                <c:pt idx="71">
                  <c:v>174</c:v>
                </c:pt>
                <c:pt idx="72">
                  <c:v>175.1</c:v>
                </c:pt>
                <c:pt idx="73">
                  <c:v>175.8</c:v>
                </c:pt>
                <c:pt idx="74">
                  <c:v>176.2</c:v>
                </c:pt>
                <c:pt idx="75">
                  <c:v>176.9</c:v>
                </c:pt>
                <c:pt idx="76">
                  <c:v>177.7</c:v>
                </c:pt>
                <c:pt idx="77">
                  <c:v>178</c:v>
                </c:pt>
                <c:pt idx="78">
                  <c:v>177.5</c:v>
                </c:pt>
                <c:pt idx="79">
                  <c:v>177.5</c:v>
                </c:pt>
                <c:pt idx="80">
                  <c:v>178.3</c:v>
                </c:pt>
                <c:pt idx="81">
                  <c:v>177.7</c:v>
                </c:pt>
                <c:pt idx="82">
                  <c:v>177.4</c:v>
                </c:pt>
                <c:pt idx="83">
                  <c:v>176.7</c:v>
                </c:pt>
                <c:pt idx="84">
                  <c:v>177.1</c:v>
                </c:pt>
                <c:pt idx="85">
                  <c:v>177.8</c:v>
                </c:pt>
                <c:pt idx="86">
                  <c:v>178.8</c:v>
                </c:pt>
                <c:pt idx="87">
                  <c:v>179.8</c:v>
                </c:pt>
                <c:pt idx="88">
                  <c:v>179.8</c:v>
                </c:pt>
                <c:pt idx="89">
                  <c:v>179.9</c:v>
                </c:pt>
                <c:pt idx="90">
                  <c:v>180.1</c:v>
                </c:pt>
                <c:pt idx="91">
                  <c:v>180.7</c:v>
                </c:pt>
                <c:pt idx="92">
                  <c:v>181</c:v>
                </c:pt>
                <c:pt idx="93">
                  <c:v>181.3</c:v>
                </c:pt>
                <c:pt idx="94">
                  <c:v>181.3</c:v>
                </c:pt>
                <c:pt idx="95">
                  <c:v>180.9</c:v>
                </c:pt>
                <c:pt idx="96">
                  <c:v>181.7</c:v>
                </c:pt>
                <c:pt idx="97">
                  <c:v>183.1</c:v>
                </c:pt>
                <c:pt idx="98">
                  <c:v>184.2</c:v>
                </c:pt>
                <c:pt idx="99">
                  <c:v>183.8</c:v>
                </c:pt>
                <c:pt idx="100">
                  <c:v>183.5</c:v>
                </c:pt>
                <c:pt idx="101">
                  <c:v>183.7</c:v>
                </c:pt>
                <c:pt idx="102">
                  <c:v>183.9</c:v>
                </c:pt>
                <c:pt idx="103">
                  <c:v>184.6</c:v>
                </c:pt>
                <c:pt idx="104">
                  <c:v>185.2</c:v>
                </c:pt>
                <c:pt idx="105">
                  <c:v>185</c:v>
                </c:pt>
                <c:pt idx="106">
                  <c:v>184.5</c:v>
                </c:pt>
                <c:pt idx="107">
                  <c:v>184.3</c:v>
                </c:pt>
                <c:pt idx="108">
                  <c:v>185.2</c:v>
                </c:pt>
                <c:pt idx="109">
                  <c:v>186.2</c:v>
                </c:pt>
                <c:pt idx="110">
                  <c:v>187.4</c:v>
                </c:pt>
                <c:pt idx="111">
                  <c:v>188</c:v>
                </c:pt>
                <c:pt idx="112">
                  <c:v>189.1</c:v>
                </c:pt>
                <c:pt idx="113">
                  <c:v>189.7</c:v>
                </c:pt>
                <c:pt idx="114">
                  <c:v>189.4</c:v>
                </c:pt>
                <c:pt idx="115">
                  <c:v>189.5</c:v>
                </c:pt>
                <c:pt idx="116">
                  <c:v>189.9</c:v>
                </c:pt>
                <c:pt idx="117">
                  <c:v>190.9</c:v>
                </c:pt>
                <c:pt idx="118">
                  <c:v>191</c:v>
                </c:pt>
                <c:pt idx="119">
                  <c:v>190.3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6-4C37-B71C-54A82A9C8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734592"/>
        <c:axId val="256725856"/>
      </c:lineChart>
      <c:catAx>
        <c:axId val="25673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6725856"/>
        <c:crosses val="autoZero"/>
        <c:auto val="1"/>
        <c:lblAlgn val="ctr"/>
        <c:lblOffset val="100"/>
        <c:noMultiLvlLbl val="0"/>
      </c:catAx>
      <c:valAx>
        <c:axId val="256725856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5673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'des03'!$B$6:$B$125</c:f>
              <c:numCache>
                <c:formatCode>General</c:formatCode>
                <c:ptCount val="120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152.19999999999999</c:v>
                </c:pt>
                <c:pt idx="5">
                  <c:v>152.5</c:v>
                </c:pt>
                <c:pt idx="6">
                  <c:v>152.5</c:v>
                </c:pt>
                <c:pt idx="7">
                  <c:v>152.9</c:v>
                </c:pt>
                <c:pt idx="8">
                  <c:v>153.19999999999999</c:v>
                </c:pt>
                <c:pt idx="9">
                  <c:v>153.69999999999999</c:v>
                </c:pt>
                <c:pt idx="10">
                  <c:v>153.6</c:v>
                </c:pt>
                <c:pt idx="11">
                  <c:v>153.5</c:v>
                </c:pt>
                <c:pt idx="12">
                  <c:v>154.4</c:v>
                </c:pt>
                <c:pt idx="13">
                  <c:v>154.9</c:v>
                </c:pt>
                <c:pt idx="14">
                  <c:v>155.69999999999999</c:v>
                </c:pt>
                <c:pt idx="15">
                  <c:v>156.30000000000001</c:v>
                </c:pt>
                <c:pt idx="16">
                  <c:v>156.6</c:v>
                </c:pt>
                <c:pt idx="17">
                  <c:v>156.69999999999999</c:v>
                </c:pt>
                <c:pt idx="18">
                  <c:v>157</c:v>
                </c:pt>
                <c:pt idx="19">
                  <c:v>157.30000000000001</c:v>
                </c:pt>
                <c:pt idx="20">
                  <c:v>157.80000000000001</c:v>
                </c:pt>
                <c:pt idx="21">
                  <c:v>158.30000000000001</c:v>
                </c:pt>
                <c:pt idx="22">
                  <c:v>158.6</c:v>
                </c:pt>
                <c:pt idx="23">
                  <c:v>158.6</c:v>
                </c:pt>
                <c:pt idx="24">
                  <c:v>159.1</c:v>
                </c:pt>
                <c:pt idx="25">
                  <c:v>159.6</c:v>
                </c:pt>
                <c:pt idx="26">
                  <c:v>160</c:v>
                </c:pt>
                <c:pt idx="27">
                  <c:v>160.19999999999999</c:v>
                </c:pt>
                <c:pt idx="28">
                  <c:v>160.1</c:v>
                </c:pt>
                <c:pt idx="29">
                  <c:v>160.30000000000001</c:v>
                </c:pt>
                <c:pt idx="30">
                  <c:v>160.5</c:v>
                </c:pt>
                <c:pt idx="31">
                  <c:v>160.80000000000001</c:v>
                </c:pt>
                <c:pt idx="32">
                  <c:v>161.19999999999999</c:v>
                </c:pt>
                <c:pt idx="33">
                  <c:v>161.6</c:v>
                </c:pt>
                <c:pt idx="34">
                  <c:v>161.5</c:v>
                </c:pt>
                <c:pt idx="35">
                  <c:v>161.30000000000001</c:v>
                </c:pt>
                <c:pt idx="36">
                  <c:v>161.6</c:v>
                </c:pt>
                <c:pt idx="37">
                  <c:v>161.9</c:v>
                </c:pt>
                <c:pt idx="38">
                  <c:v>162.19999999999999</c:v>
                </c:pt>
                <c:pt idx="39">
                  <c:v>162.5</c:v>
                </c:pt>
                <c:pt idx="40">
                  <c:v>162.80000000000001</c:v>
                </c:pt>
                <c:pt idx="41">
                  <c:v>163</c:v>
                </c:pt>
                <c:pt idx="42">
                  <c:v>163.19999999999999</c:v>
                </c:pt>
                <c:pt idx="43">
                  <c:v>163.4</c:v>
                </c:pt>
                <c:pt idx="44">
                  <c:v>163.6</c:v>
                </c:pt>
                <c:pt idx="45">
                  <c:v>164</c:v>
                </c:pt>
                <c:pt idx="46">
                  <c:v>164</c:v>
                </c:pt>
                <c:pt idx="47">
                  <c:v>163.9</c:v>
                </c:pt>
                <c:pt idx="48">
                  <c:v>164.3</c:v>
                </c:pt>
                <c:pt idx="49">
                  <c:v>164.5</c:v>
                </c:pt>
                <c:pt idx="50">
                  <c:v>165</c:v>
                </c:pt>
                <c:pt idx="51">
                  <c:v>166.2</c:v>
                </c:pt>
                <c:pt idx="52">
                  <c:v>166.2</c:v>
                </c:pt>
                <c:pt idx="53">
                  <c:v>166.2</c:v>
                </c:pt>
                <c:pt idx="54">
                  <c:v>166.7</c:v>
                </c:pt>
                <c:pt idx="55">
                  <c:v>167.1</c:v>
                </c:pt>
                <c:pt idx="56">
                  <c:v>167.9</c:v>
                </c:pt>
                <c:pt idx="57">
                  <c:v>168.2</c:v>
                </c:pt>
                <c:pt idx="58">
                  <c:v>168.3</c:v>
                </c:pt>
                <c:pt idx="59">
                  <c:v>168.3</c:v>
                </c:pt>
                <c:pt idx="60">
                  <c:v>168.8</c:v>
                </c:pt>
                <c:pt idx="61">
                  <c:v>169.8</c:v>
                </c:pt>
                <c:pt idx="62">
                  <c:v>171.2</c:v>
                </c:pt>
                <c:pt idx="63">
                  <c:v>171.3</c:v>
                </c:pt>
                <c:pt idx="64">
                  <c:v>171.5</c:v>
                </c:pt>
                <c:pt idx="65">
                  <c:v>172.4</c:v>
                </c:pt>
                <c:pt idx="66">
                  <c:v>172.8</c:v>
                </c:pt>
                <c:pt idx="67">
                  <c:v>172.8</c:v>
                </c:pt>
                <c:pt idx="68">
                  <c:v>173.7</c:v>
                </c:pt>
                <c:pt idx="69">
                  <c:v>174</c:v>
                </c:pt>
                <c:pt idx="70">
                  <c:v>174.1</c:v>
                </c:pt>
                <c:pt idx="71">
                  <c:v>174</c:v>
                </c:pt>
                <c:pt idx="72">
                  <c:v>175.1</c:v>
                </c:pt>
                <c:pt idx="73">
                  <c:v>175.8</c:v>
                </c:pt>
                <c:pt idx="74">
                  <c:v>176.2</c:v>
                </c:pt>
                <c:pt idx="75">
                  <c:v>176.9</c:v>
                </c:pt>
                <c:pt idx="76">
                  <c:v>177.7</c:v>
                </c:pt>
                <c:pt idx="77">
                  <c:v>178</c:v>
                </c:pt>
                <c:pt idx="78">
                  <c:v>177.5</c:v>
                </c:pt>
                <c:pt idx="79">
                  <c:v>177.5</c:v>
                </c:pt>
                <c:pt idx="80">
                  <c:v>178.3</c:v>
                </c:pt>
                <c:pt idx="81">
                  <c:v>177.7</c:v>
                </c:pt>
                <c:pt idx="82">
                  <c:v>177.4</c:v>
                </c:pt>
                <c:pt idx="83">
                  <c:v>176.7</c:v>
                </c:pt>
                <c:pt idx="84">
                  <c:v>177.1</c:v>
                </c:pt>
                <c:pt idx="85">
                  <c:v>177.8</c:v>
                </c:pt>
                <c:pt idx="86">
                  <c:v>178.8</c:v>
                </c:pt>
                <c:pt idx="87">
                  <c:v>179.8</c:v>
                </c:pt>
                <c:pt idx="88">
                  <c:v>179.8</c:v>
                </c:pt>
                <c:pt idx="89">
                  <c:v>179.9</c:v>
                </c:pt>
                <c:pt idx="90">
                  <c:v>180.1</c:v>
                </c:pt>
                <c:pt idx="91">
                  <c:v>180.7</c:v>
                </c:pt>
                <c:pt idx="92">
                  <c:v>181</c:v>
                </c:pt>
                <c:pt idx="93">
                  <c:v>181.3</c:v>
                </c:pt>
                <c:pt idx="94">
                  <c:v>181.3</c:v>
                </c:pt>
                <c:pt idx="95">
                  <c:v>180.9</c:v>
                </c:pt>
                <c:pt idx="96">
                  <c:v>181.7</c:v>
                </c:pt>
                <c:pt idx="97">
                  <c:v>183.1</c:v>
                </c:pt>
                <c:pt idx="98">
                  <c:v>184.2</c:v>
                </c:pt>
                <c:pt idx="99">
                  <c:v>183.8</c:v>
                </c:pt>
                <c:pt idx="100">
                  <c:v>183.5</c:v>
                </c:pt>
                <c:pt idx="101">
                  <c:v>183.7</c:v>
                </c:pt>
                <c:pt idx="102">
                  <c:v>183.9</c:v>
                </c:pt>
                <c:pt idx="103">
                  <c:v>184.6</c:v>
                </c:pt>
                <c:pt idx="104">
                  <c:v>185.2</c:v>
                </c:pt>
                <c:pt idx="105">
                  <c:v>185</c:v>
                </c:pt>
                <c:pt idx="106">
                  <c:v>184.5</c:v>
                </c:pt>
                <c:pt idx="107">
                  <c:v>184.3</c:v>
                </c:pt>
                <c:pt idx="108">
                  <c:v>185.2</c:v>
                </c:pt>
                <c:pt idx="109">
                  <c:v>186.2</c:v>
                </c:pt>
                <c:pt idx="110">
                  <c:v>187.4</c:v>
                </c:pt>
                <c:pt idx="111">
                  <c:v>188</c:v>
                </c:pt>
                <c:pt idx="112">
                  <c:v>189.1</c:v>
                </c:pt>
                <c:pt idx="113">
                  <c:v>189.7</c:v>
                </c:pt>
                <c:pt idx="114">
                  <c:v>189.4</c:v>
                </c:pt>
                <c:pt idx="115">
                  <c:v>189.5</c:v>
                </c:pt>
                <c:pt idx="116">
                  <c:v>189.9</c:v>
                </c:pt>
                <c:pt idx="117">
                  <c:v>190.9</c:v>
                </c:pt>
                <c:pt idx="118">
                  <c:v>191</c:v>
                </c:pt>
                <c:pt idx="119">
                  <c:v>190.3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2-442F-8E9B-FBCA1A8F2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898271"/>
        <c:axId val="822905759"/>
      </c:lineChart>
      <c:catAx>
        <c:axId val="82289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22905759"/>
        <c:crosses val="autoZero"/>
        <c:auto val="1"/>
        <c:lblAlgn val="ctr"/>
        <c:lblOffset val="100"/>
        <c:noMultiLvlLbl val="0"/>
      </c:catAx>
      <c:valAx>
        <c:axId val="822905759"/>
        <c:scaling>
          <c:orientation val="minMax"/>
          <c:max val="20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2289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emf"/><Relationship Id="rId1" Type="http://schemas.openxmlformats.org/officeDocument/2006/relationships/customXml" Target="../ink/ink1.xml"/><Relationship Id="rId5" Type="http://schemas.openxmlformats.org/officeDocument/2006/relationships/chart" Target="../charts/chart4.xml"/><Relationship Id="rId4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customXml" Target="../ink/ink4.xml"/><Relationship Id="rId7" Type="http://schemas.openxmlformats.org/officeDocument/2006/relationships/image" Target="../media/image2.png"/><Relationship Id="rId2" Type="http://schemas.openxmlformats.org/officeDocument/2006/relationships/image" Target="../media/image3.emf"/><Relationship Id="rId1" Type="http://schemas.openxmlformats.org/officeDocument/2006/relationships/customXml" Target="../ink/ink3.xml"/><Relationship Id="rId6" Type="http://schemas.openxmlformats.org/officeDocument/2006/relationships/chart" Target="../charts/chart6.xml"/><Relationship Id="rId5" Type="http://schemas.openxmlformats.org/officeDocument/2006/relationships/image" Target="../media/image1.png"/><Relationship Id="rId4" Type="http://schemas.openxmlformats.org/officeDocument/2006/relationships/image" Target="../media/image4.emf"/><Relationship Id="rId9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71</xdr:row>
      <xdr:rowOff>57150</xdr:rowOff>
    </xdr:from>
    <xdr:to>
      <xdr:col>15</xdr:col>
      <xdr:colOff>547688</xdr:colOff>
      <xdr:row>85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230283</xdr:colOff>
      <xdr:row>88</xdr:row>
      <xdr:rowOff>107113</xdr:rowOff>
    </xdr:from>
    <xdr:to>
      <xdr:col>15</xdr:col>
      <xdr:colOff>149893</xdr:colOff>
      <xdr:row>103</xdr:row>
      <xdr:rowOff>68082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E2BA3-6B7F-C977-1BCC-25BA16AB5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226219</xdr:colOff>
      <xdr:row>71</xdr:row>
      <xdr:rowOff>57150</xdr:rowOff>
    </xdr:from>
    <xdr:to>
      <xdr:col>15</xdr:col>
      <xdr:colOff>547688</xdr:colOff>
      <xdr:row>85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47460</xdr:colOff>
      <xdr:row>0</xdr:row>
      <xdr:rowOff>-7952</xdr:rowOff>
    </xdr:from>
    <xdr:to>
      <xdr:col>3</xdr:col>
      <xdr:colOff>400500</xdr:colOff>
      <xdr:row>1</xdr:row>
      <xdr:rowOff>133605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14:cNvPr>
            <xdr14:cNvContentPartPr/>
          </xdr14:nvContentPartPr>
          <xdr14:nvPr macro=""/>
          <xdr14:xfrm>
            <a:off x="1600035" y="-7952"/>
            <a:ext cx="962640" cy="332057"/>
          </xdr14:xfrm>
        </xdr:contentPart>
      </mc:Choice>
      <mc:Fallback xmlns="">
        <xdr:pic>
          <xdr:nvPicPr>
            <xdr:cNvPr id="3" name="Ink 2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88155" y="-19837"/>
              <a:ext cx="986400" cy="35582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219180</xdr:colOff>
      <xdr:row>0</xdr:row>
      <xdr:rowOff>56985</xdr:rowOff>
    </xdr:from>
    <xdr:to>
      <xdr:col>16</xdr:col>
      <xdr:colOff>457620</xdr:colOff>
      <xdr:row>2</xdr:row>
      <xdr:rowOff>57585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14:cNvPr>
            <xdr14:cNvContentPartPr/>
          </xdr14:nvContentPartPr>
          <xdr14:nvPr macro=""/>
          <xdr14:xfrm>
            <a:off x="5429355" y="56985"/>
            <a:ext cx="5115240" cy="381600"/>
          </xdr14:xfrm>
        </xdr:contentPart>
      </mc:Choice>
      <mc:Fallback xmlns="">
        <xdr:pic>
          <xdr:nvPicPr>
            <xdr:cNvPr id="25" name="Ink 24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418183" y="45105"/>
              <a:ext cx="5137585" cy="405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114300</xdr:colOff>
      <xdr:row>71</xdr:row>
      <xdr:rowOff>47625</xdr:rowOff>
    </xdr:from>
    <xdr:to>
      <xdr:col>13</xdr:col>
      <xdr:colOff>114300</xdr:colOff>
      <xdr:row>85</xdr:row>
      <xdr:rowOff>123825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105</xdr:row>
      <xdr:rowOff>142875</xdr:rowOff>
    </xdr:from>
    <xdr:to>
      <xdr:col>11</xdr:col>
      <xdr:colOff>92075</xdr:colOff>
      <xdr:row>120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66BA4-E85D-1663-8713-E094E4284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571635</xdr:colOff>
      <xdr:row>18</xdr:row>
      <xdr:rowOff>18990</xdr:rowOff>
    </xdr:from>
    <xdr:to>
      <xdr:col>19</xdr:col>
      <xdr:colOff>76515</xdr:colOff>
      <xdr:row>22</xdr:row>
      <xdr:rowOff>76380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14:cNvPr>
            <xdr14:cNvContentPartPr/>
          </xdr14:nvContentPartPr>
          <xdr14:nvPr macro=""/>
          <xdr14:xfrm>
            <a:off x="9715635" y="3095565"/>
            <a:ext cx="1943280" cy="838440"/>
          </xdr14:xfrm>
        </xdr:contentPart>
      </mc:Choice>
      <mc:Fallback xmlns="">
        <xdr:pic>
          <xdr:nvPicPr>
            <xdr:cNvPr id="4" name="Ink 3"/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703755" y="3083685"/>
              <a:ext cx="1967040" cy="862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16</xdr:col>
      <xdr:colOff>57075</xdr:colOff>
      <xdr:row>22</xdr:row>
      <xdr:rowOff>60</xdr:rowOff>
    </xdr:from>
    <xdr:to>
      <xdr:col>18</xdr:col>
      <xdr:colOff>286155</xdr:colOff>
      <xdr:row>25</xdr:row>
      <xdr:rowOff>95475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00000000-0008-0000-0500-000018000000}"/>
                </a:ext>
              </a:extLst>
            </xdr14:cNvPr>
            <xdr14:cNvContentPartPr/>
          </xdr14:nvContentPartPr>
          <xdr14:nvPr macro=""/>
          <xdr14:xfrm>
            <a:off x="9810675" y="3857685"/>
            <a:ext cx="1448280" cy="676440"/>
          </xdr14:xfrm>
        </xdr:contentPart>
      </mc:Choice>
      <mc:Fallback xmlns="">
        <xdr:pic>
          <xdr:nvPicPr>
            <xdr:cNvPr id="24" name="Ink 23"/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9798795" y="3845805"/>
              <a:ext cx="1472040" cy="70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114300</xdr:colOff>
      <xdr:row>0</xdr:row>
      <xdr:rowOff>95250</xdr:rowOff>
    </xdr:from>
    <xdr:to>
      <xdr:col>18</xdr:col>
      <xdr:colOff>207963</xdr:colOff>
      <xdr:row>9</xdr:row>
      <xdr:rowOff>28575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95250"/>
          <a:ext cx="2532063" cy="165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423862</xdr:colOff>
      <xdr:row>109</xdr:row>
      <xdr:rowOff>152400</xdr:rowOff>
    </xdr:from>
    <xdr:to>
      <xdr:col>19</xdr:col>
      <xdr:colOff>119062</xdr:colOff>
      <xdr:row>124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9</xdr:col>
      <xdr:colOff>275718</xdr:colOff>
      <xdr:row>2</xdr:row>
      <xdr:rowOff>3175</xdr:rowOff>
    </xdr:from>
    <xdr:to>
      <xdr:col>16</xdr:col>
      <xdr:colOff>278226</xdr:colOff>
      <xdr:row>8</xdr:row>
      <xdr:rowOff>656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76406" y="368300"/>
          <a:ext cx="4280820" cy="1100794"/>
        </a:xfrm>
        <a:prstGeom prst="rect">
          <a:avLst/>
        </a:prstGeom>
      </xdr:spPr>
    </xdr:pic>
    <xdr:clientData/>
  </xdr:twoCellAnchor>
  <xdr:twoCellAnchor>
    <xdr:from>
      <xdr:col>13</xdr:col>
      <xdr:colOff>438195</xdr:colOff>
      <xdr:row>8</xdr:row>
      <xdr:rowOff>123840</xdr:rowOff>
    </xdr:from>
    <xdr:to>
      <xdr:col>14</xdr:col>
      <xdr:colOff>124155</xdr:colOff>
      <xdr:row>10</xdr:row>
      <xdr:rowOff>95640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14:cNvPr>
            <xdr14:cNvContentPartPr/>
          </xdr14:nvContentPartPr>
          <xdr14:nvPr macro=""/>
          <xdr14:xfrm>
            <a:off x="8362995" y="1657365"/>
            <a:ext cx="295560" cy="352800"/>
          </xdr14:xfrm>
        </xdr:contentPart>
      </mc:Choice>
      <mc:Fallback xmlns="">
        <xdr:pic>
          <xdr:nvPicPr>
            <xdr:cNvPr id="29" name="Ink 28"/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351115" y="1645485"/>
              <a:ext cx="319320" cy="376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20:52.728"/>
    </inkml:context>
    <inkml:brush xml:id="br0">
      <inkml:brushProperty name="width" value="0.06667" units="cm"/>
      <inkml:brushProperty name="height" value="0.06667" units="cm"/>
    </inkml:brush>
  </inkml:definitions>
  <inkml:traceGroup>
    <inkml:annotationXML>
      <emma:emma xmlns:emma="http://www.w3.org/2003/04/emma" version="1.0">
        <emma:interpretation id="{EC981028-9D1A-4719-906A-3EB68B4626E7}" emma:medium="tactile" emma:mode="ink">
          <msink:context xmlns:msink="http://schemas.microsoft.com/ink/2010/main" type="writingRegion" rotatedBoundingBox="4466,-157 7187,76 7112,953 4391,719"/>
        </emma:interpretation>
      </emma:emma>
    </inkml:annotationXML>
    <inkml:traceGroup>
      <inkml:annotationXML>
        <emma:emma xmlns:emma="http://www.w3.org/2003/04/emma" version="1.0">
          <emma:interpretation id="{FDA58569-C291-448B-9CA1-8A22C7D27EF4}" emma:medium="tactile" emma:mode="ink">
            <msink:context xmlns:msink="http://schemas.microsoft.com/ink/2010/main" type="paragraph" rotatedBoundingBox="4466,-157 7187,76 7112,953 4391,719" alignmentLevel="1"/>
          </emma:interpretation>
        </emma:emma>
      </inkml:annotationXML>
      <inkml:traceGroup>
        <inkml:annotationXML>
          <emma:emma xmlns:emma="http://www.w3.org/2003/04/emma" version="1.0">
            <emma:interpretation id="{23F21B8D-F591-4EE7-9F5B-30628B8528E0}" emma:medium="tactile" emma:mode="ink">
              <msink:context xmlns:msink="http://schemas.microsoft.com/ink/2010/main" type="line" rotatedBoundingBox="4466,-157 7187,76 7112,953 4391,719"/>
            </emma:interpretation>
          </emma:emma>
        </inkml:annotationXML>
        <inkml:traceGroup>
          <inkml:annotationXML>
            <emma:emma xmlns:emma="http://www.w3.org/2003/04/emma" version="1.0">
              <emma:interpretation id="{E15F7AA5-0F88-4E1D-A1EB-B5DC0B1F6687}" emma:medium="tactile" emma:mode="ink">
                <msink:context xmlns:msink="http://schemas.microsoft.com/ink/2010/main" type="inkWord" rotatedBoundingBox="4455,-23 5231,43 5167,785 4391,719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27 0 0,'0'53'125,"0"-26"-125,0 26 16,0 0 0,53-27 15,-27-26-16,1 0 1,52 0 0,-79-26-16,26 26 15,-26-80-15,0 27 16,0 27 0,0 52 77,0 27-77,0 0 0,0-26-16,0-1 15,0 1-15,0 26 16,0-27-16,0 0 15,0 27-15,-26-26 16,-1-27 0,27 26-16,-52-26 15,-1 0 1,26 0 0,-26 0-1,80 0 48</inkml:trace>
          <inkml:trace contextRef="#ctx0" brushRef="#br0" timeOffset="1176.9">1-106 0,'-80'0'16,"80"-42"155,0 10-155</inkml:trace>
          <inkml:trace contextRef="#ctx0" brushRef="#br0" timeOffset="2676.89">-106-52 0,'27'0'250,"-1"-27"-219,1 27-15,-27-53-16,26 53 15,27 0 1,-26 0-1,-27 27 17,26-27-32,-26 26 15,53-26 17,-27 0-1,1 0-16,-1 0 17,27 0-1,-26 0 0,-1 0 0,27 0-15,-26 0 15,-27-53 94,26 53-93</inkml:trace>
          <inkml:trace contextRef="#ctx0" brushRef="#br0" timeOffset="3473.02">397 239 0,'0'26'110,"0"27"-95,0 0-15,0-27 16,0 1-16,0-1 16,0 27-16,0-26 15,0 26-15,0-27 32,27-26-32,26 0 31,-27-26-16</inkml:trace>
          <inkml:trace contextRef="#ctx0" brushRef="#br0" timeOffset="3734.91">344 477 0,'27'0'62,"52"0"-46,-26 0-16,-27 0 15,1-53-15,52 53 16</inkml:trace>
        </inkml:traceGroup>
        <inkml:traceGroup>
          <inkml:annotationXML>
            <emma:emma xmlns:emma="http://www.w3.org/2003/04/emma" version="1.0">
              <emma:interpretation id="{F406824B-8B86-43BF-A47C-788A1C65E524}" emma:medium="tactile" emma:mode="ink">
                <msink:context xmlns:msink="http://schemas.microsoft.com/ink/2010/main" type="inkWord" rotatedBoundingBox="6603,26 7187,76 7116,902 6532,852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5969.66">2117 0 0,'26'0'110,"27"-79"-79,0 79-15,-26-26-1,-1 26 32,27 0 16,-26 53-16,-27-27-32,0 0 1,26-26-1,-26 53-15</inkml:trace>
          <inkml:trace contextRef="#ctx0" brushRef="#br0" timeOffset="5318.78">2408 106 0,'0'53'78,"-79"-53"-78,79 27 15,-27-27-15,27 26 16,-26-26 0,26 27-1,0 26 79,0 185-16,0-212-78,0 1 16,0-1-1,0-52 32,0-1-31</inkml:trace>
          <inkml:trace contextRef="#ctx0" brushRef="#br0" timeOffset="4815.01">2038 106 0,'0'-53'0,"0"80"62,26-1-46,53 27 0,-26 0-1,-26 0 1,26-53 0</inkml:trace>
          <inkml:trace contextRef="#ctx0" brushRef="#br0" timeOffset="6828.78">2355 556 0,'0'0'31,"53"0"-31,0 0 16,-27 0-16,1 0 16,26 0-1</inkml:trace>
          <inkml:trace contextRef="#ctx0" brushRef="#br0" timeOffset="6585.92">2514 424 0,'0'53'94,"0"0"-79,-27 0 1,27-27-16,0 53 16,0-52-1,27-27 1,-27 26 0,26-26-16,1 0 15,-27-53 16</inkml:trace>
        </inkml:traceGroup>
      </inkml:traceGroup>
    </inkml:traceGroup>
  </inkml:traceGroup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21:18.756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0D5F27B3-DB1D-4ACC-B6B1-A3A366E4772B}" emma:medium="tactile" emma:mode="ink">
          <msink:context xmlns:msink="http://schemas.microsoft.com/ink/2010/main" type="writingRegion" rotatedBoundingBox="15062,218 29280,-50 29299,988 15082,1257"/>
        </emma:interpretation>
      </emma:emma>
    </inkml:annotationXML>
    <inkml:traceGroup>
      <inkml:annotationXML>
        <emma:emma xmlns:emma="http://www.w3.org/2003/04/emma" version="1.0">
          <emma:interpretation id="{83577FBE-10B9-4ED5-93DA-E14A7878AE91}" emma:medium="tactile" emma:mode="ink">
            <msink:context xmlns:msink="http://schemas.microsoft.com/ink/2010/main" type="paragraph" rotatedBoundingBox="15062,218 29280,-50 29299,988 15082,125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F37DB79B-2F84-4460-BD2F-B7BD76F195BB}" emma:medium="tactile" emma:mode="ink">
              <msink:context xmlns:msink="http://schemas.microsoft.com/ink/2010/main" type="line" rotatedBoundingBox="15062,218 29280,-50 29299,988 15082,1257"/>
            </emma:interpretation>
          </emma:emma>
        </inkml:annotationXML>
        <inkml:traceGroup>
          <inkml:annotationXML>
            <emma:emma xmlns:emma="http://www.w3.org/2003/04/emma" version="1.0">
              <emma:interpretation id="{F0A6534E-A441-4EDE-8D55-57F263820AB3}" emma:medium="tactile" emma:mode="ink">
                <msink:context xmlns:msink="http://schemas.microsoft.com/ink/2010/main" type="inkWord" rotatedBoundingBox="15062,218 17206,177 17226,1216 15082,1257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596 389 0,'-30'0'0,"-27"0"46,30 0-30,27 26 0,-28-26-16,28 50 15,-57 27 1,57-52 0,28-25 15,29 0-16,-30 0-15,-27-25 16,29 25-16,-29-50 0,0-2 16,58 52-1,-58-51-15,-30 51 32,-27 0-17,30 0 1,27 26-1</inkml:trace>
          <inkml:trace contextRef="#ctx0" brushRef="#br0" timeOffset="251.41">935 339 0,'0'0'0,"28"0"47,58 0-31,-58 0-1</inkml:trace>
          <inkml:trace contextRef="#ctx0" brushRef="#br0" timeOffset="497.3">878 465 0,'57'0'31,"0"0"-31,0-25 15,84 25 32</inkml:trace>
          <inkml:trace contextRef="#ctx0" brushRef="#br0" timeOffset="-1017.71">28 8 0,'0'0'0,"0"-25"46,0 50 17,0 26-47,0-25-1,0 25-15,0-26 16,0 0-1,0 25-15,0 2 16,57-52 15,-30 0-31,30-26 16,-27 26-16,-30-50 16,56 24-16,-56-24 15,0 24-15,0 1 16,0-1-16,0-25 15,0 77 48,29 50-47,-29-50-1,0-1-15,0 26 16,0-1-16,0-24 15,0 25-15,0-1 16,0 1-16,0-26 16,0 2-16,0-2 15,0 25 1,-57-50-16,-1 0 16,-26 0-1,27 0 1,29 0-1,28-25 17,0-25-17</inkml:trace>
          <inkml:trace contextRef="#ctx0" brushRef="#br0" timeOffset="-525.97">199-271 0,'0'-25'16,"28"-1"78,29 26-94,-2 0 15,3-51-15,-30 51 0,29 0 16,-57 77 15,0-26-15,0-26-1,0 0-15,0 26 0,0 0 16,84-51 15,-26 0-15,-30 0-16,1 0 15</inkml:trace>
          <inkml:trace contextRef="#ctx0" brushRef="#br0" timeOffset="1278.52">1757-43 0,'-28'0'31,"28"77"1,0-52-17,0 1-15,0-1 16,0 51 0,57-76-16,-57 26 15,28-26-15,0 0 16,1 0-16,28 0 15,-1-26 1,-27-177 31,-29 228 31,0 26-78,0-25 16,0-1-16,0 1 15,0 24-15,0-24 16,0 24-16,0 2 16,0-1-16,0-1 0,0-25 15,0 0-15,-57-25 16,57 27-16,-57-27 15,0 0 1,1 0 0,-1 0-1,29 0 1</inkml:trace>
          <inkml:trace contextRef="#ctx0" brushRef="#br0" timeOffset="1563.37">2240 389 0,'56'76'47,"-56"26"-15,0-76-17</inkml:trace>
        </inkml:traceGroup>
        <inkml:traceGroup>
          <inkml:annotationXML>
            <emma:emma xmlns:emma="http://www.w3.org/2003/04/emma" version="1.0">
              <emma:interpretation id="{B9480125-27F1-4800-9FAA-933DD1716A19}" emma:medium="tactile" emma:mode="ink">
                <msink:context xmlns:msink="http://schemas.microsoft.com/ink/2010/main" type="inkWord" rotatedBoundingBox="19383,212 20791,186 20801,734 19393,761"/>
              </emma:interpretation>
              <emma:one-of disjunction-type="recognition" id="oneOf1">
                <emma:interpretation id="interp1" emma:lang="" emma:confidence="1">
                  <emma:literal/>
                </emma:interpretation>
              </emma:one-of>
            </emma:emma>
          </inkml:annotationXML>
          <inkml:trace contextRef="#ctx0" brushRef="#br0" timeOffset="125740.58">5528-170 0,'0'-25'16,"-56"25"15,56 51-15,-30-25-16,30-1 15,-56 25-15,56 1 16,-84-25-16,27 25 15,57-26-15,-30-25 16,88-25 31,-29-1-47,27-25 16,-56 0-16,56 1 15,-56-1-15,28 25 16,-28 1-16,30 25 15,-30 25 32,0 1-47,0 25 16,0-25-16,0-2 16,0 27-16,0-25 15,0-1-15,0 1 16</inkml:trace>
          <inkml:trace contextRef="#ctx0" brushRef="#br0" timeOffset="125880.54">5330-118 0,'0'0'0,"56"0"47,-28 51-32,0-51-15,30 0 16,-30 0-16</inkml:trace>
          <inkml:trace contextRef="#ctx0" brushRef="#br0" timeOffset="125227.84">4706-348 0,'0'-25'47,"0"102"203,0-26-250,0-1 15,-57 1 1,57 0-16,0 25 0,0-25 16,-28-26-16,28 1 15,0 25 1,0-77 15,0 1-15,0-26-16,0 0 15,57-25-15,-57 25 16,0 25-16,28 1 16,-28-25-16,0 24 15,57 1-15,-30 25 78,-27 25-62,58 26-16,-58-26 16,0 0-16,28 27 15,-28-27-15,0 1 16,0 24-16,0 1 15,0-26 1,28-25 15,29 0-15,-57-51 0,56 26-16,-56-1 0,29-24 15,-29 25-15,0-27 16,57 2-16,-57 25 15,0 50 48,0 0-63,0 26 16,28-25-16,-28-1 15,0 25-15,0-24 16,0-1-16,0 26 0,0 0 31,29-51 0</inkml:trace>
          <inkml:trace contextRef="#ctx0" brushRef="#br0" timeOffset="126434.27">5811-220 0,'0'50'63,"0"-24"-48,0 0-15,0 25 16,0-27-16,0 27 16,0-25-16,-56 25 15,56-26-15,0 1 16,0-52 15,0 1-31,0-26 16,0 0-16,28 1 15,0-103 48,29 153-63,-57-25 16,85 25-16,-57 0 15,1 0-15,27 0 16,-26 0-16,-30 75 15,28-49-15,-28 0 0,0-1 16,0 25 0,0-24-16,-28 25 0,-2-51 15,-55 51-15,29-51 16,-1 25-16,0-25 16,1 0-16,28 0 15</inkml:trace>
        </inkml:traceGroup>
        <inkml:traceGroup>
          <inkml:annotationXML>
            <emma:emma xmlns:emma="http://www.w3.org/2003/04/emma" version="1.0">
              <emma:interpretation id="{8159B04E-D6FF-441D-B86A-F4594FA2C7F6}" emma:medium="tactile" emma:mode="ink">
                <msink:context xmlns:msink="http://schemas.microsoft.com/ink/2010/main" type="inkWord" rotatedBoundingBox="22162,240 24073,204 24084,816 22174,852"/>
              </emma:interpretation>
              <emma:one-of disjunction-type="recognition" id="oneOf2">
                <emma:interpretation id="interp2" emma:lang="" emma:confidence="1">
                  <emma:literal/>
                </emma:interpretation>
              </emma:one-of>
            </emma:emma>
          </inkml:annotationXML>
          <inkml:trace contextRef="#ctx0" brushRef="#br0" timeOffset="129046.17">8958-144 0,'0'-26'0,"-28"26"16,28 52 62,0-1-62,0-1-1,0 1-15,0-26 16,-56 1 0,56 25-1,0-26 32,0-76 31,0-126-31,0 126-47,0 25 16,0 0-16,0-24 0,0-1 15,0 26 1,56-1 15,1 26-15,-29 0-16,30 0 16,-31 0-16,30 51 15,-57 0 1,0-26-16,0 26 15,-57-51-15,57 26 16,-57-26-16,29 51 16,0-51-16,-29 0 15,28 24-15,2-24 16,54 0 31,30 0-47</inkml:trace>
          <inkml:trace contextRef="#ctx0" brushRef="#br0" timeOffset="129374.01">9157-170 0,'0'26'62,"28"-26"-46,58 305 46,-86-254-46,27-51-1,30 0 1,28 0 0,-85-76-1,29 76-15,-29-51 16</inkml:trace>
          <inkml:trace contextRef="#ctx0" brushRef="#br0" timeOffset="129810.78">9157-195 0,'198'0'62,"-141"0"-62,28 0 0,-57 0 16,1 0-16,-1 0 15,29 0-15</inkml:trace>
          <inkml:trace contextRef="#ctx0" brushRef="#br0" timeOffset="129606.88">9185 8 0,'0'0'0,"28"0"32,1 0-17,0 0 1,27 0-16,1 0 0,-1 0 15,-27 0-15,-1 0 16,-28-25 0,0-25-1</inkml:trace>
          <inkml:trace contextRef="#ctx0" brushRef="#br0" timeOffset="127651.67">7739-348 0,'0'26'62,"0"51"-46,-56-27 0,56 1-16,0 0 15,0-1-15,-28 1 16,28 26-16,0-52 16,-57-25-16,57 26 15,28-77 32,85-305 0,-113 331-31,0 50 30,57 1-30,-57 24-16,0 1 16,0-25-16,0-1 15,0 25-15,0-24 16,0-1-16,29 1 16,27-26 15,0-26-16,-27-25 1,-29 27-16,57-27 0,-57-1 16,84 27-16,-84 0 15,29 25-15,-29-51 16,0 77 31,0-1-47,0 0 15,0 0-15,0 27 16,28-27-16,-28 1 16,0 24-16,0-25 0,0 26 31</inkml:trace>
          <inkml:trace contextRef="#ctx0" brushRef="#br0" timeOffset="128152.48">8589-220 0,'0'0'0,"0"-25"0,-28 25 31,0 25-16,28 0 1,-56 26 0,56 0-16,-57-1 0,57 1 15,-86-25-15,86-1 16,-28 26-16,28-25 16,57-77 30,-29 25-46,30-25 16,-58 26-16,55-1 16,-55-24-16,57-1 15,-57 25-15,28-24 0,-28 100 63,0-24-48,0 0-15,0-1 16,0 51-16,58-51 16,-58 1-16,0 25 15,0-26-15,0 1 16,-29-26 15</inkml:trace>
          <inkml:trace contextRef="#ctx0" brushRef="#br0" timeOffset="128334.43">8449-17 0,'0'0'16,"55"0"15,-26 0-31,56 0 15,-27 0-15,-3 0 16,-26 0-16,-1 0 16</inkml:trace>
        </inkml:traceGroup>
        <inkml:traceGroup>
          <inkml:annotationXML>
            <emma:emma xmlns:emma="http://www.w3.org/2003/04/emma" version="1.0">
              <emma:interpretation id="{AB309038-0F3A-4495-8D3F-64FEDA5B122F}" emma:medium="tactile" emma:mode="ink">
                <msink:context xmlns:msink="http://schemas.microsoft.com/ink/2010/main" type="inkWord" rotatedBoundingBox="25285,162 27036,129 27050,865 25299,898"/>
              </emma:interpretation>
              <emma:one-of disjunction-type="recognition" id="oneOf3">
                <emma:interpretation id="interp3" emma:lang="" emma:confidence="1">
                  <emma:literal/>
                </emma:interpretation>
              </emma:one-of>
            </emma:emma>
          </inkml:annotationXML>
          <inkml:trace contextRef="#ctx0" brushRef="#br0" timeOffset="143815.51">12247-373 0,'-28'0'47,"56"0"-47,-28 0 0,57 0 15,28 0-15,0 25 16,0-25-16,28 26 15,-27-26-15,-31 51 0</inkml:trace>
          <inkml:trace contextRef="#ctx0" brushRef="#br0" timeOffset="143402.67">12304-195 0,'0'0'31,"-29"0"-15,29 77 15,-28-52-31,28 51 0,0-25 16,0-26-16,0 26 15,0-25-15,0 24 16,0-24-16,57-26 16,-29 50-16,29-50 15,0-50 1,-57 24 0,0 1-16,56-26 15,-56 26-15</inkml:trace>
          <inkml:trace contextRef="#ctx0" brushRef="#br0" timeOffset="143612.62">12275-43 0,'57'0'46,"-29"0"-30,28 0-16,-26 0 16,-2 0-16,29 0 15,-29 0 1</inkml:trace>
          <inkml:trace contextRef="#ctx0" brushRef="#br0" timeOffset="142716.04">11226-348 0,'0'-25'0,"0"50"63,-56 27-63,56-1 15,-57-1-15,57 1 16,-57 0-16,57-25 16,-56-2-16,56 27 15,-58-51 1,88-51 15,-30 1-15,56-1-16,0 0 15,-56 1-15,57-27 0,-57 51 16,58-24 0,-58 24-16,27 26 0,-27 76 47,0-24-32,0-1-15,0-1 16,0 1-16,0 0 15,0-25-15,0-2 16,57-74 31,-29 25-31,30-27-16,-30 27 15,-28 0-15,56-26 0,1 26 31,-57 76 32,0 24-47,0-49-16,0 25 15,0-25-15,0-2 16,0 27-16,0 0 15,28-51 1,0 0 0</inkml:trace>
          <inkml:trace contextRef="#ctx0" brushRef="#br0" timeOffset="143120.81">11992-245 0,'0'0'0,"0"-26"32,-57 26-17,29 0 1,-29 0 0,1 0-16,-1 51 15,57-26 1,0 0-1,28-25 1,29 26-16,-1-26 16,1 51-16,-29-51 15,-28 26-15,57-26 16,-57 50 0,-28-25-1,-29-25-15,29 26 16,-29-26-16,1 0 15,27 51-15,1-51 0,85 0 47,-1 0-31</inkml:trace>
        </inkml:traceGroup>
        <inkml:traceGroup>
          <inkml:annotationXML>
            <emma:emma xmlns:emma="http://www.w3.org/2003/04/emma" version="1.0">
              <emma:interpretation id="{5988B134-0222-4672-8924-59902C0012DE}" emma:medium="tactile" emma:mode="ink">
                <msink:context xmlns:msink="http://schemas.microsoft.com/ink/2010/main" type="inkWord" rotatedBoundingBox="27772,371 28545,357 28554,868 27781,883"/>
              </emma:interpretation>
              <emma:one-of disjunction-type="recognition" id="oneOf4">
                <emma:interpretation id="interp4" emma:lang="" emma:confidence="1">
                  <emma:literal/>
                </emma:interpretation>
              </emma:one-of>
            </emma:emma>
          </inkml:annotationXML>
          <inkml:trace contextRef="#ctx0" brushRef="#br0" timeOffset="144483.23">13976-195 0,'-56'-25'31,"-114"25"48,113 0-79,57 25 0,0 26 15,57 26 1,-29-77-1,0 50-15,29-50 16,-29 51-16,30 25 16,-58-25-1,0 0 1,0-27 0,-86-24-16,29 0 0,1 0 15,-1 0 1,0 0-16,28 0 0,86 0 47,29-75-32,27 75-15</inkml:trace>
          <inkml:trace contextRef="#ctx0" brushRef="#br0" timeOffset="144900">14430-67 0,'0'-26'0,"-57"26"15,0 0 1,29-25-16,0 25 16,-29 0-16,1 0 15,28 0 16,28 25-31,141 178 79,-141-152-79,0 0 15,0-27 1,-29-24-1,1 26-15,-56-26 16,26 0 0,30 0-1,56-26 17,1 26-17</inkml:trace>
        </inkml:traceGroup>
        <inkml:traceGroup>
          <inkml:annotationXML>
            <emma:emma xmlns:emma="http://www.w3.org/2003/04/emma" version="1.0">
              <emma:interpretation id="{15D99E64-ABF1-4D32-8313-0169188E64B8}" emma:medium="tactile" emma:mode="ink">
                <msink:context xmlns:msink="http://schemas.microsoft.com/ink/2010/main" type="inkWord" rotatedBoundingBox="28617,348 28891,343 28901,868 28627,873"/>
              </emma:interpretation>
              <emma:one-of disjunction-type="recognition" id="oneOf5">
                <emma:interpretation id="interp5" emma:lang="" emma:confidence="0.5">
                  <emma:literal>,</emma:literal>
                </emma:interpretation>
                <emma:interpretation id="interp6" emma:lang="" emma:confidence="0">
                  <emma:literal>/</emma:literal>
                </emma:interpretation>
                <emma:interpretation id="interp7" emma:lang="" emma:confidence="0">
                  <emma:literal>.</emma:literal>
                </emma:interpretation>
                <emma:interpretation id="interp8" emma:lang="" emma:confidence="0">
                  <emma:literal>1</emma:literal>
                </emma:interpretation>
                <emma:interpretation id="interp9" emma:lang="" emma:confidence="0">
                  <emma:literal>!</emma:literal>
                </emma:interpretation>
              </emma:one-of>
            </emma:emma>
          </inkml:annotationXML>
          <inkml:trace contextRef="#ctx0" brushRef="#br0" timeOffset="146851.63">14770-245 0,'29'0'15,"-29"25"173,-227 356-95,227-356-93,0 25 16,-29-50-16,29 26 16,-28-26-16</inkml:trace>
        </inkml:traceGroup>
        <inkml:traceGroup>
          <inkml:annotationXML>
            <emma:emma xmlns:emma="http://www.w3.org/2003/04/emma" version="1.0">
              <emma:interpretation id="{ADE41885-D2DF-4F0D-AED5-F9814CD27363}" emma:medium="tactile" emma:mode="ink">
                <msink:context xmlns:msink="http://schemas.microsoft.com/ink/2010/main" type="inkWord" rotatedBoundingBox="28721,295 29286,284 29298,945 28733,955"/>
              </emma:interpretation>
              <emma:one-of disjunction-type="recognition" id="oneOf6">
                <emma:interpretation id="interp10" emma:lang="" emma:confidence="1">
                  <emma:literal/>
                </emma:interpretation>
              </emma:one-of>
            </emma:emma>
          </inkml:annotationXML>
          <inkml:trace contextRef="#ctx0" brushRef="#br0" timeOffset="145275.93">14685-93 0,'0'76'78,"0"-25"-62,0-26-16,0 1 15,-57 25-15,57-1 16,0-24-16,0-2 16,0 28-16,0-26 0,29-26 15,-1 25-15,0-25 16,58 0-1,-30 0 1,1-153 0</inkml:trace>
          <inkml:trace contextRef="#ctx0" brushRef="#br0" timeOffset="145433.81">14657 34 0,'0'-51'0,"56"51"31,1 0-31,28 0 16,-28 0-16,28 0 15,-28 0-15,0 0 16,-30 0-16,1 0 15</inkml:trace>
          <inkml:trace contextRef="#ctx0" brushRef="#br0" timeOffset="145668.71">14855-296 0,'29'0'16,"26"0"-1,3 0 1,-30 0-16,29 51 16,-28-51-16,-2 50 15,31-50-15,-58 25 16,28-25-16</inkml:trace>
        </inkml:traceGroup>
      </inkml:traceGroup>
    </inkml:traceGroup>
  </inkml:traceGroup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43:38.493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A9BD1AC7-B16C-4602-A68B-731FFB4BC96C}" emma:medium="tactile" emma:mode="ink">
          <msink:context xmlns:msink="http://schemas.microsoft.com/ink/2010/main" type="writingRegion" rotatedBoundingBox="26844,11167 32296,9614 32637,10812 27185,12365"/>
        </emma:interpretation>
      </emma:emma>
    </inkml:annotationXML>
    <inkml:traceGroup>
      <inkml:annotationXML>
        <emma:emma xmlns:emma="http://www.w3.org/2003/04/emma" version="1.0">
          <emma:interpretation id="{7B7202E1-9A82-44D3-B8CA-503387095B2F}" emma:medium="tactile" emma:mode="ink">
            <msink:context xmlns:msink="http://schemas.microsoft.com/ink/2010/main" type="paragraph" rotatedBoundingBox="26844,11167 32296,9614 32637,10812 27185,12365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728D491-4E15-400D-9A1D-30B0FD1A2C78}" emma:medium="tactile" emma:mode="ink">
              <msink:context xmlns:msink="http://schemas.microsoft.com/ink/2010/main" type="line" rotatedBoundingBox="26844,11167 32296,9614 32637,10812 27185,12365"/>
            </emma:interpretation>
          </emma:emma>
        </inkml:annotationXML>
        <inkml:traceGroup>
          <inkml:annotationXML>
            <emma:emma xmlns:emma="http://www.w3.org/2003/04/emma" version="1.0">
              <emma:interpretation id="{887C0693-93D3-48F1-B72B-1A8DABCA53B7}" emma:medium="tactile" emma:mode="ink">
                <msink:context xmlns:msink="http://schemas.microsoft.com/ink/2010/main" type="inkWord" rotatedBoundingBox="26844,11167 30675,10076 31016,11274 27185,12365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1746 228 0,'26'0'94,"-26"-26"-94,27 26 15,-1 0 1,27-51-16,0 51 0,0-25 16,26-26-16,27 25 15,-26-25-15,52 0 16,-26 1-16,-27 50 16,0-51-16,1 51 15,-54 0-15,-26-26 16,27 26-16</inkml:trace>
          <inkml:trace contextRef="#ctx0" brushRef="#br0" timeOffset="594.72">2778-409 0,'0'-51'16,"26"51"-16,1 0 15,26-25-15,-27 25 16,27 0 0,-27 0-1,-105 203 79,26-203-78,53-51 15,0 26-15,0-51-1,0 50 1,27 52 78,-27-1-79,0 0 1,26-25-1,-26 26-15,26-26 16</inkml:trace>
          <inkml:trace contextRef="#ctx0" brushRef="#br0" timeOffset="-698.75">1799 431 0,'0'-25'16,"0"-26"15,0 25 16,0 1-16,0-1-15,-27 26-1,27-50 1,-53 50-16,53-26 16,-26 26-1,-1-25 1,-25 25-16,52-51 15,-27 51-15,1-26 16,-27 26 0,0-51-1,0 51 1,0-25 0,0 25-1,0 0 1,0-51-1,0 51 1,0 0 0,53-26-16,-53 26 0,1 0 31,-28 0-31,54 0 16,-27 0-1,26 0-15,-52 0 16,26 0-16,-26 0 15,52 0-15,-26 0 16,27 0-16,-1 0 16,-26 0-1,27 0 1,0 0 0,-27 0 15,26 0-16,1 0-15,-27 51 16,26-25 0,1-26-1,26 51 1,-53 25 0,53-50-1,-53-26-15,53 25 16,-26 26-1,26-26 1,0 1 0,0 25-1,0 0-15,0 25 16,0-25 0,26 0-1,27 0 1,0 0-1,-27-51 1,27 51-16,-26-51 16,26 25-16,-27-25 15,1 0-15,25 51 16,28-51-16,-27 0 16,0 0-16,0 0 15,0 25-15,-1-25 0,1 0 16,27 0-16,-27 0 15,0 0-15,-1 0 16,1 0-16,0 0 16,0 0-16,0 0 15,-26 0-15,-1 0 16,27 0 0,0 0-1,-27 0 1,1 0-1,26 0 1,-27 0 0,1-25 15,26 25 0,-53-51-31,26 51 16,-26-25-1,26 25 1,-26-26 0,27 26-1,-27-25 17,53 25-32,-53-51 15,0 25 16,26 26-31,-26-25 32,27 25-17,-27-51 1,0 26 0,0-1 15,0-25-16,0 0 1,0 26 15,0-1 1,-27 26-17,27-25-15</inkml:trace>
          <inkml:trace contextRef="#ctx0" brushRef="#br0" timeOffset="1615.79">3148-765 0,'0'51'63,"0"-1"-48,27-50 1,-27 51-16,0 0 16,0-25-1,0-1 16,26-25 32,-26 51 93,0-25-140,0-1-1,0 26 17,0-77 30,132-177 1,-79 203-48,0-26 1,-26 26 0,-1 0-1,-26 26 16,0 25-15,0 0 0,0-26-1,-53-25-15,0 0 16,27 51-16,-1-51 16,-26 0-16,1 0 15,157-25 48,-52 25-48</inkml:trace>
          <inkml:trace contextRef="#ctx0" brushRef="#br0" timeOffset="2054.53">3810-587 0,'0'0'16,"-27"0"-16,-26 0 15,0 0 1,0 0 0,53 25-1,-26-25 1,-27 153 46,53-128-46,79-25 15,-52-25-31,26 25 16,-27-25-16,27-26 15,-53 0 1,0 0 0</inkml:trace>
        </inkml:traceGroup>
        <inkml:traceGroup>
          <inkml:annotationXML>
            <emma:emma xmlns:emma="http://www.w3.org/2003/04/emma" version="1.0">
              <emma:interpretation id="{8DDEB5C8-BF37-4B93-A062-9B8840E6095F}" emma:medium="tactile" emma:mode="ink">
                <msink:context xmlns:msink="http://schemas.microsoft.com/ink/2010/main" type="inkWord" rotatedBoundingBox="31034,10011 32306,9648 32591,10648 31319,11010"/>
              </emma:interpretation>
              <emma:one-of disjunction-type="recognition" id="oneOf1">
                <emma:interpretation id="interp1" emma:lang="" emma:confidence="0.5">
                  <emma:literal>so</emma:literal>
                </emma:interpretation>
                <emma:interpretation id="interp2" emma:lang="" emma:confidence="0">
                  <emma:literal>Bon</emma:literal>
                </emma:interpretation>
                <emma:interpretation id="interp3" emma:lang="" emma:confidence="0">
                  <emma:literal>Bo</emma:literal>
                </emma:interpretation>
                <emma:interpretation id="interp4" emma:lang="" emma:confidence="0">
                  <emma:literal>Boo</emma:literal>
                </emma:interpretation>
                <emma:interpretation id="interp5" emma:lang="" emma:confidence="0">
                  <emma:literal>So</emma:literal>
                </emma:interpretation>
              </emma:one-of>
            </emma:emma>
          </inkml:annotationXML>
          <inkml:trace contextRef="#ctx0" brushRef="#br0" timeOffset="3479.71">4841-307 0,'-52'0'16,"25"0"-1,27-26 32,0-25-47,0 26 0,27-26 16,-27 0-16,26-25 16,-26 25-16,53 0 15,-53 0-15,53 0 16,-53 0-16,53 26 15,-53-26-15,53 25 16,26-24 0,-52 50-1,-1 25 1,-26 0 0,0 26-1,-26-51-15,26 51 16,-53-51-16,26 51 15,-26-51 1,53 26-16,-53-26 16,80 0 31,26 0-47,-27 0 15,1 0-15,26 0 16,-1 0-1,-52 25-15,27 26 16,-159 25 47,105-76-63,-26 0 0,27 0 15,-1 0 1,54 0 15,26 0-31,0-25 16,26 25-16</inkml:trace>
          <inkml:trace contextRef="#ctx0" brushRef="#br0" timeOffset="3913.47">5265-638 0,'-27'25'78,"27"1"-63,-53-26-15,53 51 16,0-26-16,0 26 16,0-25-16,0 24 15,27-50 1,26 0-1,-27 0-15,1 0 16,26 0-16,-53-25 0,26-26 16,-26 26-1,0-1-15,0-25 16,0 0 0,-53 51-1,-26 0 1,52 0-1</inkml:trace>
          <inkml:trace contextRef="#ctx0" brushRef="#br0" timeOffset="4413.35">5133-1122 0,'0'-25'16,"-53"25"-1,53-26 1,0-25 15,26 26-15,27-26 15,-27 26-15,27-1-1,0-25 1,-26 51 0,-27 51 46,79 153 16</inkml:trace>
          <inkml:trace contextRef="#ctx0" brushRef="#br0" timeOffset="2331.87">4180-613 0,'53'0'31,"0"0"-15,0 0 0,0 0 15</inkml:trace>
          <inkml:trace contextRef="#ctx0" brushRef="#br0" timeOffset="2520.79">4233-460 0,'26'-25'31,"1"25"-15,-1 0-16,27-26 15,-26 26-15,-1 0 16,27 0 0</inkml:trace>
        </inkml:traceGroup>
      </inkml:traceGroup>
    </inkml:traceGroup>
  </inkml:traceGroup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43:45.294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6687E2BD-1281-4353-9595-AF60EDCFB8BD}" emma:medium="tactile" emma:mode="ink">
          <msink:context xmlns:msink="http://schemas.microsoft.com/ink/2010/main" type="writingRegion" rotatedBoundingBox="27251,10715 31273,10715 31273,12593 27251,12593"/>
        </emma:interpretation>
      </emma:emma>
    </inkml:annotationXML>
    <inkml:traceGroup>
      <inkml:annotationXML>
        <emma:emma xmlns:emma="http://www.w3.org/2003/04/emma" version="1.0">
          <emma:interpretation id="{EE5FB32B-D88B-40AB-B05D-5E214B759D97}" emma:medium="tactile" emma:mode="ink">
            <msink:context xmlns:msink="http://schemas.microsoft.com/ink/2010/main" type="paragraph" rotatedBoundingBox="27251,10715 29818,10715 29818,11667 27251,11667" alignmentLevel="1"/>
          </emma:interpretation>
        </emma:emma>
      </inkml:annotationXML>
      <inkml:traceGroup>
        <inkml:annotationXML>
          <emma:emma xmlns:emma="http://www.w3.org/2003/04/emma" version="1.0">
            <emma:interpretation id="{B83EACBE-FEE5-44D0-844B-A91BD54AFD89}" emma:medium="tactile" emma:mode="ink">
              <msink:context xmlns:msink="http://schemas.microsoft.com/ink/2010/main" type="line" rotatedBoundingBox="27251,10715 29818,10715 29818,11667 27251,11667"/>
            </emma:interpretation>
          </emma:emma>
        </inkml:annotationXML>
        <inkml:traceGroup>
          <inkml:annotationXML>
            <emma:emma xmlns:emma="http://www.w3.org/2003/04/emma" version="1.0">
              <emma:interpretation id="{F2AEB619-19D3-4B5F-AC0B-C418097E2009}" emma:medium="tactile" emma:mode="ink">
                <msink:context xmlns:msink="http://schemas.microsoft.com/ink/2010/main" type="inkWord" rotatedBoundingBox="27251,10715 28812,10715 28812,11667 27251,11667"/>
              </emma:interpretation>
              <emma:one-of disjunction-type="recognition" id="oneOf0">
                <emma:interpretation id="interp0" emma:lang="" emma:confidence="1">
                  <emma:literal/>
                </emma:interpretation>
              </emma:one-of>
            </emma:emma>
          </inkml:annotationXML>
          <inkml:trace contextRef="#ctx0" brushRef="#br0">1828 969 0,'0'-25'94,"-53"25"-78,27-51-1,-1 51 1,27-25 0,-79 25-16,53 0 15,-1-26-15,1 26 16,-27 0-16,26-51 16,1 51-16,-27 0 15,25-25-15,2 25 0,-27 0 16,27 0-16,-1-51 15,-26 51 1,27 0-16,-1 0 0,-26 0 16,27 0-16,-293 25 78,293-25-63,0 0-15,-27 0 16,53 26-16,-80-26 16,27 0-1,53 25-15,-27-25 0,0 0 16,27 51 0,-53-51-1,27 26 1,-27-1-1,53 26 1,-26-51-16,26 51 16,0-26-1,-27 26 1,27 0 0,0 26-1,0-52 1,0 26-1,0 0 1,53-51-16,-53 51 16,53-51-16,-53 76 15,26-76-15,-26 51 16,53-51-16,-53 26 16,54-26-16,-1 25 15,-26-25-15,26 0 16,-27 52-16,27-52 15,-27 0-15,27 0 16,-26 25-16,52-25 16,-25 0-16,-1 0 15,-27 0-15,27 0 0,0 0 16,0 0-16,-26 0 16,-1 0-16,27 0 15,-26 0-15,25-51 16,2 25-1,-1 26 1,-53-51-16,53 51 16,-53-51-16,27 51 15,-27-76-15,26 76 16,-26-51-16,53 25 16,-53 1-1,26-51 1,-26 25-1,53 0 1,-53 25 0,0-25-1,0 26 1,0-1 0,0 1-1,-26-51 1,26 25-1,0 25 1,0 1 15,-27 25-31,1 25 47,26 26-31</inkml:trace>
        </inkml:traceGroup>
        <inkml:traceGroup>
          <inkml:annotationXML>
            <emma:emma xmlns:emma="http://www.w3.org/2003/04/emma" version="1.0">
              <emma:interpretation id="{2E8B98C2-C6C4-4E82-BA48-B34CC5113A26}" emma:medium="tactile" emma:mode="ink">
                <msink:context xmlns:msink="http://schemas.microsoft.com/ink/2010/main" type="inkWord" rotatedBoundingBox="29527,11429 29818,11429 29818,11588 29527,11588"/>
              </emma:interpretation>
              <emma:one-of disjunction-type="recognition" id="oneOf1">
                <emma:interpretation id="interp1" emma:lang="" emma:confidence="0.5">
                  <emma:literal>.</emma:literal>
                </emma:interpretation>
                <emma:interpretation id="interp2" emma:lang="" emma:confidence="0">
                  <emma:literal>^</emma:literal>
                </emma:interpretation>
                <emma:interpretation id="interp3" emma:lang="" emma:confidence="0">
                  <emma:literal>-</emma:literal>
                </emma:interpretation>
                <emma:interpretation id="interp4" emma:lang="" emma:confidence="0">
                  <emma:literal>,</emma:literal>
                </emma:interpretation>
                <emma:interpretation id="interp5" emma:lang="" emma:confidence="0">
                  <emma:literal>r</emma:literal>
                </emma:interpretation>
              </emma:one-of>
            </emma:emma>
          </inkml:annotationXML>
          <inkml:trace contextRef="#ctx0" brushRef="#br0" timeOffset="3391.47">2545 1555 0,'26'-25'187,"1"25"-171,-27-51-16,52 51 16,1-51-1,1 25 1,-54 52 78,27 25-79,26-26 1</inkml:trace>
        </inkml:traceGroup>
      </inkml:traceGroup>
    </inkml:traceGroup>
    <inkml:traceGroup>
      <inkml:annotationXML>
        <emma:emma xmlns:emma="http://www.w3.org/2003/04/emma" version="1.0">
          <emma:interpretation id="{D9D5734E-B5B4-4985-A27D-4846C5EB69DB}" emma:medium="tactile" emma:mode="ink">
            <msink:context xmlns:msink="http://schemas.microsoft.com/ink/2010/main" type="paragraph" rotatedBoundingBox="28574,11641 31273,11641 31273,12593 28574,12593" alignmentLevel="2"/>
          </emma:interpretation>
        </emma:emma>
      </inkml:annotationXML>
      <inkml:traceGroup>
        <inkml:annotationXML>
          <emma:emma xmlns:emma="http://www.w3.org/2003/04/emma" version="1.0">
            <emma:interpretation id="{EA4FF745-50B2-4019-AFD0-22203FF2B653}" emma:medium="tactile" emma:mode="ink">
              <msink:context xmlns:msink="http://schemas.microsoft.com/ink/2010/main" type="inkBullet" rotatedBoundingBox="28574,11641 29050,11641 29050,11879 28574,11879"/>
            </emma:interpretation>
            <emma:one-of disjunction-type="recognition" id="oneOf2">
              <emma:interpretation id="interp6" emma:lang="" emma:confidence="0">
                <emma:literal>-</emma:literal>
              </emma:interpretation>
            </emma:one-of>
          </emma:emma>
        </inkml:annotationXML>
        <inkml:trace contextRef="#ctx0" brushRef="#br0" timeOffset="953.28">2041 1658 0,'26'0'31,"27"0"-15,-26 0-1,-27 25 1,0 26-1,0 26 1,0-52 0,-53 0-1,53-101 48,0 51-48,0-26 1,0 102 78,0 0-79,0-1 1</inkml:trace>
      </inkml:traceGroup>
      <inkml:traceGroup>
        <inkml:annotationXML>
          <emma:emma xmlns:emma="http://www.w3.org/2003/04/emma" version="1.0">
            <emma:interpretation id="{51116F77-C1A7-43ED-9E48-A963DD60EC3B}" emma:medium="tactile" emma:mode="ink">
              <msink:context xmlns:msink="http://schemas.microsoft.com/ink/2010/main" type="line" rotatedBoundingBox="29024,11641 31273,11641 31273,12593 29024,12593"/>
            </emma:interpretation>
          </emma:emma>
        </inkml:annotationXML>
        <inkml:traceGroup>
          <inkml:annotationXML>
            <emma:emma xmlns:emma="http://www.w3.org/2003/04/emma" version="1.0">
              <emma:interpretation id="{D79E2C72-5E01-4B14-BCEA-FFFD35775D05}" emma:medium="tactile" emma:mode="ink">
                <msink:context xmlns:msink="http://schemas.microsoft.com/ink/2010/main" type="inkWord" rotatedBoundingBox="29024,11641 29976,11641 29976,12461 29024,12461"/>
              </emma:interpretation>
              <emma:one-of disjunction-type="recognition" id="oneOf3">
                <emma:interpretation id="interp7" emma:lang="" emma:confidence="1">
                  <emma:literal/>
                </emma:interpretation>
              </emma:one-of>
            </emma:emma>
          </inkml:annotationXML>
          <inkml:trace contextRef="#ctx0" brushRef="#br0" timeOffset="413.81">1590 1607 0,'0'51'16,"53"-26"15,26-25-15,-52 26-16,26-26 15,1 51-15,25-51 16,-26 25-16,-27-25 15,27 0 1,-53 51-16</inkml:trace>
          <inkml:trace contextRef="#ctx0" brushRef="#br0" timeOffset="2363.9">2545 1658 0,'0'25'78,"0"1"-78,0 25 16,0-26-16,0 1 15,0 24-15,0 27 16,0-26-16,0 0 0,0 0 15,0-1-15,0-24 16,-27-26-16,27 76 16,0-50-1,0-77 48,0 25-48,0 1 1,0-26 15,0 26-15,0-77 62,0 76-78,0 1 16,0-26-1,0 25 1,0 1 0,0 0-1,0-26 1,0 25-1,53-25 1,-53 26 0,27 25-1,-27-51-15,26 51 32,-26 25-1,0 26-16,0 0 1,0-25 15,26-26 63,27 0-78,-25 0-1,-2 101 63,-26-75 63,0 25-125,0-26 15,-26-25-31,-28 0 31,27 0-15,1 0-1,0 0 1,-27 0 0</inkml:trace>
          <inkml:trace contextRef="#ctx0" brushRef="#br0" timeOffset="3839.29">2995 2141 0,'0'51'78,"-26"0"-63,26 0 1,0 0 0,0 0-1</inkml:trace>
        </inkml:traceGroup>
        <inkml:traceGroup>
          <inkml:annotationXML>
            <emma:emma xmlns:emma="http://www.w3.org/2003/04/emma" version="1.0">
              <emma:interpretation id="{D08C8D81-5F1E-4179-99FD-620130486A03}" emma:medium="tactile" emma:mode="ink">
                <msink:context xmlns:msink="http://schemas.microsoft.com/ink/2010/main" type="inkWord" rotatedBoundingBox="30241,11800 31273,11800 31273,12593 30241,12593"/>
              </emma:interpretation>
              <emma:one-of disjunction-type="recognition" id="oneOf4">
                <emma:interpretation id="interp8" emma:lang="" emma:confidence="0.5">
                  <emma:literal>Feb,</emma:literal>
                </emma:interpretation>
                <emma:interpretation id="interp9" emma:lang="" emma:confidence="0.5">
                  <emma:literal>= b,</emma:literal>
                </emma:interpretation>
                <emma:interpretation id="interp10" emma:lang="" emma:confidence="0">
                  <emma:literal>IIb,</emma:literal>
                </emma:interpretation>
                <emma:interpretation id="interp11" emma:lang="" emma:confidence="0">
                  <emma:literal>ab,</emma:literal>
                </emma:interpretation>
                <emma:interpretation id="interp12" emma:lang="" emma:confidence="0">
                  <emma:literal>tub,</emma:literal>
                </emma:interpretation>
              </emma:one-of>
            </emma:emma>
          </inkml:annotationXML>
          <inkml:trace contextRef="#ctx0" brushRef="#br0" timeOffset="4256.28">3261 1912 0,'53'0'78,"0"0"-62,-27 0-16</inkml:trace>
          <inkml:trace contextRef="#ctx0" brushRef="#br0" timeOffset="4440.19">3261 2091 0,'26'0'31,"54"0"-15,-54 0-16,1 0 16,26 0-16,-27 0 15</inkml:trace>
          <inkml:trace contextRef="#ctx0" brushRef="#br0" timeOffset="5057.87">3712 1760 0,'0'0'47,"0"25"-16,0 26-15,0-26-16,0 1 0,26 50 15,-26-25-15,0 0 16,0 0-16,0-26 16,0 26-16,0-25 15,-26-26-15,26 25 16,0-50 31,0-1-47,0-25 15,0 26-15,26 0 16,27-52 0,-26 52-1,26 25-15,26 0 16,-26 25 0,-27 1-1,28-1-15,-54 26 16,0-26-16,0 1 15,0 25-15,0-26 16,-27-25-16,27 51 16,-80-51-16,54 0 15,-1 0-15,1 0 16,-27 0-16,27 0 16,26-25-16,0-26 15,53 0 16</inkml:trace>
          <inkml:trace contextRef="#ctx0" brushRef="#br0" timeOffset="5281.01">4295 2192 0,'0'26'47,"0"-1"-47,0 26 16,0-25-1,0-1-15,0 26 0,0-25 16,0-1-16,0 0 15,-27 26-15</inkml:trace>
        </inkml:traceGroup>
      </inkml:traceGroup>
    </inkml:traceGroup>
  </inkml:traceGroup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366" units="cm"/>
          <inkml:channel name="Y" type="integer" max="768" units="cm"/>
          <inkml:channel name="T" type="integer" max="2.14748E9" units="dev"/>
        </inkml:traceFormat>
        <inkml:channelProperties>
          <inkml:channelProperty channel="X" name="resolution" value="44.20712" units="1/cm"/>
          <inkml:channelProperty channel="Y" name="resolution" value="44.13793" units="1/cm"/>
          <inkml:channelProperty channel="T" name="resolution" value="1" units="1/dev"/>
        </inkml:channelProperties>
      </inkml:inkSource>
      <inkml:timestamp xml:id="ts0" timeString="2021-02-25T03:53:39.906"/>
    </inkml:context>
    <inkml:brush xml:id="br0">
      <inkml:brushProperty name="width" value="0.06667" units="cm"/>
      <inkml:brushProperty name="height" value="0.06667" units="cm"/>
      <inkml:brushProperty name="color" value="#ED1C24"/>
    </inkml:brush>
  </inkml:definitions>
  <inkml:traceGroup>
    <inkml:annotationXML>
      <emma:emma xmlns:emma="http://www.w3.org/2003/04/emma" version="1.0">
        <emma:interpretation id="{5EAA238F-6E7E-439A-BCB5-8D3D0CD80ECB}" emma:medium="tactile" emma:mode="ink">
          <msink:context xmlns:msink="http://schemas.microsoft.com/ink/2010/main" type="writingRegion" rotatedBoundingBox="24209,4761 23716,5745 23038,5406 23531,4422"/>
        </emma:interpretation>
      </emma:emma>
    </inkml:annotationXML>
    <inkml:traceGroup>
      <inkml:annotationXML>
        <emma:emma xmlns:emma="http://www.w3.org/2003/04/emma" version="1.0">
          <emma:interpretation id="{90B010C0-96E4-4C74-9E92-F5F17757C49A}" emma:medium="tactile" emma:mode="ink">
            <msink:context xmlns:msink="http://schemas.microsoft.com/ink/2010/main" type="paragraph" rotatedBoundingBox="24209,4761 23716,5745 23038,5406 23531,4422" alignmentLevel="1"/>
          </emma:interpretation>
        </emma:emma>
      </inkml:annotationXML>
      <inkml:traceGroup>
        <inkml:annotationXML>
          <emma:emma xmlns:emma="http://www.w3.org/2003/04/emma" version="1.0">
            <emma:interpretation id="{4D268889-DB67-4D13-9B83-A3D2B3E0D1D0}" emma:medium="tactile" emma:mode="ink">
              <msink:context xmlns:msink="http://schemas.microsoft.com/ink/2010/main" type="line" rotatedBoundingBox="24209,4761 23716,5745 23038,5406 23531,4422"/>
            </emma:interpretation>
          </emma:emma>
        </inkml:annotationXML>
        <inkml:traceGroup>
          <inkml:annotationXML>
            <emma:emma xmlns:emma="http://www.w3.org/2003/04/emma" version="1.0">
              <emma:interpretation id="{BCEF134E-8DDF-417F-8840-C0848ED732F3}" emma:medium="tactile" emma:mode="ink">
                <msink:context xmlns:msink="http://schemas.microsoft.com/ink/2010/main" type="inkWord" rotatedBoundingBox="24209,4761 23716,5745 23038,5406 23531,4422"/>
              </emma:interpretation>
              <emma:one-of disjunction-type="recognition" id="oneOf0">
                <emma:interpretation id="interp0" emma:lang="" emma:confidence="0.5">
                  <emma:literal>o</emma:literal>
                </emma:interpretation>
                <emma:interpretation id="interp1" emma:lang="" emma:confidence="0">
                  <emma:literal>°</emma:literal>
                </emma:interpretation>
                <emma:interpretation id="interp2" emma:lang="" emma:confidence="0">
                  <emma:literal>.</emma:literal>
                </emma:interpretation>
                <emma:interpretation id="interp3" emma:lang="" emma:confidence="0">
                  <emma:literal>0</emma:literal>
                </emma:interpretation>
                <emma:interpretation id="interp4" emma:lang="" emma:confidence="0">
                  <emma:literal>O</emma:literal>
                </emma:interpretation>
              </emma:one-of>
            </emma:emma>
          </inkml:annotationXML>
          <inkml:trace contextRef="#ctx0" brushRef="#br0">476 53 0,'-26'0'47,"-1"0"16,1 0-32,-27 0-16,26 0 1,1 0 0,-27 26-1,27-26 17,26 27-32,-27 26 15,27-27 1,-53-26-1,53 27-15,-26-1 16,26 27 0,-27-53-1,27 53-15,0-27 32,-53-26-32,53 27 0,0 52 15,0-26 1,0 0-1,-26-53 1,26 26-16,0 1 16,0 26-1,0-27 1,0 1 0,0 26-1,0-27 1,0 1-1,53-27-15,-53 26 16,26-26 0,-26 53-16,27-53 15,-27 26 1,26-26 0,27 27-1,-26-27 1,-1 0-1,27 0 1,-27 0 0,27 0-1,0 0 1,0 0 0,-53-27-1,27 27-15,-27-52 16,26 52-16,-26-27 15,53 1 1,-53-27 0,26 53-1,-26-27-15,27 1 16,26-27 15,-53 26-15,26 27-16,-26-26 15,27-27 1,-27 27 0,53-1-1,-53-26 1,0 27 0,26-1-1,-26-26 1,0 27-1,0-1 17,0-25-1,0 25 0,0 1-15,0-1 15,0-26-15,-53 27 15,27 26-15,26-53-1,-27 53-15,27-27 16,-26 27-1,-27 0 17,53-26-17,-27 26 1,1 0 15,-1 0 0,-25 0-15,-1 0 0,26 0 15,-26 0-31,27 0 16</inkml:trace>
        </inkml:traceGroup>
      </inkml:traceGroup>
    </inkml:traceGroup>
  </inkml:traceGroup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zoomScale="112" zoomScaleNormal="112" workbookViewId="0">
      <pane xSplit="1" ySplit="4" topLeftCell="B83" activePane="bottomRight" state="frozen"/>
      <selection pane="topRight" activeCell="B1" sqref="B1"/>
      <selection pane="bottomLeft" activeCell="A5" sqref="A5"/>
      <selection pane="bottomRight" activeCell="D83" sqref="D83"/>
    </sheetView>
  </sheetViews>
  <sheetFormatPr defaultRowHeight="14.4" x14ac:dyDescent="0.3"/>
  <cols>
    <col min="2" max="2" width="11.5546875" style="2" bestFit="1" customWidth="1"/>
    <col min="3" max="3" width="9.21875" style="1"/>
    <col min="6" max="6" width="11.21875" bestFit="1" customWidth="1"/>
    <col min="7" max="8" width="11.44140625" customWidth="1"/>
    <col min="9" max="9" width="12.5546875" bestFit="1" customWidth="1"/>
    <col min="10" max="10" width="10.44140625" bestFit="1" customWidth="1"/>
  </cols>
  <sheetData>
    <row r="1" spans="1:12" x14ac:dyDescent="0.3">
      <c r="B1" s="2" t="s">
        <v>57</v>
      </c>
      <c r="C1" s="1">
        <f>AVERAGE(B5:B89)</f>
        <v>10132.133647058825</v>
      </c>
    </row>
    <row r="2" spans="1:12" x14ac:dyDescent="0.3">
      <c r="B2" s="2" t="s">
        <v>56</v>
      </c>
      <c r="C2" s="1">
        <f>AVERAGE(B5:B10)</f>
        <v>10733.333333333334</v>
      </c>
    </row>
    <row r="3" spans="1:12" x14ac:dyDescent="0.3">
      <c r="B3" s="2" t="s">
        <v>0</v>
      </c>
      <c r="C3" s="1" t="s">
        <v>3</v>
      </c>
      <c r="D3" t="s">
        <v>4</v>
      </c>
      <c r="E3" t="s">
        <v>5</v>
      </c>
      <c r="F3" t="s">
        <v>6</v>
      </c>
      <c r="G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">
      <c r="A4">
        <v>0</v>
      </c>
      <c r="C4" s="2">
        <f>B5</f>
        <v>10970.8</v>
      </c>
      <c r="I4" s="2">
        <f>SUM(G6:G89)</f>
        <v>24447248.786538478</v>
      </c>
      <c r="J4" s="2">
        <f>AVERAGE(G6:G89)</f>
        <v>291038.67603022</v>
      </c>
      <c r="K4" s="2">
        <f>AVERAGE(H6:H89)</f>
        <v>4.1473691435249309E-2</v>
      </c>
      <c r="L4">
        <f>AVERAGE(F6:F89)</f>
        <v>398.8475068877072</v>
      </c>
    </row>
    <row r="5" spans="1:12" x14ac:dyDescent="0.3">
      <c r="A5">
        <v>1</v>
      </c>
      <c r="B5" s="2">
        <v>10970.8</v>
      </c>
      <c r="C5" s="2">
        <f>0.2*B5+0.8*C4</f>
        <v>10970.8</v>
      </c>
      <c r="J5">
        <f>I4/84</f>
        <v>291038.67603022</v>
      </c>
    </row>
    <row r="6" spans="1:12" x14ac:dyDescent="0.3">
      <c r="A6">
        <v>2</v>
      </c>
      <c r="B6" s="2">
        <v>10655.2</v>
      </c>
      <c r="C6" s="2">
        <f t="shared" ref="C6:C69" si="0">0.2*B6+0.8*C5</f>
        <v>10907.68</v>
      </c>
      <c r="D6" s="2">
        <v>10970.8</v>
      </c>
      <c r="E6" s="2">
        <f>B6-D6</f>
        <v>-315.59999999999854</v>
      </c>
      <c r="F6">
        <f>ABS(E6:E89)</f>
        <v>315.59999999999854</v>
      </c>
      <c r="G6" s="2">
        <f>E6^2</f>
        <v>99603.359999999084</v>
      </c>
      <c r="H6" s="2">
        <f>ABS(E6/B6)</f>
        <v>2.9619340791350562E-2</v>
      </c>
    </row>
    <row r="7" spans="1:12" x14ac:dyDescent="0.3">
      <c r="A7">
        <v>3</v>
      </c>
      <c r="B7" s="2">
        <v>10829.3</v>
      </c>
      <c r="C7" s="2">
        <f t="shared" si="0"/>
        <v>10892.004000000001</v>
      </c>
      <c r="D7" s="2">
        <v>10907.68</v>
      </c>
      <c r="E7" s="2">
        <f t="shared" ref="E7:E70" si="1">B7-D7</f>
        <v>-78.380000000001019</v>
      </c>
      <c r="F7">
        <f t="shared" ref="F7:F70" si="2">ABS(E7:E90)</f>
        <v>78.380000000001019</v>
      </c>
      <c r="G7" s="2">
        <f t="shared" ref="G7:G70" si="3">E7^2</f>
        <v>6143.4244000001599</v>
      </c>
      <c r="H7" s="2">
        <f t="shared" ref="H7:H70" si="4">ABS(E7/B7)</f>
        <v>7.2377716011192807E-3</v>
      </c>
    </row>
    <row r="8" spans="1:12" x14ac:dyDescent="0.3">
      <c r="A8">
        <v>4</v>
      </c>
      <c r="B8" s="2">
        <v>10337</v>
      </c>
      <c r="C8" s="2">
        <f t="shared" si="0"/>
        <v>10781.003200000001</v>
      </c>
      <c r="D8" s="2">
        <v>10892.004000000001</v>
      </c>
      <c r="E8" s="2">
        <f t="shared" si="1"/>
        <v>-555.00400000000081</v>
      </c>
      <c r="F8">
        <f t="shared" si="2"/>
        <v>555.00400000000081</v>
      </c>
      <c r="G8" s="2">
        <f t="shared" si="3"/>
        <v>308029.44001600088</v>
      </c>
      <c r="H8" s="2">
        <f t="shared" si="4"/>
        <v>5.3691012866402321E-2</v>
      </c>
    </row>
    <row r="9" spans="1:12" x14ac:dyDescent="0.3">
      <c r="A9">
        <v>5</v>
      </c>
      <c r="B9" s="2">
        <v>10729.9</v>
      </c>
      <c r="C9" s="2">
        <f t="shared" si="0"/>
        <v>10770.782560000001</v>
      </c>
      <c r="D9" s="2">
        <v>10781.003200000001</v>
      </c>
      <c r="E9" s="2">
        <f t="shared" si="1"/>
        <v>-51.10320000000138</v>
      </c>
      <c r="F9">
        <f t="shared" si="2"/>
        <v>51.10320000000138</v>
      </c>
      <c r="G9" s="2">
        <f t="shared" si="3"/>
        <v>2611.5370502401411</v>
      </c>
      <c r="H9" s="2">
        <f t="shared" si="4"/>
        <v>4.762691171399676E-3</v>
      </c>
    </row>
    <row r="10" spans="1:12" x14ac:dyDescent="0.3">
      <c r="A10">
        <v>6</v>
      </c>
      <c r="B10" s="2">
        <v>10877.8</v>
      </c>
      <c r="C10" s="2">
        <f t="shared" si="0"/>
        <v>10792.186048000001</v>
      </c>
      <c r="D10" s="2">
        <v>10770.782560000001</v>
      </c>
      <c r="E10" s="2">
        <f t="shared" si="1"/>
        <v>107.0174399999978</v>
      </c>
      <c r="F10">
        <f t="shared" si="2"/>
        <v>107.0174399999978</v>
      </c>
      <c r="G10" s="2">
        <f t="shared" si="3"/>
        <v>11452.73246415313</v>
      </c>
      <c r="H10" s="2">
        <f t="shared" si="4"/>
        <v>9.8381510967289164E-3</v>
      </c>
    </row>
    <row r="11" spans="1:12" x14ac:dyDescent="0.3">
      <c r="A11">
        <v>7</v>
      </c>
      <c r="B11" s="2">
        <v>11497.1</v>
      </c>
      <c r="C11" s="2">
        <f t="shared" si="0"/>
        <v>10933.168838400001</v>
      </c>
      <c r="D11" s="2">
        <v>10792.186048000001</v>
      </c>
      <c r="E11" s="2">
        <f t="shared" si="1"/>
        <v>704.91395199999897</v>
      </c>
      <c r="F11">
        <f t="shared" si="2"/>
        <v>704.91395199999897</v>
      </c>
      <c r="G11" s="2">
        <f t="shared" si="3"/>
        <v>496903.67972425686</v>
      </c>
      <c r="H11" s="2">
        <f t="shared" si="4"/>
        <v>6.1312326760661291E-2</v>
      </c>
    </row>
    <row r="12" spans="1:12" x14ac:dyDescent="0.3">
      <c r="A12">
        <v>8</v>
      </c>
      <c r="B12" s="2">
        <v>10940.5</v>
      </c>
      <c r="C12" s="2">
        <f t="shared" si="0"/>
        <v>10934.635070720002</v>
      </c>
      <c r="D12" s="2">
        <v>10933.168838400001</v>
      </c>
      <c r="E12" s="2">
        <f t="shared" si="1"/>
        <v>7.3311615999991773</v>
      </c>
      <c r="F12">
        <f t="shared" si="2"/>
        <v>7.3311615999991773</v>
      </c>
      <c r="G12" s="2">
        <f t="shared" si="3"/>
        <v>53.745930405302495</v>
      </c>
      <c r="H12" s="2">
        <f t="shared" si="4"/>
        <v>6.7009383483379896E-4</v>
      </c>
    </row>
    <row r="13" spans="1:12" x14ac:dyDescent="0.3">
      <c r="A13">
        <v>9</v>
      </c>
      <c r="B13" s="2">
        <v>10128.299999999999</v>
      </c>
      <c r="C13" s="2">
        <f t="shared" si="0"/>
        <v>10773.368056576002</v>
      </c>
      <c r="D13" s="2">
        <v>10934.635070720002</v>
      </c>
      <c r="E13" s="2">
        <f t="shared" si="1"/>
        <v>-806.33507072000248</v>
      </c>
      <c r="F13">
        <f t="shared" si="2"/>
        <v>806.33507072000248</v>
      </c>
      <c r="G13" s="2">
        <f t="shared" si="3"/>
        <v>650176.24627303134</v>
      </c>
      <c r="H13" s="2">
        <f t="shared" si="4"/>
        <v>7.9612084033846009E-2</v>
      </c>
    </row>
    <row r="14" spans="1:12" x14ac:dyDescent="0.3">
      <c r="A14">
        <v>10</v>
      </c>
      <c r="B14" s="2">
        <v>10921.9</v>
      </c>
      <c r="C14" s="2">
        <f t="shared" si="0"/>
        <v>10803.074445260801</v>
      </c>
      <c r="D14" s="2">
        <v>10773.368056576002</v>
      </c>
      <c r="E14" s="2">
        <f t="shared" si="1"/>
        <v>148.53194342399729</v>
      </c>
      <c r="F14">
        <f t="shared" si="2"/>
        <v>148.53194342399729</v>
      </c>
      <c r="G14" s="2">
        <f t="shared" si="3"/>
        <v>22061.738217309532</v>
      </c>
      <c r="H14" s="2">
        <f t="shared" si="4"/>
        <v>1.3599460114448703E-2</v>
      </c>
    </row>
    <row r="15" spans="1:12" x14ac:dyDescent="0.3">
      <c r="A15">
        <v>11</v>
      </c>
      <c r="B15" s="2">
        <v>10733.9</v>
      </c>
      <c r="C15" s="2">
        <f t="shared" si="0"/>
        <v>10789.239556208642</v>
      </c>
      <c r="D15" s="2">
        <v>10803.074445260801</v>
      </c>
      <c r="E15" s="2">
        <f t="shared" si="1"/>
        <v>-69.174445260801804</v>
      </c>
      <c r="F15">
        <f t="shared" si="2"/>
        <v>69.174445260801804</v>
      </c>
      <c r="G15" s="2">
        <f t="shared" si="3"/>
        <v>4785.1038771396652</v>
      </c>
      <c r="H15" s="2">
        <f t="shared" si="4"/>
        <v>6.4444838558959747E-3</v>
      </c>
    </row>
    <row r="16" spans="1:12" x14ac:dyDescent="0.3">
      <c r="A16">
        <v>12</v>
      </c>
      <c r="B16" s="2">
        <v>10522.3</v>
      </c>
      <c r="C16" s="2">
        <f t="shared" si="0"/>
        <v>10735.851644966915</v>
      </c>
      <c r="D16" s="2">
        <v>10789.239556208642</v>
      </c>
      <c r="E16" s="2">
        <f t="shared" si="1"/>
        <v>-266.9395562086429</v>
      </c>
      <c r="F16">
        <f t="shared" si="2"/>
        <v>266.9395562086429</v>
      </c>
      <c r="G16" s="2">
        <f t="shared" si="3"/>
        <v>71256.726668867224</v>
      </c>
      <c r="H16" s="2">
        <f t="shared" si="4"/>
        <v>2.5368936088939007E-2</v>
      </c>
    </row>
    <row r="17" spans="1:8" x14ac:dyDescent="0.3">
      <c r="A17">
        <v>13</v>
      </c>
      <c r="B17" s="2">
        <v>10447.9</v>
      </c>
      <c r="C17" s="2">
        <f t="shared" si="0"/>
        <v>10678.261315973532</v>
      </c>
      <c r="D17" s="2">
        <v>10735.851644966915</v>
      </c>
      <c r="E17" s="2">
        <f t="shared" si="1"/>
        <v>-287.95164496691541</v>
      </c>
      <c r="F17">
        <f t="shared" si="2"/>
        <v>287.95164496691541</v>
      </c>
      <c r="G17" s="2">
        <f t="shared" si="3"/>
        <v>82916.149839152495</v>
      </c>
      <c r="H17" s="2">
        <f t="shared" si="4"/>
        <v>2.756071985441241E-2</v>
      </c>
    </row>
    <row r="18" spans="1:8" x14ac:dyDescent="0.3">
      <c r="A18">
        <v>14</v>
      </c>
      <c r="B18" s="2">
        <v>10522</v>
      </c>
      <c r="C18" s="2">
        <f t="shared" si="0"/>
        <v>10647.009052778825</v>
      </c>
      <c r="D18" s="2">
        <v>10678.261315973532</v>
      </c>
      <c r="E18" s="2">
        <f t="shared" si="1"/>
        <v>-156.26131597353196</v>
      </c>
      <c r="F18">
        <f t="shared" si="2"/>
        <v>156.26131597353196</v>
      </c>
      <c r="G18" s="2">
        <f t="shared" si="3"/>
        <v>24417.598869779995</v>
      </c>
      <c r="H18" s="2">
        <f t="shared" si="4"/>
        <v>1.4850913892181331E-2</v>
      </c>
    </row>
    <row r="19" spans="1:8" x14ac:dyDescent="0.3">
      <c r="A19">
        <v>15</v>
      </c>
      <c r="B19" s="2">
        <v>11215.1</v>
      </c>
      <c r="C19" s="2">
        <f t="shared" si="0"/>
        <v>10760.627242223061</v>
      </c>
      <c r="D19" s="2">
        <v>10647.009052778825</v>
      </c>
      <c r="E19" s="2">
        <f t="shared" si="1"/>
        <v>568.09094722117516</v>
      </c>
      <c r="F19">
        <f t="shared" si="2"/>
        <v>568.09094722117516</v>
      </c>
      <c r="G19" s="2">
        <f t="shared" si="3"/>
        <v>322727.32431465201</v>
      </c>
      <c r="H19" s="2">
        <f t="shared" si="4"/>
        <v>5.0654113402571102E-2</v>
      </c>
    </row>
    <row r="20" spans="1:8" x14ac:dyDescent="0.3">
      <c r="A20">
        <v>16</v>
      </c>
      <c r="B20" s="2">
        <v>10650.9</v>
      </c>
      <c r="C20" s="2">
        <f t="shared" si="0"/>
        <v>10738.681793778449</v>
      </c>
      <c r="D20" s="2">
        <v>10760.627242223061</v>
      </c>
      <c r="E20" s="2">
        <f t="shared" si="1"/>
        <v>-109.72724222306169</v>
      </c>
      <c r="F20">
        <f t="shared" si="2"/>
        <v>109.72724222306169</v>
      </c>
      <c r="G20" s="2">
        <f t="shared" si="3"/>
        <v>12040.067685878454</v>
      </c>
      <c r="H20" s="2">
        <f t="shared" si="4"/>
        <v>1.0302156833982265E-2</v>
      </c>
    </row>
    <row r="21" spans="1:8" x14ac:dyDescent="0.3">
      <c r="A21">
        <v>17</v>
      </c>
      <c r="B21" s="2">
        <v>10971.1</v>
      </c>
      <c r="C21" s="2">
        <f t="shared" si="0"/>
        <v>10785.165435022758</v>
      </c>
      <c r="D21" s="2">
        <v>10738.681793778449</v>
      </c>
      <c r="E21" s="2">
        <f t="shared" si="1"/>
        <v>232.41820622155137</v>
      </c>
      <c r="F21">
        <f t="shared" si="2"/>
        <v>232.41820622155137</v>
      </c>
      <c r="G21" s="2">
        <f t="shared" si="3"/>
        <v>54018.22258324358</v>
      </c>
      <c r="H21" s="2">
        <f t="shared" si="4"/>
        <v>2.1184585522103651E-2</v>
      </c>
    </row>
    <row r="22" spans="1:8" x14ac:dyDescent="0.3">
      <c r="A22">
        <v>18</v>
      </c>
      <c r="B22" s="2">
        <v>10414.5</v>
      </c>
      <c r="C22" s="2">
        <f t="shared" si="0"/>
        <v>10711.032348018207</v>
      </c>
      <c r="D22" s="2">
        <v>10785.165435022758</v>
      </c>
      <c r="E22" s="2">
        <f t="shared" si="1"/>
        <v>-370.66543502275817</v>
      </c>
      <c r="F22">
        <f t="shared" si="2"/>
        <v>370.66543502275817</v>
      </c>
      <c r="G22" s="2">
        <f t="shared" si="3"/>
        <v>137392.86472061055</v>
      </c>
      <c r="H22" s="2">
        <f t="shared" si="4"/>
        <v>3.5591284749412665E-2</v>
      </c>
    </row>
    <row r="23" spans="1:8" x14ac:dyDescent="0.3">
      <c r="A23">
        <v>19</v>
      </c>
      <c r="B23" s="2">
        <v>10788</v>
      </c>
      <c r="C23" s="2">
        <f t="shared" si="0"/>
        <v>10726.425878414566</v>
      </c>
      <c r="D23" s="2">
        <v>10711.032348018207</v>
      </c>
      <c r="E23" s="2">
        <f t="shared" si="1"/>
        <v>76.967651981793097</v>
      </c>
      <c r="F23">
        <f t="shared" si="2"/>
        <v>76.967651981793097</v>
      </c>
      <c r="G23" s="2">
        <f t="shared" si="3"/>
        <v>5924.0194515904186</v>
      </c>
      <c r="H23" s="2">
        <f t="shared" si="4"/>
        <v>7.134561733573702E-3</v>
      </c>
    </row>
    <row r="24" spans="1:8" x14ac:dyDescent="0.3">
      <c r="A24">
        <v>20</v>
      </c>
      <c r="B24" s="2">
        <v>10887.4</v>
      </c>
      <c r="C24" s="2">
        <f t="shared" si="0"/>
        <v>10758.620702731652</v>
      </c>
      <c r="D24" s="2">
        <v>10726.425878414566</v>
      </c>
      <c r="E24" s="2">
        <f t="shared" si="1"/>
        <v>160.97412158543375</v>
      </c>
      <c r="F24">
        <f t="shared" si="2"/>
        <v>160.97412158543375</v>
      </c>
      <c r="G24" s="2">
        <f t="shared" si="3"/>
        <v>25912.667820202008</v>
      </c>
      <c r="H24" s="2">
        <f t="shared" si="4"/>
        <v>1.4785359368208548E-2</v>
      </c>
    </row>
    <row r="25" spans="1:8" x14ac:dyDescent="0.3">
      <c r="A25">
        <v>21</v>
      </c>
      <c r="B25" s="2">
        <v>10495.3</v>
      </c>
      <c r="C25" s="2">
        <f t="shared" si="0"/>
        <v>10705.956562185322</v>
      </c>
      <c r="D25" s="2">
        <v>10758.620702731652</v>
      </c>
      <c r="E25" s="2">
        <f t="shared" si="1"/>
        <v>-263.320702731653</v>
      </c>
      <c r="F25">
        <f t="shared" si="2"/>
        <v>263.320702731653</v>
      </c>
      <c r="G25" s="2">
        <f t="shared" si="3"/>
        <v>69337.792487091574</v>
      </c>
      <c r="H25" s="2">
        <f t="shared" si="4"/>
        <v>2.508939265496489E-2</v>
      </c>
    </row>
    <row r="26" spans="1:8" x14ac:dyDescent="0.3">
      <c r="A26">
        <v>22</v>
      </c>
      <c r="B26" s="2">
        <v>9878.7800000000007</v>
      </c>
      <c r="C26" s="2">
        <f t="shared" si="0"/>
        <v>10540.521249748257</v>
      </c>
      <c r="D26" s="2">
        <v>10705.956562185322</v>
      </c>
      <c r="E26" s="2">
        <f t="shared" si="1"/>
        <v>-827.17656218532102</v>
      </c>
      <c r="F26">
        <f t="shared" si="2"/>
        <v>827.17656218532102</v>
      </c>
      <c r="G26" s="2">
        <f t="shared" si="3"/>
        <v>684221.06502872624</v>
      </c>
      <c r="H26" s="2">
        <f t="shared" si="4"/>
        <v>8.3732663566282575E-2</v>
      </c>
    </row>
    <row r="27" spans="1:8" x14ac:dyDescent="0.3">
      <c r="A27">
        <v>23</v>
      </c>
      <c r="B27" s="2">
        <v>10735</v>
      </c>
      <c r="C27" s="2">
        <f t="shared" si="0"/>
        <v>10579.416999798606</v>
      </c>
      <c r="D27" s="2">
        <v>10540.521249748257</v>
      </c>
      <c r="E27" s="2">
        <f t="shared" si="1"/>
        <v>194.47875025174289</v>
      </c>
      <c r="F27">
        <f t="shared" si="2"/>
        <v>194.47875025174289</v>
      </c>
      <c r="G27" s="2">
        <f t="shared" si="3"/>
        <v>37821.984299479787</v>
      </c>
      <c r="H27" s="2">
        <f t="shared" si="4"/>
        <v>1.8116325128248057E-2</v>
      </c>
    </row>
    <row r="28" spans="1:8" x14ac:dyDescent="0.3">
      <c r="A28">
        <v>24</v>
      </c>
      <c r="B28" s="2">
        <v>10911.9</v>
      </c>
      <c r="C28" s="2">
        <f t="shared" si="0"/>
        <v>10645.913599838885</v>
      </c>
      <c r="D28" s="2">
        <v>10579.416999798606</v>
      </c>
      <c r="E28" s="2">
        <f t="shared" si="1"/>
        <v>332.48300020139322</v>
      </c>
      <c r="F28">
        <f t="shared" si="2"/>
        <v>332.48300020139322</v>
      </c>
      <c r="G28" s="2">
        <f t="shared" si="3"/>
        <v>110544.94542291964</v>
      </c>
      <c r="H28" s="2">
        <f t="shared" si="4"/>
        <v>3.0469762387979476E-2</v>
      </c>
    </row>
    <row r="29" spans="1:8" x14ac:dyDescent="0.3">
      <c r="A29">
        <v>25</v>
      </c>
      <c r="B29" s="2">
        <v>10502.4</v>
      </c>
      <c r="C29" s="2">
        <f t="shared" si="0"/>
        <v>10617.210879871107</v>
      </c>
      <c r="D29" s="2">
        <v>10645.913599838885</v>
      </c>
      <c r="E29" s="2">
        <f t="shared" si="1"/>
        <v>-143.51359983888506</v>
      </c>
      <c r="F29">
        <f t="shared" si="2"/>
        <v>143.51359983888506</v>
      </c>
      <c r="G29" s="2">
        <f t="shared" si="3"/>
        <v>20596.153338715631</v>
      </c>
      <c r="H29" s="2">
        <f t="shared" si="4"/>
        <v>1.3664838497760994E-2</v>
      </c>
    </row>
    <row r="30" spans="1:8" x14ac:dyDescent="0.3">
      <c r="A30">
        <v>26</v>
      </c>
      <c r="B30" s="2">
        <v>10522.8</v>
      </c>
      <c r="C30" s="2">
        <f t="shared" si="0"/>
        <v>10598.328703896885</v>
      </c>
      <c r="D30" s="2">
        <v>10617.210879871107</v>
      </c>
      <c r="E30" s="2">
        <f t="shared" si="1"/>
        <v>-94.410879871107682</v>
      </c>
      <c r="F30">
        <f t="shared" si="2"/>
        <v>94.410879871107682</v>
      </c>
      <c r="G30" s="2">
        <f t="shared" si="3"/>
        <v>8913.4142380367248</v>
      </c>
      <c r="H30" s="2">
        <f t="shared" si="4"/>
        <v>8.9720302458573473E-3</v>
      </c>
    </row>
    <row r="31" spans="1:8" x14ac:dyDescent="0.3">
      <c r="A31">
        <v>27</v>
      </c>
      <c r="B31" s="2">
        <v>9949.75</v>
      </c>
      <c r="C31" s="2">
        <f t="shared" si="0"/>
        <v>10468.612963117508</v>
      </c>
      <c r="D31" s="2">
        <v>10598.328703896885</v>
      </c>
      <c r="E31" s="2">
        <f t="shared" si="1"/>
        <v>-648.57870389688469</v>
      </c>
      <c r="F31">
        <f t="shared" si="2"/>
        <v>648.57870389688469</v>
      </c>
      <c r="G31" s="2">
        <f t="shared" si="3"/>
        <v>420654.33514856285</v>
      </c>
      <c r="H31" s="2">
        <f t="shared" si="4"/>
        <v>6.518542716117337E-2</v>
      </c>
    </row>
    <row r="32" spans="1:8" x14ac:dyDescent="0.3">
      <c r="A32">
        <v>28</v>
      </c>
      <c r="B32" s="2">
        <v>8847.56</v>
      </c>
      <c r="C32" s="2">
        <f t="shared" si="0"/>
        <v>10144.402370494008</v>
      </c>
      <c r="D32" s="2">
        <v>10468.612963117508</v>
      </c>
      <c r="E32" s="2">
        <f t="shared" si="1"/>
        <v>-1621.0529631175086</v>
      </c>
      <c r="F32">
        <f t="shared" si="2"/>
        <v>1621.0529631175086</v>
      </c>
      <c r="G32" s="2">
        <f t="shared" si="3"/>
        <v>2627812.7092320547</v>
      </c>
      <c r="H32" s="2">
        <f t="shared" si="4"/>
        <v>0.18322034132772297</v>
      </c>
    </row>
    <row r="33" spans="1:8" x14ac:dyDescent="0.3">
      <c r="A33">
        <v>29</v>
      </c>
      <c r="B33" s="2">
        <v>9075.14</v>
      </c>
      <c r="C33" s="2">
        <f t="shared" si="0"/>
        <v>9930.5498963952068</v>
      </c>
      <c r="D33" s="2">
        <v>10144.402370494008</v>
      </c>
      <c r="E33" s="2">
        <f t="shared" si="1"/>
        <v>-1069.2623704940088</v>
      </c>
      <c r="F33">
        <f t="shared" si="2"/>
        <v>1069.2623704940088</v>
      </c>
      <c r="G33" s="2">
        <f t="shared" si="3"/>
        <v>1143322.0169544669</v>
      </c>
      <c r="H33" s="2">
        <f t="shared" si="4"/>
        <v>0.11782323694113908</v>
      </c>
    </row>
    <row r="34" spans="1:8" x14ac:dyDescent="0.3">
      <c r="A34">
        <v>30</v>
      </c>
      <c r="B34" s="2">
        <v>9851.56</v>
      </c>
      <c r="C34" s="2">
        <f t="shared" si="0"/>
        <v>9914.7519171161657</v>
      </c>
      <c r="D34" s="2">
        <v>9930.5498963952068</v>
      </c>
      <c r="E34" s="2">
        <f t="shared" si="1"/>
        <v>-78.989896395207325</v>
      </c>
      <c r="F34">
        <f t="shared" si="2"/>
        <v>78.989896395207325</v>
      </c>
      <c r="G34" s="2">
        <f t="shared" si="3"/>
        <v>6239.4037325255867</v>
      </c>
      <c r="H34" s="2">
        <f t="shared" si="4"/>
        <v>8.0180089645911241E-3</v>
      </c>
    </row>
    <row r="35" spans="1:8" x14ac:dyDescent="0.3">
      <c r="A35">
        <v>31</v>
      </c>
      <c r="B35" s="2">
        <v>10021.6</v>
      </c>
      <c r="C35" s="2">
        <f t="shared" si="0"/>
        <v>9936.1215336929326</v>
      </c>
      <c r="D35" s="2">
        <v>9914.7519171161657</v>
      </c>
      <c r="E35" s="2">
        <f t="shared" si="1"/>
        <v>106.84808288383465</v>
      </c>
      <c r="F35">
        <f t="shared" si="2"/>
        <v>106.84808288383465</v>
      </c>
      <c r="G35" s="2">
        <f t="shared" si="3"/>
        <v>11416.512815950799</v>
      </c>
      <c r="H35" s="2">
        <f t="shared" si="4"/>
        <v>1.066177884607594E-2</v>
      </c>
    </row>
    <row r="36" spans="1:8" x14ac:dyDescent="0.3">
      <c r="A36">
        <v>32</v>
      </c>
      <c r="B36" s="2">
        <v>9920</v>
      </c>
      <c r="C36" s="2">
        <f t="shared" si="0"/>
        <v>9932.8972269543465</v>
      </c>
      <c r="D36" s="2">
        <v>9936.1215336929326</v>
      </c>
      <c r="E36" s="2">
        <f t="shared" si="1"/>
        <v>-16.121533692932644</v>
      </c>
      <c r="F36">
        <f t="shared" si="2"/>
        <v>16.121533692932644</v>
      </c>
      <c r="G36" s="2">
        <f t="shared" si="3"/>
        <v>259.90384861236248</v>
      </c>
      <c r="H36" s="2">
        <f t="shared" si="4"/>
        <v>1.6251546061424036E-3</v>
      </c>
    </row>
    <row r="37" spans="1:8" x14ac:dyDescent="0.3">
      <c r="A37">
        <v>33</v>
      </c>
      <c r="B37" s="2">
        <v>10106.1</v>
      </c>
      <c r="C37" s="2">
        <f t="shared" si="0"/>
        <v>9967.5377815634783</v>
      </c>
      <c r="D37" s="2">
        <v>9932.8972269543465</v>
      </c>
      <c r="E37" s="2">
        <f t="shared" si="1"/>
        <v>173.20277304565388</v>
      </c>
      <c r="F37">
        <f t="shared" si="2"/>
        <v>173.20277304565388</v>
      </c>
      <c r="G37" s="2">
        <f t="shared" si="3"/>
        <v>29999.200590704288</v>
      </c>
      <c r="H37" s="2">
        <f t="shared" si="4"/>
        <v>1.7138438472373504E-2</v>
      </c>
    </row>
    <row r="38" spans="1:8" x14ac:dyDescent="0.3">
      <c r="A38">
        <v>34</v>
      </c>
      <c r="B38" s="2">
        <v>10403.9</v>
      </c>
      <c r="C38" s="2">
        <f t="shared" si="0"/>
        <v>10054.810225250783</v>
      </c>
      <c r="D38" s="2">
        <v>9967.5377815634783</v>
      </c>
      <c r="E38" s="2">
        <f t="shared" si="1"/>
        <v>436.36221843652129</v>
      </c>
      <c r="F38">
        <f t="shared" si="2"/>
        <v>436.36221843652129</v>
      </c>
      <c r="G38" s="2">
        <f t="shared" si="3"/>
        <v>190411.98567884232</v>
      </c>
      <c r="H38" s="2">
        <f t="shared" si="4"/>
        <v>4.1942177302407874E-2</v>
      </c>
    </row>
    <row r="39" spans="1:8" x14ac:dyDescent="0.3">
      <c r="A39">
        <v>35</v>
      </c>
      <c r="B39" s="2">
        <v>9946.2199999999993</v>
      </c>
      <c r="C39" s="2">
        <f t="shared" si="0"/>
        <v>10033.092180200627</v>
      </c>
      <c r="D39" s="2">
        <v>10054.810225250783</v>
      </c>
      <c r="E39" s="2">
        <f t="shared" si="1"/>
        <v>-108.59022525078399</v>
      </c>
      <c r="F39">
        <f t="shared" si="2"/>
        <v>108.59022525078399</v>
      </c>
      <c r="G39" s="2">
        <f t="shared" si="3"/>
        <v>11791.837020016004</v>
      </c>
      <c r="H39" s="2">
        <f t="shared" si="4"/>
        <v>1.0917738120691477E-2</v>
      </c>
    </row>
    <row r="40" spans="1:8" x14ac:dyDescent="0.3">
      <c r="A40">
        <v>36</v>
      </c>
      <c r="B40" s="2">
        <v>9925.25</v>
      </c>
      <c r="C40" s="2">
        <f t="shared" si="0"/>
        <v>10011.523744160502</v>
      </c>
      <c r="D40" s="2">
        <v>10033.092180200627</v>
      </c>
      <c r="E40" s="2">
        <f t="shared" si="1"/>
        <v>-107.8421802006269</v>
      </c>
      <c r="F40">
        <f t="shared" si="2"/>
        <v>107.8421802006269</v>
      </c>
      <c r="G40" s="2">
        <f t="shared" si="3"/>
        <v>11629.935830424485</v>
      </c>
      <c r="H40" s="2">
        <f t="shared" si="4"/>
        <v>1.0865437162855032E-2</v>
      </c>
    </row>
    <row r="41" spans="1:8" x14ac:dyDescent="0.3">
      <c r="A41">
        <v>37</v>
      </c>
      <c r="B41" s="2">
        <v>9243.26</v>
      </c>
      <c r="C41" s="2">
        <f t="shared" si="0"/>
        <v>9857.8709953284015</v>
      </c>
      <c r="D41" s="2">
        <v>10011.523744160502</v>
      </c>
      <c r="E41" s="2">
        <f t="shared" si="1"/>
        <v>-768.26374416050203</v>
      </c>
      <c r="F41">
        <f t="shared" si="2"/>
        <v>768.26374416050203</v>
      </c>
      <c r="G41" s="2">
        <f t="shared" si="3"/>
        <v>590229.18059151329</v>
      </c>
      <c r="H41" s="2">
        <f t="shared" si="4"/>
        <v>8.311610234489801E-2</v>
      </c>
    </row>
    <row r="42" spans="1:8" x14ac:dyDescent="0.3">
      <c r="A42">
        <v>38</v>
      </c>
      <c r="B42" s="2">
        <v>8736.59</v>
      </c>
      <c r="C42" s="2">
        <f t="shared" si="0"/>
        <v>9633.6147962627219</v>
      </c>
      <c r="D42" s="2">
        <v>9857.8709953284015</v>
      </c>
      <c r="E42" s="2">
        <f t="shared" si="1"/>
        <v>-1121.2809953284013</v>
      </c>
      <c r="F42">
        <f t="shared" si="2"/>
        <v>1121.2809953284013</v>
      </c>
      <c r="G42" s="2">
        <f t="shared" si="3"/>
        <v>1257271.0704846503</v>
      </c>
      <c r="H42" s="2">
        <f t="shared" si="4"/>
        <v>0.12834309442567424</v>
      </c>
    </row>
    <row r="43" spans="1:8" x14ac:dyDescent="0.3">
      <c r="A43">
        <v>39</v>
      </c>
      <c r="B43" s="2">
        <v>8663.5</v>
      </c>
      <c r="C43" s="2">
        <f t="shared" si="0"/>
        <v>9439.591837010179</v>
      </c>
      <c r="D43" s="2">
        <v>9633.6147962627219</v>
      </c>
      <c r="E43" s="2">
        <f t="shared" si="1"/>
        <v>-970.11479626272194</v>
      </c>
      <c r="F43">
        <f t="shared" si="2"/>
        <v>970.11479626272194</v>
      </c>
      <c r="G43" s="2">
        <f t="shared" si="3"/>
        <v>941122.71792786254</v>
      </c>
      <c r="H43" s="2">
        <f t="shared" si="4"/>
        <v>0.11197723740551993</v>
      </c>
    </row>
    <row r="44" spans="1:8" x14ac:dyDescent="0.3">
      <c r="A44">
        <v>40</v>
      </c>
      <c r="B44" s="2">
        <v>7591.93</v>
      </c>
      <c r="C44" s="2">
        <f t="shared" si="0"/>
        <v>9070.0594696081444</v>
      </c>
      <c r="D44" s="2">
        <v>9439.591837010179</v>
      </c>
      <c r="E44" s="2">
        <f t="shared" si="1"/>
        <v>-1847.6618370101787</v>
      </c>
      <c r="F44">
        <f t="shared" si="2"/>
        <v>1847.6618370101787</v>
      </c>
      <c r="G44" s="2">
        <f t="shared" si="3"/>
        <v>3413854.2639438282</v>
      </c>
      <c r="H44" s="2">
        <f t="shared" si="4"/>
        <v>0.24337182205449454</v>
      </c>
    </row>
    <row r="45" spans="1:8" x14ac:dyDescent="0.3">
      <c r="A45">
        <v>41</v>
      </c>
      <c r="B45" s="2">
        <v>8397.0300000000007</v>
      </c>
      <c r="C45" s="2">
        <f t="shared" si="0"/>
        <v>8935.4535756865171</v>
      </c>
      <c r="D45" s="2">
        <v>9070.0594696081444</v>
      </c>
      <c r="E45" s="2">
        <f t="shared" si="1"/>
        <v>-673.0294696081437</v>
      </c>
      <c r="F45">
        <f t="shared" si="2"/>
        <v>673.0294696081437</v>
      </c>
      <c r="G45" s="2">
        <f t="shared" si="3"/>
        <v>452968.66696101922</v>
      </c>
      <c r="H45" s="2">
        <f t="shared" si="4"/>
        <v>8.0150894972167971E-2</v>
      </c>
    </row>
    <row r="46" spans="1:8" x14ac:dyDescent="0.3">
      <c r="A46">
        <v>42</v>
      </c>
      <c r="B46" s="2">
        <v>8896.09</v>
      </c>
      <c r="C46" s="2">
        <f t="shared" si="0"/>
        <v>8927.5808605492148</v>
      </c>
      <c r="D46" s="2">
        <v>8935.4535756865171</v>
      </c>
      <c r="E46" s="2">
        <f t="shared" si="1"/>
        <v>-39.363575686516924</v>
      </c>
      <c r="F46">
        <f t="shared" si="2"/>
        <v>39.363575686516924</v>
      </c>
      <c r="G46" s="2">
        <f t="shared" si="3"/>
        <v>1549.4910908281463</v>
      </c>
      <c r="H46" s="2">
        <f t="shared" si="4"/>
        <v>4.4248176093673649E-3</v>
      </c>
    </row>
    <row r="47" spans="1:8" x14ac:dyDescent="0.3">
      <c r="A47">
        <v>43</v>
      </c>
      <c r="B47" s="2">
        <v>8341.6299999999992</v>
      </c>
      <c r="C47" s="2">
        <f t="shared" si="0"/>
        <v>8810.3906884393728</v>
      </c>
      <c r="D47" s="2">
        <v>8927.5808605492148</v>
      </c>
      <c r="E47" s="2">
        <f t="shared" si="1"/>
        <v>-585.95086054921558</v>
      </c>
      <c r="F47">
        <f t="shared" si="2"/>
        <v>585.95086054921558</v>
      </c>
      <c r="G47" s="2">
        <f t="shared" si="3"/>
        <v>343338.41097836627</v>
      </c>
      <c r="H47" s="2">
        <f t="shared" si="4"/>
        <v>7.0244168172073754E-2</v>
      </c>
    </row>
    <row r="48" spans="1:8" x14ac:dyDescent="0.3">
      <c r="A48">
        <v>44</v>
      </c>
      <c r="B48" s="2">
        <v>8053.81</v>
      </c>
      <c r="C48" s="2">
        <f t="shared" si="0"/>
        <v>8659.0745507514985</v>
      </c>
      <c r="D48" s="2">
        <v>8810.3906884393728</v>
      </c>
      <c r="E48" s="2">
        <f t="shared" si="1"/>
        <v>-756.58068843937235</v>
      </c>
      <c r="F48">
        <f t="shared" si="2"/>
        <v>756.58068843937235</v>
      </c>
      <c r="G48" s="2">
        <f t="shared" si="3"/>
        <v>572414.33811939461</v>
      </c>
      <c r="H48" s="2">
        <f t="shared" si="4"/>
        <v>9.3940717305147789E-2</v>
      </c>
    </row>
    <row r="49" spans="1:8" x14ac:dyDescent="0.3">
      <c r="A49">
        <v>45</v>
      </c>
      <c r="B49" s="2">
        <v>7891.08</v>
      </c>
      <c r="C49" s="2">
        <f t="shared" si="0"/>
        <v>8505.4756406011984</v>
      </c>
      <c r="D49" s="2">
        <v>8659.0745507514985</v>
      </c>
      <c r="E49" s="2">
        <f t="shared" si="1"/>
        <v>-767.99455075149854</v>
      </c>
      <c r="F49">
        <f t="shared" si="2"/>
        <v>767.99455075149854</v>
      </c>
      <c r="G49" s="2">
        <f t="shared" si="3"/>
        <v>589815.62998399604</v>
      </c>
      <c r="H49" s="2">
        <f t="shared" si="4"/>
        <v>9.7324390419498794E-2</v>
      </c>
    </row>
    <row r="50" spans="1:8" x14ac:dyDescent="0.3">
      <c r="A50">
        <v>46</v>
      </c>
      <c r="B50" s="2">
        <v>7992.13</v>
      </c>
      <c r="C50" s="2">
        <f t="shared" si="0"/>
        <v>8402.8065124809582</v>
      </c>
      <c r="D50" s="2">
        <v>8505.4756406011984</v>
      </c>
      <c r="E50" s="2">
        <f t="shared" si="1"/>
        <v>-513.34564060119828</v>
      </c>
      <c r="F50">
        <f t="shared" si="2"/>
        <v>513.34564060119828</v>
      </c>
      <c r="G50" s="2">
        <f t="shared" si="3"/>
        <v>263523.74672425463</v>
      </c>
      <c r="H50" s="2">
        <f t="shared" si="4"/>
        <v>6.4231392707726015E-2</v>
      </c>
    </row>
    <row r="51" spans="1:8" x14ac:dyDescent="0.3">
      <c r="A51">
        <v>47</v>
      </c>
      <c r="B51" s="2">
        <v>8480.09</v>
      </c>
      <c r="C51" s="2">
        <f t="shared" si="0"/>
        <v>8418.2632099847669</v>
      </c>
      <c r="D51" s="2">
        <v>8402.8065124809582</v>
      </c>
      <c r="E51" s="2">
        <f t="shared" si="1"/>
        <v>77.283487519041955</v>
      </c>
      <c r="F51">
        <f t="shared" si="2"/>
        <v>77.283487519041955</v>
      </c>
      <c r="G51" s="2">
        <f t="shared" si="3"/>
        <v>5972.7374431059134</v>
      </c>
      <c r="H51" s="2">
        <f t="shared" si="4"/>
        <v>9.1135220875063778E-3</v>
      </c>
    </row>
    <row r="52" spans="1:8" x14ac:dyDescent="0.3">
      <c r="A52">
        <v>48</v>
      </c>
      <c r="B52" s="2">
        <v>8850.26</v>
      </c>
      <c r="C52" s="2">
        <f t="shared" si="0"/>
        <v>8504.6625679878143</v>
      </c>
      <c r="D52" s="2">
        <v>8418.2632099847669</v>
      </c>
      <c r="E52" s="2">
        <f t="shared" si="1"/>
        <v>431.99679001523327</v>
      </c>
      <c r="F52">
        <f t="shared" si="2"/>
        <v>431.99679001523327</v>
      </c>
      <c r="G52" s="2">
        <f t="shared" si="3"/>
        <v>186621.22658346556</v>
      </c>
      <c r="H52" s="2">
        <f t="shared" si="4"/>
        <v>4.8811762594006644E-2</v>
      </c>
    </row>
    <row r="53" spans="1:8" x14ac:dyDescent="0.3">
      <c r="A53">
        <v>49</v>
      </c>
      <c r="B53" s="2">
        <v>8985.44</v>
      </c>
      <c r="C53" s="2">
        <f t="shared" si="0"/>
        <v>8600.8180543902527</v>
      </c>
      <c r="D53" s="2">
        <v>8504.6625679878143</v>
      </c>
      <c r="E53" s="2">
        <f t="shared" si="1"/>
        <v>480.77743201218618</v>
      </c>
      <c r="F53">
        <f t="shared" si="2"/>
        <v>480.77743201218618</v>
      </c>
      <c r="G53" s="2">
        <f t="shared" si="3"/>
        <v>231146.93913223231</v>
      </c>
      <c r="H53" s="2">
        <f t="shared" si="4"/>
        <v>5.3506275932195438E-2</v>
      </c>
    </row>
    <row r="54" spans="1:8" x14ac:dyDescent="0.3">
      <c r="A54">
        <v>50</v>
      </c>
      <c r="B54" s="2">
        <v>9233.7999999999993</v>
      </c>
      <c r="C54" s="2">
        <f t="shared" si="0"/>
        <v>8727.4144435122016</v>
      </c>
      <c r="D54" s="2">
        <v>8600.8180543902527</v>
      </c>
      <c r="E54" s="2">
        <f t="shared" si="1"/>
        <v>632.98194560974662</v>
      </c>
      <c r="F54">
        <f t="shared" si="2"/>
        <v>632.98194560974662</v>
      </c>
      <c r="G54" s="2">
        <f t="shared" si="3"/>
        <v>400666.14346790023</v>
      </c>
      <c r="H54" s="2">
        <f t="shared" si="4"/>
        <v>6.855053668151212E-2</v>
      </c>
    </row>
    <row r="55" spans="1:8" x14ac:dyDescent="0.3">
      <c r="A55">
        <v>51</v>
      </c>
      <c r="B55" s="2">
        <v>9415.82</v>
      </c>
      <c r="C55" s="2">
        <f t="shared" si="0"/>
        <v>8865.0955548097627</v>
      </c>
      <c r="D55" s="2">
        <v>8727.4144435122016</v>
      </c>
      <c r="E55" s="2">
        <f t="shared" si="1"/>
        <v>688.40555648779809</v>
      </c>
      <c r="F55">
        <f t="shared" si="2"/>
        <v>688.40555648779809</v>
      </c>
      <c r="G55" s="2">
        <f t="shared" si="3"/>
        <v>473902.21020327497</v>
      </c>
      <c r="H55" s="2">
        <f t="shared" si="4"/>
        <v>7.3111588421167578E-2</v>
      </c>
    </row>
    <row r="56" spans="1:8" x14ac:dyDescent="0.3">
      <c r="A56">
        <v>52</v>
      </c>
      <c r="B56" s="2">
        <v>9275.06</v>
      </c>
      <c r="C56" s="2">
        <f t="shared" si="0"/>
        <v>8947.0884438478115</v>
      </c>
      <c r="D56" s="2">
        <v>8865.0955548097627</v>
      </c>
      <c r="E56" s="2">
        <f t="shared" si="1"/>
        <v>409.9644451902368</v>
      </c>
      <c r="F56">
        <f t="shared" si="2"/>
        <v>409.9644451902368</v>
      </c>
      <c r="G56" s="2">
        <f t="shared" si="3"/>
        <v>168070.84632013866</v>
      </c>
      <c r="H56" s="2">
        <f t="shared" si="4"/>
        <v>4.4200732414694549E-2</v>
      </c>
    </row>
    <row r="57" spans="1:8" x14ac:dyDescent="0.3">
      <c r="A57">
        <v>53</v>
      </c>
      <c r="B57" s="2">
        <v>9801.1200000000008</v>
      </c>
      <c r="C57" s="2">
        <f t="shared" si="0"/>
        <v>9117.8947550782505</v>
      </c>
      <c r="D57" s="2">
        <v>8947.0884438478115</v>
      </c>
      <c r="E57" s="2">
        <f t="shared" si="1"/>
        <v>854.0315561521893</v>
      </c>
      <c r="F57">
        <f t="shared" si="2"/>
        <v>854.0315561521893</v>
      </c>
      <c r="G57" s="2">
        <f t="shared" si="3"/>
        <v>729369.89890373009</v>
      </c>
      <c r="H57" s="2">
        <f t="shared" si="4"/>
        <v>8.7136118744815819E-2</v>
      </c>
    </row>
    <row r="58" spans="1:8" x14ac:dyDescent="0.3">
      <c r="A58">
        <v>54</v>
      </c>
      <c r="B58" s="2">
        <v>9782.4599999999991</v>
      </c>
      <c r="C58" s="2">
        <f t="shared" si="0"/>
        <v>9250.8078040626006</v>
      </c>
      <c r="D58" s="2">
        <v>9117.8947550782505</v>
      </c>
      <c r="E58" s="2">
        <f t="shared" si="1"/>
        <v>664.56524492174867</v>
      </c>
      <c r="F58">
        <f t="shared" si="2"/>
        <v>664.56524492174867</v>
      </c>
      <c r="G58" s="2">
        <f t="shared" si="3"/>
        <v>441646.96475790377</v>
      </c>
      <c r="H58" s="2">
        <f t="shared" si="4"/>
        <v>6.7934368749961532E-2</v>
      </c>
    </row>
    <row r="59" spans="1:8" x14ac:dyDescent="0.3">
      <c r="A59">
        <v>55</v>
      </c>
      <c r="B59" s="2">
        <v>10453.9</v>
      </c>
      <c r="C59" s="2">
        <f t="shared" si="0"/>
        <v>9491.4262432500818</v>
      </c>
      <c r="D59" s="2">
        <v>9250.8078040626006</v>
      </c>
      <c r="E59" s="2">
        <f t="shared" si="1"/>
        <v>1203.0921959373991</v>
      </c>
      <c r="F59">
        <f t="shared" si="2"/>
        <v>1203.0921959373991</v>
      </c>
      <c r="G59" s="2">
        <f t="shared" si="3"/>
        <v>1447430.8319254732</v>
      </c>
      <c r="H59" s="2">
        <f t="shared" si="4"/>
        <v>0.11508548923726065</v>
      </c>
    </row>
    <row r="60" spans="1:8" x14ac:dyDescent="0.3">
      <c r="A60">
        <v>56</v>
      </c>
      <c r="B60" s="2">
        <v>10488.1</v>
      </c>
      <c r="C60" s="2">
        <f t="shared" si="0"/>
        <v>9690.7609946000666</v>
      </c>
      <c r="D60" s="2">
        <v>9491.4262432500818</v>
      </c>
      <c r="E60" s="2">
        <f t="shared" si="1"/>
        <v>996.67375674991854</v>
      </c>
      <c r="F60">
        <f t="shared" si="2"/>
        <v>996.67375674991854</v>
      </c>
      <c r="G60" s="2">
        <f t="shared" si="3"/>
        <v>993358.57739399583</v>
      </c>
      <c r="H60" s="2">
        <f t="shared" si="4"/>
        <v>9.5029009710998036E-2</v>
      </c>
    </row>
    <row r="61" spans="1:8" x14ac:dyDescent="0.3">
      <c r="A61">
        <v>57</v>
      </c>
      <c r="B61" s="2">
        <v>10583.9</v>
      </c>
      <c r="C61" s="2">
        <f t="shared" si="0"/>
        <v>9869.3887956800536</v>
      </c>
      <c r="D61" s="2">
        <v>9690.7609946000666</v>
      </c>
      <c r="E61" s="2">
        <f t="shared" si="1"/>
        <v>893.13900539993301</v>
      </c>
      <c r="F61">
        <f t="shared" si="2"/>
        <v>893.13900539993301</v>
      </c>
      <c r="G61" s="2">
        <f t="shared" si="3"/>
        <v>797697.28296678152</v>
      </c>
      <c r="H61" s="2">
        <f t="shared" si="4"/>
        <v>8.4386568788436492E-2</v>
      </c>
    </row>
    <row r="62" spans="1:8" x14ac:dyDescent="0.3">
      <c r="A62">
        <v>58</v>
      </c>
      <c r="B62" s="2">
        <v>10357.700000000001</v>
      </c>
      <c r="C62" s="2">
        <f t="shared" si="0"/>
        <v>9967.0510365440441</v>
      </c>
      <c r="D62" s="2">
        <v>9869.3887956800536</v>
      </c>
      <c r="E62" s="2">
        <f t="shared" si="1"/>
        <v>488.31120431994714</v>
      </c>
      <c r="F62">
        <f t="shared" si="2"/>
        <v>488.31120431994714</v>
      </c>
      <c r="G62" s="2">
        <f t="shared" si="3"/>
        <v>238447.83226439715</v>
      </c>
      <c r="H62" s="2">
        <f t="shared" si="4"/>
        <v>4.7144752630405122E-2</v>
      </c>
    </row>
    <row r="63" spans="1:8" x14ac:dyDescent="0.3">
      <c r="A63">
        <v>59</v>
      </c>
      <c r="B63" s="2">
        <v>10225.6</v>
      </c>
      <c r="C63" s="2">
        <f t="shared" si="0"/>
        <v>10018.760829235236</v>
      </c>
      <c r="D63" s="2">
        <v>9967.0510365440441</v>
      </c>
      <c r="E63" s="2">
        <f t="shared" si="1"/>
        <v>258.54896345595625</v>
      </c>
      <c r="F63">
        <f t="shared" si="2"/>
        <v>258.54896345595625</v>
      </c>
      <c r="G63" s="2">
        <f t="shared" si="3"/>
        <v>66847.566504149407</v>
      </c>
      <c r="H63" s="2">
        <f t="shared" si="4"/>
        <v>2.5284478510400978E-2</v>
      </c>
    </row>
    <row r="64" spans="1:8" x14ac:dyDescent="0.3">
      <c r="A64">
        <v>60</v>
      </c>
      <c r="B64" s="2">
        <v>10188.5</v>
      </c>
      <c r="C64" s="2">
        <f t="shared" si="0"/>
        <v>10052.70866338819</v>
      </c>
      <c r="D64" s="2">
        <v>10018.760829235236</v>
      </c>
      <c r="E64" s="2">
        <f t="shared" si="1"/>
        <v>169.73917076476391</v>
      </c>
      <c r="F64">
        <f t="shared" si="2"/>
        <v>169.73917076476391</v>
      </c>
      <c r="G64" s="2">
        <f t="shared" si="3"/>
        <v>28811.386091909684</v>
      </c>
      <c r="H64" s="2">
        <f t="shared" si="4"/>
        <v>1.6659878369216657E-2</v>
      </c>
    </row>
    <row r="65" spans="1:8" x14ac:dyDescent="0.3">
      <c r="A65">
        <v>61</v>
      </c>
      <c r="B65" s="2">
        <v>10435.5</v>
      </c>
      <c r="C65" s="2">
        <f t="shared" si="0"/>
        <v>10129.266930710552</v>
      </c>
      <c r="D65" s="2">
        <v>10052.70866338819</v>
      </c>
      <c r="E65" s="2">
        <f t="shared" si="1"/>
        <v>382.79133661181004</v>
      </c>
      <c r="F65">
        <f t="shared" si="2"/>
        <v>382.79133661181004</v>
      </c>
      <c r="G65" s="2">
        <f t="shared" si="3"/>
        <v>146529.20738505607</v>
      </c>
      <c r="H65" s="2">
        <f t="shared" si="4"/>
        <v>3.6681647895338988E-2</v>
      </c>
    </row>
    <row r="66" spans="1:8" x14ac:dyDescent="0.3">
      <c r="A66">
        <v>62</v>
      </c>
      <c r="B66" s="2">
        <v>10139.700000000001</v>
      </c>
      <c r="C66" s="2">
        <f t="shared" si="0"/>
        <v>10131.353544568441</v>
      </c>
      <c r="D66" s="2">
        <v>10129.266930710552</v>
      </c>
      <c r="E66" s="2">
        <f t="shared" si="1"/>
        <v>10.433069289449122</v>
      </c>
      <c r="F66">
        <f t="shared" si="2"/>
        <v>10.433069289449122</v>
      </c>
      <c r="G66" s="2">
        <f t="shared" si="3"/>
        <v>108.84893479844641</v>
      </c>
      <c r="H66" s="2">
        <f t="shared" si="4"/>
        <v>1.0289327385868538E-3</v>
      </c>
    </row>
    <row r="67" spans="1:8" x14ac:dyDescent="0.3">
      <c r="A67">
        <v>63</v>
      </c>
      <c r="B67" s="2">
        <v>10173.9</v>
      </c>
      <c r="C67" s="2">
        <f t="shared" si="0"/>
        <v>10139.862835654754</v>
      </c>
      <c r="D67" s="2">
        <v>10131.353544568441</v>
      </c>
      <c r="E67" s="2">
        <f t="shared" si="1"/>
        <v>42.54645543155857</v>
      </c>
      <c r="F67">
        <f t="shared" si="2"/>
        <v>42.54645543155857</v>
      </c>
      <c r="G67" s="2">
        <f t="shared" si="3"/>
        <v>1810.2008697895997</v>
      </c>
      <c r="H67" s="2">
        <f t="shared" si="4"/>
        <v>4.1819219209505275E-3</v>
      </c>
    </row>
    <row r="68" spans="1:8" x14ac:dyDescent="0.3">
      <c r="A68">
        <v>64</v>
      </c>
      <c r="B68" s="2">
        <v>10080.299999999999</v>
      </c>
      <c r="C68" s="2">
        <f t="shared" si="0"/>
        <v>10127.950268523804</v>
      </c>
      <c r="D68" s="2">
        <v>10139.862835654754</v>
      </c>
      <c r="E68" s="2">
        <f t="shared" si="1"/>
        <v>-59.562835654754963</v>
      </c>
      <c r="F68">
        <f t="shared" si="2"/>
        <v>59.562835654754963</v>
      </c>
      <c r="G68" s="2">
        <f t="shared" si="3"/>
        <v>3547.7313912353493</v>
      </c>
      <c r="H68" s="2">
        <f t="shared" si="4"/>
        <v>5.9088356154831665E-3</v>
      </c>
    </row>
    <row r="69" spans="1:8" x14ac:dyDescent="0.3">
      <c r="A69">
        <v>65</v>
      </c>
      <c r="B69" s="2">
        <v>10027.5</v>
      </c>
      <c r="C69" s="2">
        <f t="shared" si="0"/>
        <v>10107.860214819044</v>
      </c>
      <c r="D69" s="2">
        <v>10127.950268523804</v>
      </c>
      <c r="E69" s="2">
        <f t="shared" si="1"/>
        <v>-100.45026852380397</v>
      </c>
      <c r="F69">
        <f t="shared" si="2"/>
        <v>100.45026852380397</v>
      </c>
      <c r="G69" s="2">
        <f t="shared" si="3"/>
        <v>10090.256446504323</v>
      </c>
      <c r="H69" s="2">
        <f t="shared" si="4"/>
        <v>1.0017478785719668E-2</v>
      </c>
    </row>
    <row r="70" spans="1:8" x14ac:dyDescent="0.3">
      <c r="A70">
        <v>66</v>
      </c>
      <c r="B70" s="2">
        <v>10428</v>
      </c>
      <c r="C70" s="2">
        <f t="shared" ref="C70:C89" si="5">0.2*B70+0.8*C69</f>
        <v>10171.888171855235</v>
      </c>
      <c r="D70" s="2">
        <v>10107.860214819044</v>
      </c>
      <c r="E70" s="2">
        <f t="shared" si="1"/>
        <v>320.1397851809561</v>
      </c>
      <c r="F70">
        <f t="shared" si="2"/>
        <v>320.1397851809561</v>
      </c>
      <c r="G70" s="2">
        <f t="shared" si="3"/>
        <v>102489.48205570872</v>
      </c>
      <c r="H70" s="2">
        <f t="shared" si="4"/>
        <v>3.0700017758051024E-2</v>
      </c>
    </row>
    <row r="71" spans="1:8" x14ac:dyDescent="0.3">
      <c r="A71">
        <v>67</v>
      </c>
      <c r="B71" s="2">
        <v>10783</v>
      </c>
      <c r="C71" s="2">
        <f t="shared" si="5"/>
        <v>10294.110537484188</v>
      </c>
      <c r="D71" s="2">
        <v>10171.888171855235</v>
      </c>
      <c r="E71" s="2">
        <f t="shared" ref="E71:E89" si="6">B71-D71</f>
        <v>611.11182814476524</v>
      </c>
      <c r="F71">
        <f t="shared" ref="F71:F89" si="7">ABS(E71:E154)</f>
        <v>611.11182814476524</v>
      </c>
      <c r="G71" s="2">
        <f t="shared" ref="G71:G89" si="8">E71^2</f>
        <v>373457.66649843706</v>
      </c>
      <c r="H71" s="2">
        <f t="shared" ref="H71:H89" si="9">ABS(E71/B71)</f>
        <v>5.6673637034662452E-2</v>
      </c>
    </row>
    <row r="72" spans="1:8" x14ac:dyDescent="0.3">
      <c r="A72">
        <v>68</v>
      </c>
      <c r="B72" s="2">
        <v>10489.9</v>
      </c>
      <c r="C72" s="2">
        <f t="shared" si="5"/>
        <v>10333.268429987351</v>
      </c>
      <c r="D72" s="2">
        <v>10294.110537484188</v>
      </c>
      <c r="E72" s="2">
        <f t="shared" si="6"/>
        <v>195.78946251581146</v>
      </c>
      <c r="F72">
        <f t="shared" si="7"/>
        <v>195.78946251581146</v>
      </c>
      <c r="G72" s="2">
        <f t="shared" si="8"/>
        <v>38333.513632230344</v>
      </c>
      <c r="H72" s="2">
        <f t="shared" si="9"/>
        <v>1.8664569015511251E-2</v>
      </c>
    </row>
    <row r="73" spans="1:8" x14ac:dyDescent="0.3">
      <c r="A73">
        <v>69</v>
      </c>
      <c r="B73" s="2">
        <v>10766.2</v>
      </c>
      <c r="C73" s="2">
        <f t="shared" si="5"/>
        <v>10419.854743989881</v>
      </c>
      <c r="D73" s="2">
        <v>10333.268429987351</v>
      </c>
      <c r="E73" s="2">
        <f t="shared" si="6"/>
        <v>432.9315700126499</v>
      </c>
      <c r="F73">
        <f t="shared" si="7"/>
        <v>432.9315700126499</v>
      </c>
      <c r="G73" s="2">
        <f t="shared" si="8"/>
        <v>187429.74431361799</v>
      </c>
      <c r="H73" s="2">
        <f t="shared" si="9"/>
        <v>4.0212105479430986E-2</v>
      </c>
    </row>
    <row r="74" spans="1:8" x14ac:dyDescent="0.3">
      <c r="A74">
        <v>70</v>
      </c>
      <c r="B74" s="2">
        <v>10503.8</v>
      </c>
      <c r="C74" s="2">
        <f t="shared" si="5"/>
        <v>10436.643795191905</v>
      </c>
      <c r="D74" s="2">
        <v>10419.854743989881</v>
      </c>
      <c r="E74" s="2">
        <f t="shared" si="6"/>
        <v>83.945256010118101</v>
      </c>
      <c r="F74">
        <f t="shared" si="7"/>
        <v>83.945256010118101</v>
      </c>
      <c r="G74" s="2">
        <f t="shared" si="8"/>
        <v>7046.806006604269</v>
      </c>
      <c r="H74" s="2">
        <f t="shared" si="9"/>
        <v>7.9918939821891233E-3</v>
      </c>
    </row>
    <row r="75" spans="1:8" x14ac:dyDescent="0.3">
      <c r="A75">
        <v>71</v>
      </c>
      <c r="B75" s="2">
        <v>10192.5</v>
      </c>
      <c r="C75" s="2">
        <f t="shared" si="5"/>
        <v>10387.815036153524</v>
      </c>
      <c r="D75" s="2">
        <v>10436.643795191905</v>
      </c>
      <c r="E75" s="2">
        <f t="shared" si="6"/>
        <v>-244.14379519190516</v>
      </c>
      <c r="F75">
        <f t="shared" si="7"/>
        <v>244.14379519190516</v>
      </c>
      <c r="G75" s="2">
        <f t="shared" si="8"/>
        <v>59606.192730706935</v>
      </c>
      <c r="H75" s="2">
        <f t="shared" si="9"/>
        <v>2.3953278900358612E-2</v>
      </c>
    </row>
    <row r="76" spans="1:8" x14ac:dyDescent="0.3">
      <c r="A76">
        <v>72</v>
      </c>
      <c r="B76" s="2">
        <v>10467.5</v>
      </c>
      <c r="C76" s="2">
        <f t="shared" si="5"/>
        <v>10403.75202892282</v>
      </c>
      <c r="D76" s="2">
        <v>10387.815036153524</v>
      </c>
      <c r="E76" s="2">
        <f t="shared" si="6"/>
        <v>79.684963846475512</v>
      </c>
      <c r="F76">
        <f t="shared" si="7"/>
        <v>79.684963846475512</v>
      </c>
      <c r="G76" s="2">
        <f t="shared" si="8"/>
        <v>6349.6934632141092</v>
      </c>
      <c r="H76" s="2">
        <f t="shared" si="9"/>
        <v>7.6126070070671615E-3</v>
      </c>
    </row>
    <row r="77" spans="1:8" x14ac:dyDescent="0.3">
      <c r="A77">
        <v>73</v>
      </c>
      <c r="B77" s="2">
        <v>10275</v>
      </c>
      <c r="C77" s="2">
        <f t="shared" si="5"/>
        <v>10378.001623138256</v>
      </c>
      <c r="D77" s="2">
        <v>10403.75202892282</v>
      </c>
      <c r="E77" s="2">
        <f t="shared" si="6"/>
        <v>-128.75202892281959</v>
      </c>
      <c r="F77">
        <f t="shared" si="7"/>
        <v>128.75202892281959</v>
      </c>
      <c r="G77" s="2">
        <f t="shared" si="8"/>
        <v>16577.084951742574</v>
      </c>
      <c r="H77" s="2">
        <f t="shared" si="9"/>
        <v>1.2530611087379035E-2</v>
      </c>
    </row>
    <row r="78" spans="1:8" x14ac:dyDescent="0.3">
      <c r="A78">
        <v>74</v>
      </c>
      <c r="B78" s="2">
        <v>10640.9</v>
      </c>
      <c r="C78" s="2">
        <f t="shared" si="5"/>
        <v>10430.581298510606</v>
      </c>
      <c r="D78" s="2">
        <v>10378.001623138256</v>
      </c>
      <c r="E78" s="2">
        <f t="shared" si="6"/>
        <v>262.8983768617436</v>
      </c>
      <c r="F78">
        <f t="shared" si="7"/>
        <v>262.8983768617436</v>
      </c>
      <c r="G78" s="2">
        <f t="shared" si="8"/>
        <v>69115.556556539363</v>
      </c>
      <c r="H78" s="2">
        <f t="shared" si="9"/>
        <v>2.4706404238527154E-2</v>
      </c>
    </row>
    <row r="79" spans="1:8" x14ac:dyDescent="0.3">
      <c r="A79">
        <v>75</v>
      </c>
      <c r="B79" s="2">
        <v>10481.6</v>
      </c>
      <c r="C79" s="2">
        <f t="shared" si="5"/>
        <v>10440.785038808484</v>
      </c>
      <c r="D79" s="2">
        <v>10430.581298510606</v>
      </c>
      <c r="E79" s="2">
        <f t="shared" si="6"/>
        <v>51.018701489394516</v>
      </c>
      <c r="F79">
        <f t="shared" si="7"/>
        <v>51.018701489394516</v>
      </c>
      <c r="G79" s="2">
        <f t="shared" si="8"/>
        <v>2602.9079016639462</v>
      </c>
      <c r="H79" s="2">
        <f t="shared" si="9"/>
        <v>4.8674535843186645E-3</v>
      </c>
    </row>
    <row r="80" spans="1:8" x14ac:dyDescent="0.3">
      <c r="A80">
        <v>76</v>
      </c>
      <c r="B80" s="2">
        <v>10568.7</v>
      </c>
      <c r="C80" s="2">
        <f t="shared" si="5"/>
        <v>10466.368031046788</v>
      </c>
      <c r="D80" s="2">
        <v>10440.785038808484</v>
      </c>
      <c r="E80" s="2">
        <f t="shared" si="6"/>
        <v>127.91496119151634</v>
      </c>
      <c r="F80">
        <f t="shared" si="7"/>
        <v>127.91496119151634</v>
      </c>
      <c r="G80" s="2">
        <f t="shared" si="8"/>
        <v>16362.237296627132</v>
      </c>
      <c r="H80" s="2">
        <f t="shared" si="9"/>
        <v>1.2103187827406997E-2</v>
      </c>
    </row>
    <row r="81" spans="1:8" x14ac:dyDescent="0.3">
      <c r="A81">
        <v>77</v>
      </c>
      <c r="B81" s="2">
        <v>10440.1</v>
      </c>
      <c r="C81" s="2">
        <f t="shared" si="5"/>
        <v>10461.114424837431</v>
      </c>
      <c r="D81" s="2">
        <v>10466.368031046788</v>
      </c>
      <c r="E81" s="2">
        <f t="shared" si="6"/>
        <v>-26.268031046787655</v>
      </c>
      <c r="F81">
        <f t="shared" si="7"/>
        <v>26.268031046787655</v>
      </c>
      <c r="G81" s="2">
        <f t="shared" si="8"/>
        <v>690.00945507500012</v>
      </c>
      <c r="H81" s="2">
        <f t="shared" si="9"/>
        <v>2.5160708275579406E-3</v>
      </c>
    </row>
    <row r="82" spans="1:8" x14ac:dyDescent="0.3">
      <c r="A82">
        <v>78</v>
      </c>
      <c r="B82" s="2">
        <v>10805.9</v>
      </c>
      <c r="C82" s="2">
        <f t="shared" si="5"/>
        <v>10530.071539869945</v>
      </c>
      <c r="D82" s="2">
        <v>10461.114424837431</v>
      </c>
      <c r="E82" s="2">
        <f t="shared" si="6"/>
        <v>344.78557516256842</v>
      </c>
      <c r="F82">
        <f t="shared" si="7"/>
        <v>344.78557516256842</v>
      </c>
      <c r="G82" s="2">
        <f t="shared" si="8"/>
        <v>118877.09284018312</v>
      </c>
      <c r="H82" s="2">
        <f t="shared" si="9"/>
        <v>3.1907159529753967E-2</v>
      </c>
    </row>
    <row r="83" spans="1:8" x14ac:dyDescent="0.3">
      <c r="A83">
        <v>79</v>
      </c>
      <c r="B83" s="2">
        <v>10717.5</v>
      </c>
      <c r="C83" s="2">
        <f t="shared" si="5"/>
        <v>10567.557231895957</v>
      </c>
      <c r="D83" s="2">
        <v>10530.071539869945</v>
      </c>
      <c r="E83" s="2">
        <f t="shared" si="6"/>
        <v>187.4284601300551</v>
      </c>
      <c r="F83">
        <f t="shared" si="7"/>
        <v>187.4284601300551</v>
      </c>
      <c r="G83" s="2">
        <f t="shared" si="8"/>
        <v>35129.427666723655</v>
      </c>
      <c r="H83" s="2">
        <f t="shared" si="9"/>
        <v>1.7488076522515054E-2</v>
      </c>
    </row>
    <row r="84" spans="1:8" x14ac:dyDescent="0.3">
      <c r="A84">
        <v>80</v>
      </c>
      <c r="B84" s="2">
        <v>10864.9</v>
      </c>
      <c r="C84" s="2">
        <f t="shared" si="5"/>
        <v>10627.025785516766</v>
      </c>
      <c r="D84" s="2">
        <v>10567.557231895957</v>
      </c>
      <c r="E84" s="2">
        <f t="shared" si="6"/>
        <v>297.34276810404299</v>
      </c>
      <c r="F84">
        <f t="shared" si="7"/>
        <v>297.34276810404299</v>
      </c>
      <c r="G84" s="2">
        <f t="shared" si="8"/>
        <v>88412.721743774688</v>
      </c>
      <c r="H84" s="2">
        <f t="shared" si="9"/>
        <v>2.7367280702449447E-2</v>
      </c>
    </row>
    <row r="85" spans="1:8" x14ac:dyDescent="0.3">
      <c r="A85">
        <v>81</v>
      </c>
      <c r="B85" s="2">
        <v>10993.4</v>
      </c>
      <c r="C85" s="2">
        <f t="shared" si="5"/>
        <v>10700.300628413414</v>
      </c>
      <c r="D85" s="2">
        <v>10627.025785516766</v>
      </c>
      <c r="E85" s="2">
        <f t="shared" si="6"/>
        <v>366.37421448323403</v>
      </c>
      <c r="F85">
        <f t="shared" si="7"/>
        <v>366.37421448323403</v>
      </c>
      <c r="G85" s="2">
        <f t="shared" si="8"/>
        <v>134230.06503820678</v>
      </c>
      <c r="H85" s="2">
        <f t="shared" si="9"/>
        <v>3.3326742816893233E-2</v>
      </c>
    </row>
    <row r="86" spans="1:8" x14ac:dyDescent="0.3">
      <c r="A86">
        <v>82</v>
      </c>
      <c r="B86" s="2">
        <v>11109.3</v>
      </c>
      <c r="C86" s="2">
        <f t="shared" si="5"/>
        <v>10782.100502730731</v>
      </c>
      <c r="D86" s="2">
        <v>10700.300628413414</v>
      </c>
      <c r="E86" s="2">
        <f t="shared" si="6"/>
        <v>408.99937158658577</v>
      </c>
      <c r="F86">
        <f t="shared" si="7"/>
        <v>408.99937158658577</v>
      </c>
      <c r="G86" s="2">
        <f t="shared" si="8"/>
        <v>167280.48595822207</v>
      </c>
      <c r="H86" s="2">
        <f t="shared" si="9"/>
        <v>3.6815944441736727E-2</v>
      </c>
    </row>
    <row r="87" spans="1:8" x14ac:dyDescent="0.3">
      <c r="A87">
        <v>83</v>
      </c>
      <c r="B87" s="2">
        <v>11367.1</v>
      </c>
      <c r="C87" s="2">
        <f t="shared" si="5"/>
        <v>10899.100402184586</v>
      </c>
      <c r="D87" s="2">
        <v>10782.100502730731</v>
      </c>
      <c r="E87" s="2">
        <f t="shared" si="6"/>
        <v>584.99949726926934</v>
      </c>
      <c r="F87">
        <f t="shared" si="7"/>
        <v>584.99949726926934</v>
      </c>
      <c r="G87" s="2">
        <f t="shared" si="8"/>
        <v>342224.41180529789</v>
      </c>
      <c r="H87" s="2">
        <f t="shared" si="9"/>
        <v>5.146426945036723E-2</v>
      </c>
    </row>
    <row r="88" spans="1:8" x14ac:dyDescent="0.3">
      <c r="A88">
        <v>84</v>
      </c>
      <c r="B88" s="2">
        <v>11168.3</v>
      </c>
      <c r="C88" s="2">
        <f t="shared" si="5"/>
        <v>10952.940321747668</v>
      </c>
      <c r="D88" s="2">
        <v>10899.100402184586</v>
      </c>
      <c r="E88" s="2">
        <f>B88-D88</f>
        <v>269.19959781541365</v>
      </c>
      <c r="F88">
        <f t="shared" si="7"/>
        <v>269.19959781541365</v>
      </c>
      <c r="G88" s="2">
        <f t="shared" si="8"/>
        <v>72468.423463980464</v>
      </c>
      <c r="H88" s="2">
        <f t="shared" si="9"/>
        <v>2.4103901024812521E-2</v>
      </c>
    </row>
    <row r="89" spans="1:8" x14ac:dyDescent="0.3">
      <c r="A89">
        <v>85</v>
      </c>
      <c r="B89" s="2">
        <v>11247.9</v>
      </c>
      <c r="C89" s="2">
        <f t="shared" si="5"/>
        <v>11011.932257398135</v>
      </c>
      <c r="D89" s="2">
        <v>10952.940321747668</v>
      </c>
      <c r="E89" s="2">
        <f t="shared" si="6"/>
        <v>294.95967825233129</v>
      </c>
      <c r="F89">
        <f t="shared" si="7"/>
        <v>294.95967825233129</v>
      </c>
      <c r="G89" s="2">
        <f t="shared" si="8"/>
        <v>87001.211794718794</v>
      </c>
      <c r="H89" s="2">
        <f t="shared" si="9"/>
        <v>2.6223533126390818E-2</v>
      </c>
    </row>
    <row r="90" spans="1:8" x14ac:dyDescent="0.3">
      <c r="D90" s="2">
        <v>11011.932257398135</v>
      </c>
      <c r="E90" s="2"/>
      <c r="G90" s="2"/>
      <c r="H9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93"/>
  <sheetViews>
    <sheetView zoomScale="130" zoomScaleNormal="13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6" sqref="D6"/>
    </sheetView>
  </sheetViews>
  <sheetFormatPr defaultRowHeight="14.4" x14ac:dyDescent="0.3"/>
  <cols>
    <col min="2" max="2" width="11.5546875" style="2" bestFit="1" customWidth="1"/>
    <col min="3" max="3" width="9.21875" style="1"/>
    <col min="6" max="6" width="11.21875" bestFit="1" customWidth="1"/>
    <col min="7" max="8" width="11.44140625" customWidth="1"/>
    <col min="9" max="9" width="12.5546875" bestFit="1" customWidth="1"/>
    <col min="10" max="10" width="10.44140625" bestFit="1" customWidth="1"/>
  </cols>
  <sheetData>
    <row r="3" spans="1:12" x14ac:dyDescent="0.3">
      <c r="B3" s="2" t="s">
        <v>0</v>
      </c>
      <c r="C3" s="1" t="s">
        <v>23</v>
      </c>
      <c r="D3" t="s">
        <v>24</v>
      </c>
      <c r="E3" t="s">
        <v>25</v>
      </c>
      <c r="F3" t="s">
        <v>26</v>
      </c>
      <c r="G3" t="s">
        <v>27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3">
      <c r="A4">
        <v>0</v>
      </c>
      <c r="C4" s="2">
        <f>B5</f>
        <v>10970.8</v>
      </c>
      <c r="I4" s="5">
        <f>SUM(G6:G89)</f>
        <v>16659677.263078816</v>
      </c>
      <c r="J4" s="2">
        <f>AVERAGE(G6:G89)</f>
        <v>198329.49122712878</v>
      </c>
      <c r="K4" s="2">
        <f>AVERAGE(H6:H89)</f>
        <v>3.502548587205271E-2</v>
      </c>
      <c r="L4">
        <f>AVERAGE(F6:F89)</f>
        <v>339.62813475026513</v>
      </c>
    </row>
    <row r="5" spans="1:12" x14ac:dyDescent="0.3">
      <c r="A5">
        <v>1</v>
      </c>
      <c r="B5" s="2">
        <v>10970.8</v>
      </c>
      <c r="C5" s="2">
        <f>0.4*B5+0.6*C4</f>
        <v>10970.8</v>
      </c>
      <c r="J5">
        <f>I4/84</f>
        <v>198329.49122712878</v>
      </c>
    </row>
    <row r="6" spans="1:12" x14ac:dyDescent="0.3">
      <c r="A6">
        <v>2</v>
      </c>
      <c r="B6" s="2">
        <v>10655.2</v>
      </c>
      <c r="C6" s="2">
        <f t="shared" ref="C6:C69" si="0">0.4*B6+0.6*C5</f>
        <v>10844.560000000001</v>
      </c>
      <c r="D6" s="2">
        <v>10970.8</v>
      </c>
      <c r="E6" s="2">
        <f>B6-D6</f>
        <v>-315.59999999999854</v>
      </c>
      <c r="F6">
        <f>ABS(E6:E89)</f>
        <v>315.59999999999854</v>
      </c>
      <c r="G6" s="2">
        <f>E6^2</f>
        <v>99603.359999999084</v>
      </c>
      <c r="H6" s="2">
        <f>ABS(E6/B6)</f>
        <v>2.9619340791350562E-2</v>
      </c>
    </row>
    <row r="7" spans="1:12" x14ac:dyDescent="0.3">
      <c r="A7">
        <v>3</v>
      </c>
      <c r="B7" s="2">
        <v>10829.3</v>
      </c>
      <c r="C7" s="2">
        <f t="shared" si="0"/>
        <v>10838.456000000002</v>
      </c>
      <c r="D7" s="2">
        <v>10844.560000000001</v>
      </c>
      <c r="E7" s="2">
        <f t="shared" ref="E7:E70" si="1">B7-D7</f>
        <v>-15.260000000002037</v>
      </c>
      <c r="F7">
        <f t="shared" ref="F7:F70" si="2">ABS(E7:E90)</f>
        <v>15.260000000002037</v>
      </c>
      <c r="G7" s="2">
        <f t="shared" ref="G7:G70" si="3">E7^2</f>
        <v>232.86760000006217</v>
      </c>
      <c r="H7" s="2">
        <f t="shared" ref="H7:H70" si="4">ABS(E7/B7)</f>
        <v>1.4091400182839186E-3</v>
      </c>
    </row>
    <row r="8" spans="1:12" x14ac:dyDescent="0.3">
      <c r="A8">
        <v>4</v>
      </c>
      <c r="B8" s="2">
        <v>10337</v>
      </c>
      <c r="C8" s="2">
        <f t="shared" si="0"/>
        <v>10637.873600000001</v>
      </c>
      <c r="D8" s="2">
        <v>10838.456000000002</v>
      </c>
      <c r="E8" s="2">
        <f t="shared" si="1"/>
        <v>-501.45600000000195</v>
      </c>
      <c r="F8">
        <f t="shared" si="2"/>
        <v>501.45600000000195</v>
      </c>
      <c r="G8" s="2">
        <f t="shared" si="3"/>
        <v>251458.11993600195</v>
      </c>
      <c r="H8" s="2">
        <f t="shared" si="4"/>
        <v>4.8510786495114824E-2</v>
      </c>
    </row>
    <row r="9" spans="1:12" x14ac:dyDescent="0.3">
      <c r="A9">
        <v>5</v>
      </c>
      <c r="B9" s="2">
        <v>10729.9</v>
      </c>
      <c r="C9" s="2">
        <f t="shared" si="0"/>
        <v>10674.684160000001</v>
      </c>
      <c r="D9" s="2">
        <v>10637.873600000001</v>
      </c>
      <c r="E9" s="2">
        <f t="shared" si="1"/>
        <v>92.02639999999883</v>
      </c>
      <c r="F9">
        <f t="shared" si="2"/>
        <v>92.02639999999883</v>
      </c>
      <c r="G9" s="2">
        <f t="shared" si="3"/>
        <v>8468.8582969597846</v>
      </c>
      <c r="H9" s="2">
        <f t="shared" si="4"/>
        <v>8.576631655467324E-3</v>
      </c>
    </row>
    <row r="10" spans="1:12" x14ac:dyDescent="0.3">
      <c r="A10">
        <v>6</v>
      </c>
      <c r="B10" s="2">
        <v>10877.8</v>
      </c>
      <c r="C10" s="2">
        <f t="shared" si="0"/>
        <v>10755.930496000001</v>
      </c>
      <c r="D10" s="2">
        <v>10674.684160000001</v>
      </c>
      <c r="E10" s="2">
        <f t="shared" si="1"/>
        <v>203.11583999999857</v>
      </c>
      <c r="F10">
        <f t="shared" si="2"/>
        <v>203.11583999999857</v>
      </c>
      <c r="G10" s="2">
        <f t="shared" si="3"/>
        <v>41256.044458905017</v>
      </c>
      <c r="H10" s="2">
        <f t="shared" si="4"/>
        <v>1.867251098567712E-2</v>
      </c>
    </row>
    <row r="11" spans="1:12" x14ac:dyDescent="0.3">
      <c r="A11">
        <v>7</v>
      </c>
      <c r="B11" s="2">
        <v>11497.1</v>
      </c>
      <c r="C11" s="2">
        <f t="shared" si="0"/>
        <v>11052.398297600001</v>
      </c>
      <c r="D11" s="2">
        <v>10755.930496000001</v>
      </c>
      <c r="E11" s="2">
        <f t="shared" si="1"/>
        <v>741.16950399999951</v>
      </c>
      <c r="F11">
        <f t="shared" si="2"/>
        <v>741.16950399999951</v>
      </c>
      <c r="G11" s="2">
        <f t="shared" si="3"/>
        <v>549332.23365960526</v>
      </c>
      <c r="H11" s="2">
        <f t="shared" si="4"/>
        <v>6.4465778674622248E-2</v>
      </c>
    </row>
    <row r="12" spans="1:12" x14ac:dyDescent="0.3">
      <c r="A12">
        <v>8</v>
      </c>
      <c r="B12" s="2">
        <v>10940.5</v>
      </c>
      <c r="C12" s="2">
        <f t="shared" si="0"/>
        <v>11007.63897856</v>
      </c>
      <c r="D12" s="2">
        <v>11052.398297600001</v>
      </c>
      <c r="E12" s="2">
        <f t="shared" si="1"/>
        <v>-111.89829760000066</v>
      </c>
      <c r="F12">
        <f t="shared" si="2"/>
        <v>111.89829760000066</v>
      </c>
      <c r="G12" s="2">
        <f t="shared" si="3"/>
        <v>12521.229005778314</v>
      </c>
      <c r="H12" s="2">
        <f t="shared" si="4"/>
        <v>1.0227896129061803E-2</v>
      </c>
    </row>
    <row r="13" spans="1:12" x14ac:dyDescent="0.3">
      <c r="A13">
        <v>9</v>
      </c>
      <c r="B13" s="2">
        <v>10128.299999999999</v>
      </c>
      <c r="C13" s="2">
        <f t="shared" si="0"/>
        <v>10655.903387136001</v>
      </c>
      <c r="D13" s="2">
        <v>11007.63897856</v>
      </c>
      <c r="E13" s="2">
        <f t="shared" si="1"/>
        <v>-879.33897856000112</v>
      </c>
      <c r="F13">
        <f t="shared" si="2"/>
        <v>879.33897856000112</v>
      </c>
      <c r="G13" s="2">
        <f t="shared" si="3"/>
        <v>773237.0392149461</v>
      </c>
      <c r="H13" s="2">
        <f t="shared" si="4"/>
        <v>8.6819997290759676E-2</v>
      </c>
    </row>
    <row r="14" spans="1:12" x14ac:dyDescent="0.3">
      <c r="A14">
        <v>10</v>
      </c>
      <c r="B14" s="2">
        <v>10921.9</v>
      </c>
      <c r="C14" s="2">
        <f t="shared" si="0"/>
        <v>10762.302032281601</v>
      </c>
      <c r="D14" s="2">
        <v>10655.903387136001</v>
      </c>
      <c r="E14" s="2">
        <f t="shared" si="1"/>
        <v>265.99661286399896</v>
      </c>
      <c r="F14">
        <f t="shared" si="2"/>
        <v>265.99661286399896</v>
      </c>
      <c r="G14" s="2">
        <f t="shared" si="3"/>
        <v>70754.198055120141</v>
      </c>
      <c r="H14" s="2">
        <f t="shared" si="4"/>
        <v>2.4354426689861559E-2</v>
      </c>
    </row>
    <row r="15" spans="1:12" x14ac:dyDescent="0.3">
      <c r="A15">
        <v>11</v>
      </c>
      <c r="B15" s="2">
        <v>10733.9</v>
      </c>
      <c r="C15" s="2">
        <f t="shared" si="0"/>
        <v>10750.94121936896</v>
      </c>
      <c r="D15" s="2">
        <v>10762.302032281601</v>
      </c>
      <c r="E15" s="2">
        <f t="shared" si="1"/>
        <v>-28.40203228160135</v>
      </c>
      <c r="F15">
        <f t="shared" si="2"/>
        <v>28.40203228160135</v>
      </c>
      <c r="G15" s="2">
        <f t="shared" si="3"/>
        <v>806.67543772512522</v>
      </c>
      <c r="H15" s="2">
        <f t="shared" si="4"/>
        <v>2.6460123796198352E-3</v>
      </c>
    </row>
    <row r="16" spans="1:12" x14ac:dyDescent="0.3">
      <c r="A16">
        <v>12</v>
      </c>
      <c r="B16" s="2">
        <v>10522.3</v>
      </c>
      <c r="C16" s="2">
        <f t="shared" si="0"/>
        <v>10659.484731621376</v>
      </c>
      <c r="D16" s="2">
        <v>10750.94121936896</v>
      </c>
      <c r="E16" s="2">
        <f t="shared" si="1"/>
        <v>-228.64121936896117</v>
      </c>
      <c r="F16">
        <f t="shared" si="2"/>
        <v>228.64121936896117</v>
      </c>
      <c r="G16" s="2">
        <f t="shared" si="3"/>
        <v>52276.807194525427</v>
      </c>
      <c r="H16" s="2">
        <f t="shared" si="4"/>
        <v>2.1729205531961757E-2</v>
      </c>
    </row>
    <row r="17" spans="1:8" x14ac:dyDescent="0.3">
      <c r="A17">
        <v>13</v>
      </c>
      <c r="B17" s="2">
        <v>10447.9</v>
      </c>
      <c r="C17" s="2">
        <f t="shared" si="0"/>
        <v>10574.850838972827</v>
      </c>
      <c r="D17" s="2">
        <v>10659.484731621376</v>
      </c>
      <c r="E17" s="2">
        <f t="shared" si="1"/>
        <v>-211.5847316213767</v>
      </c>
      <c r="F17">
        <f t="shared" si="2"/>
        <v>211.5847316213767</v>
      </c>
      <c r="G17" s="2">
        <f t="shared" si="3"/>
        <v>44768.098655290007</v>
      </c>
      <c r="H17" s="2">
        <f t="shared" si="4"/>
        <v>2.0251412400709875E-2</v>
      </c>
    </row>
    <row r="18" spans="1:8" x14ac:dyDescent="0.3">
      <c r="A18">
        <v>14</v>
      </c>
      <c r="B18" s="2">
        <v>10522</v>
      </c>
      <c r="C18" s="2">
        <f t="shared" si="0"/>
        <v>10553.710503383696</v>
      </c>
      <c r="D18" s="2">
        <v>10574.850838972827</v>
      </c>
      <c r="E18" s="2">
        <f t="shared" si="1"/>
        <v>-52.85083897282675</v>
      </c>
      <c r="F18">
        <f t="shared" si="2"/>
        <v>52.85083897282675</v>
      </c>
      <c r="G18" s="2">
        <f t="shared" si="3"/>
        <v>2793.2111801316628</v>
      </c>
      <c r="H18" s="2">
        <f t="shared" si="4"/>
        <v>5.022889086944188E-3</v>
      </c>
    </row>
    <row r="19" spans="1:8" x14ac:dyDescent="0.3">
      <c r="A19">
        <v>15</v>
      </c>
      <c r="B19" s="2">
        <v>11215.1</v>
      </c>
      <c r="C19" s="2">
        <f t="shared" si="0"/>
        <v>10818.266302030217</v>
      </c>
      <c r="D19" s="2">
        <v>10553.710503383696</v>
      </c>
      <c r="E19" s="2">
        <f t="shared" si="1"/>
        <v>661.38949661630431</v>
      </c>
      <c r="F19">
        <f t="shared" si="2"/>
        <v>661.38949661630431</v>
      </c>
      <c r="G19" s="2">
        <f t="shared" si="3"/>
        <v>437436.06623436842</v>
      </c>
      <c r="H19" s="2">
        <f t="shared" si="4"/>
        <v>5.8973125216565551E-2</v>
      </c>
    </row>
    <row r="20" spans="1:8" x14ac:dyDescent="0.3">
      <c r="A20">
        <v>16</v>
      </c>
      <c r="B20" s="2">
        <v>10650.9</v>
      </c>
      <c r="C20" s="2">
        <f t="shared" si="0"/>
        <v>10751.31978121813</v>
      </c>
      <c r="D20" s="2">
        <v>10818.266302030217</v>
      </c>
      <c r="E20" s="2">
        <f t="shared" si="1"/>
        <v>-167.36630203021741</v>
      </c>
      <c r="F20">
        <f t="shared" si="2"/>
        <v>167.36630203021741</v>
      </c>
      <c r="G20" s="2">
        <f t="shared" si="3"/>
        <v>28011.479055269956</v>
      </c>
      <c r="H20" s="2">
        <f t="shared" si="4"/>
        <v>1.5713817802271865E-2</v>
      </c>
    </row>
    <row r="21" spans="1:8" x14ac:dyDescent="0.3">
      <c r="A21">
        <v>17</v>
      </c>
      <c r="B21" s="2">
        <v>10971.1</v>
      </c>
      <c r="C21" s="2">
        <f t="shared" si="0"/>
        <v>10839.231868730878</v>
      </c>
      <c r="D21" s="2">
        <v>10751.31978121813</v>
      </c>
      <c r="E21" s="2">
        <f t="shared" si="1"/>
        <v>219.78021878187064</v>
      </c>
      <c r="F21">
        <f t="shared" si="2"/>
        <v>219.78021878187064</v>
      </c>
      <c r="G21" s="2">
        <f t="shared" si="3"/>
        <v>48303.344567806926</v>
      </c>
      <c r="H21" s="2">
        <f t="shared" si="4"/>
        <v>2.0032651127222488E-2</v>
      </c>
    </row>
    <row r="22" spans="1:8" x14ac:dyDescent="0.3">
      <c r="A22">
        <v>18</v>
      </c>
      <c r="B22" s="2">
        <v>10414.5</v>
      </c>
      <c r="C22" s="2">
        <f t="shared" si="0"/>
        <v>10669.339121238527</v>
      </c>
      <c r="D22" s="2">
        <v>10839.231868730878</v>
      </c>
      <c r="E22" s="2">
        <f t="shared" si="1"/>
        <v>-424.73186873087798</v>
      </c>
      <c r="F22">
        <f t="shared" si="2"/>
        <v>424.73186873087798</v>
      </c>
      <c r="G22" s="2">
        <f t="shared" si="3"/>
        <v>180397.16031562377</v>
      </c>
      <c r="H22" s="2">
        <f t="shared" si="4"/>
        <v>4.0782742208543665E-2</v>
      </c>
    </row>
    <row r="23" spans="1:8" x14ac:dyDescent="0.3">
      <c r="A23">
        <v>19</v>
      </c>
      <c r="B23" s="2">
        <v>10788</v>
      </c>
      <c r="C23" s="2">
        <f t="shared" si="0"/>
        <v>10716.803472743115</v>
      </c>
      <c r="D23" s="2">
        <v>10669.339121238527</v>
      </c>
      <c r="E23" s="2">
        <f t="shared" si="1"/>
        <v>118.66087876147321</v>
      </c>
      <c r="F23">
        <f t="shared" si="2"/>
        <v>118.66087876147321</v>
      </c>
      <c r="G23" s="2">
        <f t="shared" si="3"/>
        <v>14080.404148445044</v>
      </c>
      <c r="H23" s="2">
        <f t="shared" si="4"/>
        <v>1.0999339892609679E-2</v>
      </c>
    </row>
    <row r="24" spans="1:8" x14ac:dyDescent="0.3">
      <c r="A24">
        <v>20</v>
      </c>
      <c r="B24" s="2">
        <v>10887.4</v>
      </c>
      <c r="C24" s="2">
        <f t="shared" si="0"/>
        <v>10785.042083645869</v>
      </c>
      <c r="D24" s="2">
        <v>10716.803472743115</v>
      </c>
      <c r="E24" s="2">
        <f t="shared" si="1"/>
        <v>170.59652725688466</v>
      </c>
      <c r="F24">
        <f t="shared" si="2"/>
        <v>170.59652725688466</v>
      </c>
      <c r="G24" s="2">
        <f t="shared" si="3"/>
        <v>29103.175112108991</v>
      </c>
      <c r="H24" s="2">
        <f t="shared" si="4"/>
        <v>1.5669170532623459E-2</v>
      </c>
    </row>
    <row r="25" spans="1:8" x14ac:dyDescent="0.3">
      <c r="A25">
        <v>21</v>
      </c>
      <c r="B25" s="2">
        <v>10495.3</v>
      </c>
      <c r="C25" s="2">
        <f t="shared" si="0"/>
        <v>10669.145250187521</v>
      </c>
      <c r="D25" s="2">
        <v>10785.042083645869</v>
      </c>
      <c r="E25" s="2">
        <f t="shared" si="1"/>
        <v>-289.74208364586957</v>
      </c>
      <c r="F25">
        <f t="shared" si="2"/>
        <v>289.74208364586957</v>
      </c>
      <c r="G25" s="2">
        <f t="shared" si="3"/>
        <v>83950.475035450072</v>
      </c>
      <c r="H25" s="2">
        <f t="shared" si="4"/>
        <v>2.7606841504851657E-2</v>
      </c>
    </row>
    <row r="26" spans="1:8" x14ac:dyDescent="0.3">
      <c r="A26">
        <v>22</v>
      </c>
      <c r="B26" s="2">
        <v>9878.7800000000007</v>
      </c>
      <c r="C26" s="2">
        <f t="shared" si="0"/>
        <v>10352.999150112513</v>
      </c>
      <c r="D26" s="2">
        <v>10669.145250187521</v>
      </c>
      <c r="E26" s="2">
        <f t="shared" si="1"/>
        <v>-790.36525018752036</v>
      </c>
      <c r="F26">
        <f t="shared" si="2"/>
        <v>790.36525018752036</v>
      </c>
      <c r="G26" s="2">
        <f t="shared" si="3"/>
        <v>624677.22870398161</v>
      </c>
      <c r="H26" s="2">
        <f t="shared" si="4"/>
        <v>8.0006362140620638E-2</v>
      </c>
    </row>
    <row r="27" spans="1:8" x14ac:dyDescent="0.3">
      <c r="A27">
        <v>23</v>
      </c>
      <c r="B27" s="2">
        <v>10735</v>
      </c>
      <c r="C27" s="2">
        <f t="shared" si="0"/>
        <v>10505.799490067508</v>
      </c>
      <c r="D27" s="2">
        <v>10352.999150112513</v>
      </c>
      <c r="E27" s="2">
        <f t="shared" si="1"/>
        <v>382.00084988748677</v>
      </c>
      <c r="F27">
        <f t="shared" si="2"/>
        <v>382.00084988748677</v>
      </c>
      <c r="G27" s="2">
        <f t="shared" si="3"/>
        <v>145924.64931476221</v>
      </c>
      <c r="H27" s="2">
        <f t="shared" si="4"/>
        <v>3.5584615732416093E-2</v>
      </c>
    </row>
    <row r="28" spans="1:8" x14ac:dyDescent="0.3">
      <c r="A28">
        <v>24</v>
      </c>
      <c r="B28" s="2">
        <v>10911.9</v>
      </c>
      <c r="C28" s="2">
        <f t="shared" si="0"/>
        <v>10668.239694040505</v>
      </c>
      <c r="D28" s="2">
        <v>10505.799490067508</v>
      </c>
      <c r="E28" s="2">
        <f t="shared" si="1"/>
        <v>406.10050993249206</v>
      </c>
      <c r="F28">
        <f t="shared" si="2"/>
        <v>406.10050993249206</v>
      </c>
      <c r="G28" s="2">
        <f t="shared" si="3"/>
        <v>164917.62416743007</v>
      </c>
      <c r="H28" s="2">
        <f t="shared" si="4"/>
        <v>3.721629688069833E-2</v>
      </c>
    </row>
    <row r="29" spans="1:8" x14ac:dyDescent="0.3">
      <c r="A29">
        <v>25</v>
      </c>
      <c r="B29" s="2">
        <v>10502.4</v>
      </c>
      <c r="C29" s="2">
        <f t="shared" si="0"/>
        <v>10601.903816424303</v>
      </c>
      <c r="D29" s="2">
        <v>10668.239694040505</v>
      </c>
      <c r="E29" s="2">
        <f t="shared" si="1"/>
        <v>-165.83969404050549</v>
      </c>
      <c r="F29">
        <f t="shared" si="2"/>
        <v>165.83969404050549</v>
      </c>
      <c r="G29" s="2">
        <f t="shared" si="3"/>
        <v>27502.804119448472</v>
      </c>
      <c r="H29" s="2">
        <f t="shared" si="4"/>
        <v>1.5790647284478355E-2</v>
      </c>
    </row>
    <row r="30" spans="1:8" x14ac:dyDescent="0.3">
      <c r="A30">
        <v>26</v>
      </c>
      <c r="B30" s="2">
        <v>10522.8</v>
      </c>
      <c r="C30" s="2">
        <f t="shared" si="0"/>
        <v>10570.262289854581</v>
      </c>
      <c r="D30" s="2">
        <v>10601.903816424303</v>
      </c>
      <c r="E30" s="2">
        <f t="shared" si="1"/>
        <v>-79.103816424303659</v>
      </c>
      <c r="F30">
        <f t="shared" si="2"/>
        <v>79.103816424303659</v>
      </c>
      <c r="G30" s="2">
        <f t="shared" si="3"/>
        <v>6257.4137728899332</v>
      </c>
      <c r="H30" s="2">
        <f t="shared" si="4"/>
        <v>7.5173733630120943E-3</v>
      </c>
    </row>
    <row r="31" spans="1:8" x14ac:dyDescent="0.3">
      <c r="A31">
        <v>27</v>
      </c>
      <c r="B31" s="2">
        <v>9949.75</v>
      </c>
      <c r="C31" s="2">
        <f t="shared" si="0"/>
        <v>10322.057373912749</v>
      </c>
      <c r="D31" s="2">
        <v>10570.262289854581</v>
      </c>
      <c r="E31" s="2">
        <f t="shared" si="1"/>
        <v>-620.51228985458147</v>
      </c>
      <c r="F31">
        <f t="shared" si="2"/>
        <v>620.51228985458147</v>
      </c>
      <c r="G31" s="2">
        <f t="shared" si="3"/>
        <v>385035.5018605761</v>
      </c>
      <c r="H31" s="2">
        <f t="shared" si="4"/>
        <v>6.2364611156519659E-2</v>
      </c>
    </row>
    <row r="32" spans="1:8" x14ac:dyDescent="0.3">
      <c r="A32">
        <v>28</v>
      </c>
      <c r="B32" s="2">
        <v>8847.56</v>
      </c>
      <c r="C32" s="2">
        <f t="shared" si="0"/>
        <v>9732.2584243476485</v>
      </c>
      <c r="D32" s="2">
        <v>10322.057373912749</v>
      </c>
      <c r="E32" s="2">
        <f t="shared" si="1"/>
        <v>-1474.497373912749</v>
      </c>
      <c r="F32">
        <f t="shared" si="2"/>
        <v>1474.497373912749</v>
      </c>
      <c r="G32" s="2">
        <f t="shared" si="3"/>
        <v>2174142.5056755934</v>
      </c>
      <c r="H32" s="2">
        <f t="shared" si="4"/>
        <v>0.16665582080401253</v>
      </c>
    </row>
    <row r="33" spans="1:8" x14ac:dyDescent="0.3">
      <c r="A33">
        <v>29</v>
      </c>
      <c r="B33" s="2">
        <v>9075.14</v>
      </c>
      <c r="C33" s="2">
        <f t="shared" si="0"/>
        <v>9469.4110546085885</v>
      </c>
      <c r="D33" s="2">
        <v>9732.2584243476485</v>
      </c>
      <c r="E33" s="2">
        <f t="shared" si="1"/>
        <v>-657.11842434764912</v>
      </c>
      <c r="F33">
        <f t="shared" si="2"/>
        <v>657.11842434764912</v>
      </c>
      <c r="G33" s="2">
        <f t="shared" si="3"/>
        <v>431804.62361713708</v>
      </c>
      <c r="H33" s="2">
        <f t="shared" si="4"/>
        <v>7.2408626682084157E-2</v>
      </c>
    </row>
    <row r="34" spans="1:8" x14ac:dyDescent="0.3">
      <c r="A34">
        <v>30</v>
      </c>
      <c r="B34" s="2">
        <v>9851.56</v>
      </c>
      <c r="C34" s="2">
        <f t="shared" si="0"/>
        <v>9622.270632765154</v>
      </c>
      <c r="D34" s="2">
        <v>9469.4110546085885</v>
      </c>
      <c r="E34" s="2">
        <f t="shared" si="1"/>
        <v>382.14894539141096</v>
      </c>
      <c r="F34">
        <f t="shared" si="2"/>
        <v>382.14894539141096</v>
      </c>
      <c r="G34" s="2">
        <f t="shared" si="3"/>
        <v>146037.81646376761</v>
      </c>
      <c r="H34" s="2">
        <f t="shared" si="4"/>
        <v>3.879070374553989E-2</v>
      </c>
    </row>
    <row r="35" spans="1:8" x14ac:dyDescent="0.3">
      <c r="A35">
        <v>31</v>
      </c>
      <c r="B35" s="2">
        <v>10021.6</v>
      </c>
      <c r="C35" s="2">
        <f t="shared" si="0"/>
        <v>9782.0023796590922</v>
      </c>
      <c r="D35" s="2">
        <v>9622.270632765154</v>
      </c>
      <c r="E35" s="2">
        <f t="shared" si="1"/>
        <v>399.32936723484636</v>
      </c>
      <c r="F35">
        <f t="shared" si="2"/>
        <v>399.32936723484636</v>
      </c>
      <c r="G35" s="2">
        <f t="shared" si="3"/>
        <v>159463.94353618278</v>
      </c>
      <c r="H35" s="2">
        <f t="shared" si="4"/>
        <v>3.9846867489706866E-2</v>
      </c>
    </row>
    <row r="36" spans="1:8" x14ac:dyDescent="0.3">
      <c r="A36">
        <v>32</v>
      </c>
      <c r="B36" s="2">
        <v>9920</v>
      </c>
      <c r="C36" s="2">
        <f t="shared" si="0"/>
        <v>9837.2014277954549</v>
      </c>
      <c r="D36" s="2">
        <v>9782.0023796590922</v>
      </c>
      <c r="E36" s="2">
        <f t="shared" si="1"/>
        <v>137.99762034090782</v>
      </c>
      <c r="F36">
        <f t="shared" si="2"/>
        <v>137.99762034090782</v>
      </c>
      <c r="G36" s="2">
        <f t="shared" si="3"/>
        <v>19043.343219753333</v>
      </c>
      <c r="H36" s="2">
        <f t="shared" si="4"/>
        <v>1.3911050437591513E-2</v>
      </c>
    </row>
    <row r="37" spans="1:8" x14ac:dyDescent="0.3">
      <c r="A37">
        <v>33</v>
      </c>
      <c r="B37" s="2">
        <v>10106.1</v>
      </c>
      <c r="C37" s="2">
        <f t="shared" si="0"/>
        <v>9944.7608566772724</v>
      </c>
      <c r="D37" s="2">
        <v>9837.2014277954549</v>
      </c>
      <c r="E37" s="2">
        <f t="shared" si="1"/>
        <v>268.89857220454542</v>
      </c>
      <c r="F37">
        <f t="shared" si="2"/>
        <v>268.89857220454542</v>
      </c>
      <c r="G37" s="2">
        <f t="shared" si="3"/>
        <v>72306.442133643126</v>
      </c>
      <c r="H37" s="2">
        <f t="shared" si="4"/>
        <v>2.6607551103249069E-2</v>
      </c>
    </row>
    <row r="38" spans="1:8" x14ac:dyDescent="0.3">
      <c r="A38">
        <v>34</v>
      </c>
      <c r="B38" s="2">
        <v>10403.9</v>
      </c>
      <c r="C38" s="2">
        <f t="shared" si="0"/>
        <v>10128.416514006363</v>
      </c>
      <c r="D38" s="2">
        <v>9944.7608566772724</v>
      </c>
      <c r="E38" s="2">
        <f t="shared" si="1"/>
        <v>459.13914332272725</v>
      </c>
      <c r="F38">
        <f t="shared" si="2"/>
        <v>459.13914332272725</v>
      </c>
      <c r="G38" s="2">
        <f t="shared" si="3"/>
        <v>210808.75293112788</v>
      </c>
      <c r="H38" s="2">
        <f t="shared" si="4"/>
        <v>4.413144525829038E-2</v>
      </c>
    </row>
    <row r="39" spans="1:8" x14ac:dyDescent="0.3">
      <c r="A39">
        <v>35</v>
      </c>
      <c r="B39" s="2">
        <v>9946.2199999999993</v>
      </c>
      <c r="C39" s="2">
        <f t="shared" si="0"/>
        <v>10055.537908403818</v>
      </c>
      <c r="D39" s="2">
        <v>10128.416514006363</v>
      </c>
      <c r="E39" s="2">
        <f t="shared" si="1"/>
        <v>-182.19651400636394</v>
      </c>
      <c r="F39">
        <f t="shared" si="2"/>
        <v>182.19651400636394</v>
      </c>
      <c r="G39" s="2">
        <f t="shared" si="3"/>
        <v>33195.569716071172</v>
      </c>
      <c r="H39" s="2">
        <f t="shared" si="4"/>
        <v>1.8318166500073792E-2</v>
      </c>
    </row>
    <row r="40" spans="1:8" x14ac:dyDescent="0.3">
      <c r="A40">
        <v>36</v>
      </c>
      <c r="B40" s="2">
        <v>9925.25</v>
      </c>
      <c r="C40" s="2">
        <f t="shared" si="0"/>
        <v>10003.422745042291</v>
      </c>
      <c r="D40" s="2">
        <v>10055.537908403818</v>
      </c>
      <c r="E40" s="2">
        <f t="shared" si="1"/>
        <v>-130.28790840381771</v>
      </c>
      <c r="F40">
        <f t="shared" si="2"/>
        <v>130.28790840381771</v>
      </c>
      <c r="G40" s="2">
        <f t="shared" si="3"/>
        <v>16974.939076241593</v>
      </c>
      <c r="H40" s="2">
        <f t="shared" si="4"/>
        <v>1.3126914526467113E-2</v>
      </c>
    </row>
    <row r="41" spans="1:8" x14ac:dyDescent="0.3">
      <c r="A41">
        <v>37</v>
      </c>
      <c r="B41" s="2">
        <v>9243.26</v>
      </c>
      <c r="C41" s="2">
        <f t="shared" si="0"/>
        <v>9699.3576470253756</v>
      </c>
      <c r="D41" s="2">
        <v>10003.422745042291</v>
      </c>
      <c r="E41" s="2">
        <f t="shared" si="1"/>
        <v>-760.16274504229114</v>
      </c>
      <c r="F41">
        <f t="shared" si="2"/>
        <v>760.16274504229114</v>
      </c>
      <c r="G41" s="2">
        <f t="shared" si="3"/>
        <v>577847.39895023126</v>
      </c>
      <c r="H41" s="2">
        <f t="shared" si="4"/>
        <v>8.22396800525238E-2</v>
      </c>
    </row>
    <row r="42" spans="1:8" x14ac:dyDescent="0.3">
      <c r="A42">
        <v>38</v>
      </c>
      <c r="B42" s="2">
        <v>8736.59</v>
      </c>
      <c r="C42" s="2">
        <f t="shared" si="0"/>
        <v>9314.2505882152254</v>
      </c>
      <c r="D42" s="2">
        <v>9699.3576470253756</v>
      </c>
      <c r="E42" s="2">
        <f t="shared" si="1"/>
        <v>-962.76764702537548</v>
      </c>
      <c r="F42">
        <f t="shared" si="2"/>
        <v>962.76764702537548</v>
      </c>
      <c r="G42" s="2">
        <f t="shared" si="3"/>
        <v>926921.54215877794</v>
      </c>
      <c r="H42" s="2">
        <f t="shared" si="4"/>
        <v>0.11019947680106031</v>
      </c>
    </row>
    <row r="43" spans="1:8" x14ac:dyDescent="0.3">
      <c r="A43">
        <v>39</v>
      </c>
      <c r="B43" s="2">
        <v>8663.5</v>
      </c>
      <c r="C43" s="2">
        <f t="shared" si="0"/>
        <v>9053.950352929136</v>
      </c>
      <c r="D43" s="2">
        <v>9314.2505882152254</v>
      </c>
      <c r="E43" s="2">
        <f t="shared" si="1"/>
        <v>-650.75058821522543</v>
      </c>
      <c r="F43">
        <f t="shared" si="2"/>
        <v>650.75058821522543</v>
      </c>
      <c r="G43" s="2">
        <f t="shared" si="3"/>
        <v>423476.32806246192</v>
      </c>
      <c r="H43" s="2">
        <f t="shared" si="4"/>
        <v>7.5114051851471741E-2</v>
      </c>
    </row>
    <row r="44" spans="1:8" x14ac:dyDescent="0.3">
      <c r="A44">
        <v>40</v>
      </c>
      <c r="B44" s="2">
        <v>7591.93</v>
      </c>
      <c r="C44" s="2">
        <f t="shared" si="0"/>
        <v>8469.1422117574821</v>
      </c>
      <c r="D44" s="2">
        <v>9053.950352929136</v>
      </c>
      <c r="E44" s="2">
        <f t="shared" si="1"/>
        <v>-1462.0203529291357</v>
      </c>
      <c r="F44">
        <f t="shared" si="2"/>
        <v>1462.0203529291357</v>
      </c>
      <c r="G44" s="2">
        <f t="shared" si="3"/>
        <v>2137503.5123790344</v>
      </c>
      <c r="H44" s="2">
        <f t="shared" si="4"/>
        <v>0.19257558393308891</v>
      </c>
    </row>
    <row r="45" spans="1:8" x14ac:dyDescent="0.3">
      <c r="A45">
        <v>41</v>
      </c>
      <c r="B45" s="2">
        <v>8397.0300000000007</v>
      </c>
      <c r="C45" s="2">
        <f t="shared" si="0"/>
        <v>8440.2973270544899</v>
      </c>
      <c r="D45" s="2">
        <v>8469.1422117574821</v>
      </c>
      <c r="E45" s="2">
        <f t="shared" si="1"/>
        <v>-72.112211757481418</v>
      </c>
      <c r="F45">
        <f t="shared" si="2"/>
        <v>72.112211757481418</v>
      </c>
      <c r="G45" s="2">
        <f t="shared" si="3"/>
        <v>5200.1710845558409</v>
      </c>
      <c r="H45" s="2">
        <f t="shared" si="4"/>
        <v>8.5878235230172351E-3</v>
      </c>
    </row>
    <row r="46" spans="1:8" x14ac:dyDescent="0.3">
      <c r="A46">
        <v>42</v>
      </c>
      <c r="B46" s="2">
        <v>8896.09</v>
      </c>
      <c r="C46" s="2">
        <f t="shared" si="0"/>
        <v>8622.6143962326933</v>
      </c>
      <c r="D46" s="2">
        <v>8440.2973270544899</v>
      </c>
      <c r="E46" s="2">
        <f t="shared" si="1"/>
        <v>455.79267294551028</v>
      </c>
      <c r="F46">
        <f t="shared" si="2"/>
        <v>455.79267294551028</v>
      </c>
      <c r="G46" s="2">
        <f t="shared" si="3"/>
        <v>207746.96071081288</v>
      </c>
      <c r="H46" s="2">
        <f t="shared" si="4"/>
        <v>5.1235168815233462E-2</v>
      </c>
    </row>
    <row r="47" spans="1:8" x14ac:dyDescent="0.3">
      <c r="A47">
        <v>43</v>
      </c>
      <c r="B47" s="2">
        <v>8341.6299999999992</v>
      </c>
      <c r="C47" s="2">
        <f t="shared" si="0"/>
        <v>8510.220637739616</v>
      </c>
      <c r="D47" s="2">
        <v>8622.6143962326933</v>
      </c>
      <c r="E47" s="2">
        <f t="shared" si="1"/>
        <v>-280.98439623269405</v>
      </c>
      <c r="F47">
        <f t="shared" si="2"/>
        <v>280.98439623269405</v>
      </c>
      <c r="G47" s="2">
        <f t="shared" si="3"/>
        <v>78952.230926251606</v>
      </c>
      <c r="H47" s="2">
        <f t="shared" si="4"/>
        <v>3.3684591168955474E-2</v>
      </c>
    </row>
    <row r="48" spans="1:8" x14ac:dyDescent="0.3">
      <c r="A48">
        <v>44</v>
      </c>
      <c r="B48" s="2">
        <v>8053.81</v>
      </c>
      <c r="C48" s="2">
        <f t="shared" si="0"/>
        <v>8327.6563826437705</v>
      </c>
      <c r="D48" s="2">
        <v>8510.220637739616</v>
      </c>
      <c r="E48" s="2">
        <f t="shared" si="1"/>
        <v>-456.41063773961559</v>
      </c>
      <c r="F48">
        <f t="shared" si="2"/>
        <v>456.41063773961559</v>
      </c>
      <c r="G48" s="2">
        <f t="shared" si="3"/>
        <v>208310.67024188262</v>
      </c>
      <c r="H48" s="2">
        <f t="shared" si="4"/>
        <v>5.6670152106843293E-2</v>
      </c>
    </row>
    <row r="49" spans="1:8" x14ac:dyDescent="0.3">
      <c r="A49">
        <v>45</v>
      </c>
      <c r="B49" s="2">
        <v>7891.08</v>
      </c>
      <c r="C49" s="2">
        <f t="shared" si="0"/>
        <v>8153.0258295862623</v>
      </c>
      <c r="D49" s="2">
        <v>8327.6563826437705</v>
      </c>
      <c r="E49" s="2">
        <f t="shared" si="1"/>
        <v>-436.57638264377056</v>
      </c>
      <c r="F49">
        <f t="shared" si="2"/>
        <v>436.57638264377056</v>
      </c>
      <c r="G49" s="2">
        <f t="shared" si="3"/>
        <v>190598.93788231997</v>
      </c>
      <c r="H49" s="2">
        <f t="shared" si="4"/>
        <v>5.5325301814678166E-2</v>
      </c>
    </row>
    <row r="50" spans="1:8" x14ac:dyDescent="0.3">
      <c r="A50">
        <v>46</v>
      </c>
      <c r="B50" s="2">
        <v>7992.13</v>
      </c>
      <c r="C50" s="2">
        <f t="shared" si="0"/>
        <v>8088.6674977517578</v>
      </c>
      <c r="D50" s="2">
        <v>8153.0258295862623</v>
      </c>
      <c r="E50" s="2">
        <f t="shared" si="1"/>
        <v>-160.89582958626215</v>
      </c>
      <c r="F50">
        <f t="shared" si="2"/>
        <v>160.89582958626215</v>
      </c>
      <c r="G50" s="2">
        <f t="shared" si="3"/>
        <v>25887.467978251512</v>
      </c>
      <c r="H50" s="2">
        <f t="shared" si="4"/>
        <v>2.0131783340143636E-2</v>
      </c>
    </row>
    <row r="51" spans="1:8" x14ac:dyDescent="0.3">
      <c r="A51">
        <v>47</v>
      </c>
      <c r="B51" s="2">
        <v>8480.09</v>
      </c>
      <c r="C51" s="2">
        <f t="shared" si="0"/>
        <v>8245.2364986510547</v>
      </c>
      <c r="D51" s="2">
        <v>8088.6674977517578</v>
      </c>
      <c r="E51" s="2">
        <f t="shared" si="1"/>
        <v>391.42250224824238</v>
      </c>
      <c r="F51">
        <f t="shared" si="2"/>
        <v>391.42250224824238</v>
      </c>
      <c r="G51" s="2">
        <f t="shared" si="3"/>
        <v>153211.57526627532</v>
      </c>
      <c r="H51" s="2">
        <f t="shared" si="4"/>
        <v>4.6157824061801508E-2</v>
      </c>
    </row>
    <row r="52" spans="1:8" x14ac:dyDescent="0.3">
      <c r="A52">
        <v>48</v>
      </c>
      <c r="B52" s="2">
        <v>8850.26</v>
      </c>
      <c r="C52" s="2">
        <f t="shared" si="0"/>
        <v>8487.2458991906333</v>
      </c>
      <c r="D52" s="2">
        <v>8245.2364986510547</v>
      </c>
      <c r="E52" s="2">
        <f t="shared" si="1"/>
        <v>605.0235013489455</v>
      </c>
      <c r="F52">
        <f t="shared" si="2"/>
        <v>605.0235013489455</v>
      </c>
      <c r="G52" s="2">
        <f t="shared" si="3"/>
        <v>366053.43718453747</v>
      </c>
      <c r="H52" s="2">
        <f t="shared" si="4"/>
        <v>6.8362229058688162E-2</v>
      </c>
    </row>
    <row r="53" spans="1:8" x14ac:dyDescent="0.3">
      <c r="A53">
        <v>49</v>
      </c>
      <c r="B53" s="2">
        <v>8985.44</v>
      </c>
      <c r="C53" s="2">
        <f t="shared" si="0"/>
        <v>8686.5235395143791</v>
      </c>
      <c r="D53" s="2">
        <v>8487.2458991906333</v>
      </c>
      <c r="E53" s="2">
        <f t="shared" si="1"/>
        <v>498.19410080936723</v>
      </c>
      <c r="F53">
        <f t="shared" si="2"/>
        <v>498.19410080936723</v>
      </c>
      <c r="G53" s="2">
        <f t="shared" si="3"/>
        <v>248197.36208125396</v>
      </c>
      <c r="H53" s="2">
        <f t="shared" si="4"/>
        <v>5.5444597127059687E-2</v>
      </c>
    </row>
    <row r="54" spans="1:8" x14ac:dyDescent="0.3">
      <c r="A54">
        <v>50</v>
      </c>
      <c r="B54" s="2">
        <v>9233.7999999999993</v>
      </c>
      <c r="C54" s="2">
        <f t="shared" si="0"/>
        <v>8905.4341237086264</v>
      </c>
      <c r="D54" s="2">
        <v>8686.5235395143791</v>
      </c>
      <c r="E54" s="2">
        <f t="shared" si="1"/>
        <v>547.27646048562019</v>
      </c>
      <c r="F54">
        <f t="shared" si="2"/>
        <v>547.27646048562019</v>
      </c>
      <c r="G54" s="2">
        <f t="shared" si="3"/>
        <v>299511.52420166862</v>
      </c>
      <c r="H54" s="2">
        <f t="shared" si="4"/>
        <v>5.9268823288962318E-2</v>
      </c>
    </row>
    <row r="55" spans="1:8" x14ac:dyDescent="0.3">
      <c r="A55">
        <v>51</v>
      </c>
      <c r="B55" s="2">
        <v>9415.82</v>
      </c>
      <c r="C55" s="2">
        <f t="shared" si="0"/>
        <v>9109.5884742251765</v>
      </c>
      <c r="D55" s="2">
        <v>8905.4341237086264</v>
      </c>
      <c r="E55" s="2">
        <f t="shared" si="1"/>
        <v>510.38587629137328</v>
      </c>
      <c r="F55">
        <f t="shared" si="2"/>
        <v>510.38587629137328</v>
      </c>
      <c r="G55" s="2">
        <f t="shared" si="3"/>
        <v>260493.742717713</v>
      </c>
      <c r="H55" s="2">
        <f t="shared" si="4"/>
        <v>5.4205143714660356E-2</v>
      </c>
    </row>
    <row r="56" spans="1:8" x14ac:dyDescent="0.3">
      <c r="A56">
        <v>52</v>
      </c>
      <c r="B56" s="2">
        <v>9275.06</v>
      </c>
      <c r="C56" s="2">
        <f t="shared" si="0"/>
        <v>9175.777084535106</v>
      </c>
      <c r="D56" s="2">
        <v>9109.5884742251765</v>
      </c>
      <c r="E56" s="2">
        <f t="shared" si="1"/>
        <v>165.47152577482302</v>
      </c>
      <c r="F56">
        <f t="shared" si="2"/>
        <v>165.47152577482302</v>
      </c>
      <c r="G56" s="2">
        <f t="shared" si="3"/>
        <v>27380.825842247919</v>
      </c>
      <c r="H56" s="2">
        <f t="shared" si="4"/>
        <v>1.7840480360754866E-2</v>
      </c>
    </row>
    <row r="57" spans="1:8" x14ac:dyDescent="0.3">
      <c r="A57">
        <v>53</v>
      </c>
      <c r="B57" s="2">
        <v>9801.1200000000008</v>
      </c>
      <c r="C57" s="2">
        <f t="shared" si="0"/>
        <v>9425.9142507210636</v>
      </c>
      <c r="D57" s="2">
        <v>9175.777084535106</v>
      </c>
      <c r="E57" s="2">
        <f t="shared" si="1"/>
        <v>625.34291546489476</v>
      </c>
      <c r="F57">
        <f t="shared" si="2"/>
        <v>625.34291546489476</v>
      </c>
      <c r="G57" s="2">
        <f t="shared" si="3"/>
        <v>391053.76192213449</v>
      </c>
      <c r="H57" s="2">
        <f t="shared" si="4"/>
        <v>6.3803209782646753E-2</v>
      </c>
    </row>
    <row r="58" spans="1:8" x14ac:dyDescent="0.3">
      <c r="A58">
        <v>54</v>
      </c>
      <c r="B58" s="2">
        <v>9782.4599999999991</v>
      </c>
      <c r="C58" s="2">
        <f t="shared" si="0"/>
        <v>9568.5325504326374</v>
      </c>
      <c r="D58" s="2">
        <v>9425.9142507210636</v>
      </c>
      <c r="E58" s="2">
        <f t="shared" si="1"/>
        <v>356.54574927893555</v>
      </c>
      <c r="F58">
        <f t="shared" si="2"/>
        <v>356.54574927893555</v>
      </c>
      <c r="G58" s="2">
        <f t="shared" si="3"/>
        <v>127124.87132887756</v>
      </c>
      <c r="H58" s="2">
        <f t="shared" si="4"/>
        <v>3.6447452816462889E-2</v>
      </c>
    </row>
    <row r="59" spans="1:8" x14ac:dyDescent="0.3">
      <c r="A59">
        <v>55</v>
      </c>
      <c r="B59" s="2">
        <v>10453.9</v>
      </c>
      <c r="C59" s="2">
        <f t="shared" si="0"/>
        <v>9922.679530259582</v>
      </c>
      <c r="D59" s="2">
        <v>9568.5325504326374</v>
      </c>
      <c r="E59" s="2">
        <f t="shared" si="1"/>
        <v>885.3674495673622</v>
      </c>
      <c r="F59">
        <f t="shared" si="2"/>
        <v>885.3674495673622</v>
      </c>
      <c r="G59" s="2">
        <f t="shared" si="3"/>
        <v>783875.52075341565</v>
      </c>
      <c r="H59" s="2">
        <f t="shared" si="4"/>
        <v>8.4692550107363013E-2</v>
      </c>
    </row>
    <row r="60" spans="1:8" x14ac:dyDescent="0.3">
      <c r="A60">
        <v>56</v>
      </c>
      <c r="B60" s="2">
        <v>10488.1</v>
      </c>
      <c r="C60" s="2">
        <f t="shared" si="0"/>
        <v>10148.84771815575</v>
      </c>
      <c r="D60" s="2">
        <v>9922.679530259582</v>
      </c>
      <c r="E60" s="2">
        <f t="shared" si="1"/>
        <v>565.42046974041841</v>
      </c>
      <c r="F60">
        <f t="shared" si="2"/>
        <v>565.42046974041841</v>
      </c>
      <c r="G60" s="2">
        <f t="shared" si="3"/>
        <v>319700.30760147539</v>
      </c>
      <c r="H60" s="2">
        <f t="shared" si="4"/>
        <v>5.3910667302983231E-2</v>
      </c>
    </row>
    <row r="61" spans="1:8" x14ac:dyDescent="0.3">
      <c r="A61">
        <v>57</v>
      </c>
      <c r="B61" s="2">
        <v>10583.9</v>
      </c>
      <c r="C61" s="2">
        <f t="shared" si="0"/>
        <v>10322.86863089345</v>
      </c>
      <c r="D61" s="2">
        <v>10148.84771815575</v>
      </c>
      <c r="E61" s="2">
        <f t="shared" si="1"/>
        <v>435.05228184424959</v>
      </c>
      <c r="F61">
        <f t="shared" si="2"/>
        <v>435.05228184424959</v>
      </c>
      <c r="G61" s="2">
        <f t="shared" si="3"/>
        <v>189270.48793788839</v>
      </c>
      <c r="H61" s="2">
        <f t="shared" si="4"/>
        <v>4.1105101318441181E-2</v>
      </c>
    </row>
    <row r="62" spans="1:8" x14ac:dyDescent="0.3">
      <c r="A62">
        <v>58</v>
      </c>
      <c r="B62" s="2">
        <v>10357.700000000001</v>
      </c>
      <c r="C62" s="2">
        <f t="shared" si="0"/>
        <v>10336.80117853607</v>
      </c>
      <c r="D62" s="2">
        <v>10322.86863089345</v>
      </c>
      <c r="E62" s="2">
        <f t="shared" si="1"/>
        <v>34.831369106550483</v>
      </c>
      <c r="F62">
        <f t="shared" si="2"/>
        <v>34.831369106550483</v>
      </c>
      <c r="G62" s="2">
        <f t="shared" si="3"/>
        <v>1213.2242738367593</v>
      </c>
      <c r="H62" s="2">
        <f t="shared" si="4"/>
        <v>3.3628478433002E-3</v>
      </c>
    </row>
    <row r="63" spans="1:8" x14ac:dyDescent="0.3">
      <c r="A63">
        <v>59</v>
      </c>
      <c r="B63" s="2">
        <v>10225.6</v>
      </c>
      <c r="C63" s="2">
        <f t="shared" si="0"/>
        <v>10292.320707121642</v>
      </c>
      <c r="D63" s="2">
        <v>10336.80117853607</v>
      </c>
      <c r="E63" s="2">
        <f t="shared" si="1"/>
        <v>-111.20117853607007</v>
      </c>
      <c r="F63">
        <f t="shared" si="2"/>
        <v>111.20117853607007</v>
      </c>
      <c r="G63" s="2">
        <f t="shared" si="3"/>
        <v>12365.702107810932</v>
      </c>
      <c r="H63" s="2">
        <f t="shared" si="4"/>
        <v>1.0874782754661836E-2</v>
      </c>
    </row>
    <row r="64" spans="1:8" x14ac:dyDescent="0.3">
      <c r="A64">
        <v>60</v>
      </c>
      <c r="B64" s="2">
        <v>10188.5</v>
      </c>
      <c r="C64" s="2">
        <f t="shared" si="0"/>
        <v>10250.792424272986</v>
      </c>
      <c r="D64" s="2">
        <v>10292.320707121642</v>
      </c>
      <c r="E64" s="2">
        <f t="shared" si="1"/>
        <v>-103.82070712164204</v>
      </c>
      <c r="F64">
        <f t="shared" si="2"/>
        <v>103.82070712164204</v>
      </c>
      <c r="G64" s="2">
        <f t="shared" si="3"/>
        <v>10778.739227237775</v>
      </c>
      <c r="H64" s="2">
        <f t="shared" si="4"/>
        <v>1.0189989411752667E-2</v>
      </c>
    </row>
    <row r="65" spans="1:8" x14ac:dyDescent="0.3">
      <c r="A65">
        <v>61</v>
      </c>
      <c r="B65" s="2">
        <v>10435.5</v>
      </c>
      <c r="C65" s="2">
        <f t="shared" si="0"/>
        <v>10324.675454563792</v>
      </c>
      <c r="D65" s="2">
        <v>10250.792424272986</v>
      </c>
      <c r="E65" s="2">
        <f t="shared" si="1"/>
        <v>184.70757572701405</v>
      </c>
      <c r="F65">
        <f t="shared" si="2"/>
        <v>184.70757572701405</v>
      </c>
      <c r="G65" s="2">
        <f t="shared" si="3"/>
        <v>34116.88853095063</v>
      </c>
      <c r="H65" s="2">
        <f t="shared" si="4"/>
        <v>1.7699925803939826E-2</v>
      </c>
    </row>
    <row r="66" spans="1:8" x14ac:dyDescent="0.3">
      <c r="A66">
        <v>62</v>
      </c>
      <c r="B66" s="2">
        <v>10139.700000000001</v>
      </c>
      <c r="C66" s="2">
        <f t="shared" si="0"/>
        <v>10250.685272738276</v>
      </c>
      <c r="D66" s="2">
        <v>10324.675454563792</v>
      </c>
      <c r="E66" s="2">
        <f t="shared" si="1"/>
        <v>-184.97545456379157</v>
      </c>
      <c r="F66">
        <f t="shared" si="2"/>
        <v>184.97545456379157</v>
      </c>
      <c r="G66" s="2">
        <f t="shared" si="3"/>
        <v>34215.91879108132</v>
      </c>
      <c r="H66" s="2">
        <f t="shared" si="4"/>
        <v>1.8242695007129557E-2</v>
      </c>
    </row>
    <row r="67" spans="1:8" x14ac:dyDescent="0.3">
      <c r="A67">
        <v>63</v>
      </c>
      <c r="B67" s="2">
        <v>10173.9</v>
      </c>
      <c r="C67" s="2">
        <f t="shared" si="0"/>
        <v>10219.971163642966</v>
      </c>
      <c r="D67" s="2">
        <v>10250.685272738276</v>
      </c>
      <c r="E67" s="2">
        <f t="shared" si="1"/>
        <v>-76.785272738276035</v>
      </c>
      <c r="F67">
        <f t="shared" si="2"/>
        <v>76.785272738276035</v>
      </c>
      <c r="G67" s="2">
        <f t="shared" si="3"/>
        <v>5895.978109491437</v>
      </c>
      <c r="H67" s="2">
        <f t="shared" si="4"/>
        <v>7.5472800733520119E-3</v>
      </c>
    </row>
    <row r="68" spans="1:8" x14ac:dyDescent="0.3">
      <c r="A68">
        <v>64</v>
      </c>
      <c r="B68" s="2">
        <v>10080.299999999999</v>
      </c>
      <c r="C68" s="2">
        <f t="shared" si="0"/>
        <v>10164.102698185779</v>
      </c>
      <c r="D68" s="2">
        <v>10219.971163642966</v>
      </c>
      <c r="E68" s="2">
        <f t="shared" si="1"/>
        <v>-139.67116364296635</v>
      </c>
      <c r="F68">
        <f t="shared" si="2"/>
        <v>139.67116364296635</v>
      </c>
      <c r="G68" s="2">
        <f t="shared" si="3"/>
        <v>19508.033953380283</v>
      </c>
      <c r="H68" s="2">
        <f t="shared" si="4"/>
        <v>1.3855853857818354E-2</v>
      </c>
    </row>
    <row r="69" spans="1:8" x14ac:dyDescent="0.3">
      <c r="A69">
        <v>65</v>
      </c>
      <c r="B69" s="2">
        <v>10027.5</v>
      </c>
      <c r="C69" s="2">
        <f t="shared" si="0"/>
        <v>10109.461618911468</v>
      </c>
      <c r="D69" s="2">
        <v>10164.102698185779</v>
      </c>
      <c r="E69" s="2">
        <f t="shared" si="1"/>
        <v>-136.60269818577945</v>
      </c>
      <c r="F69">
        <f t="shared" si="2"/>
        <v>136.60269818577945</v>
      </c>
      <c r="G69" s="2">
        <f t="shared" si="3"/>
        <v>18660.29715163515</v>
      </c>
      <c r="H69" s="2">
        <f t="shared" si="4"/>
        <v>1.3622807099055542E-2</v>
      </c>
    </row>
    <row r="70" spans="1:8" x14ac:dyDescent="0.3">
      <c r="A70">
        <v>66</v>
      </c>
      <c r="B70" s="2">
        <v>10428</v>
      </c>
      <c r="C70" s="2">
        <f t="shared" ref="C70:C89" si="5">0.4*B70+0.6*C69</f>
        <v>10236.876971346879</v>
      </c>
      <c r="D70" s="2">
        <v>10109.461618911468</v>
      </c>
      <c r="E70" s="2">
        <f t="shared" si="1"/>
        <v>318.53838108853233</v>
      </c>
      <c r="F70">
        <f t="shared" si="2"/>
        <v>318.53838108853233</v>
      </c>
      <c r="G70" s="2">
        <f t="shared" si="3"/>
        <v>101466.70022650305</v>
      </c>
      <c r="H70" s="2">
        <f t="shared" si="4"/>
        <v>3.0546450046848132E-2</v>
      </c>
    </row>
    <row r="71" spans="1:8" x14ac:dyDescent="0.3">
      <c r="A71">
        <v>67</v>
      </c>
      <c r="B71" s="2">
        <v>10783</v>
      </c>
      <c r="C71" s="2">
        <f t="shared" si="5"/>
        <v>10455.326182808127</v>
      </c>
      <c r="D71" s="2">
        <v>10236.876971346879</v>
      </c>
      <c r="E71" s="2">
        <f t="shared" ref="E71:E89" si="6">B71-D71</f>
        <v>546.12302865312085</v>
      </c>
      <c r="F71">
        <f t="shared" ref="F71:F89" si="7">ABS(E71:E154)</f>
        <v>546.12302865312085</v>
      </c>
      <c r="G71" s="2">
        <f t="shared" ref="G71:G89" si="8">E71^2</f>
        <v>298250.36242525745</v>
      </c>
      <c r="H71" s="2">
        <f t="shared" ref="H71:H89" si="9">ABS(E71/B71)</f>
        <v>5.0646668705658988E-2</v>
      </c>
    </row>
    <row r="72" spans="1:8" x14ac:dyDescent="0.3">
      <c r="A72">
        <v>68</v>
      </c>
      <c r="B72" s="2">
        <v>10489.9</v>
      </c>
      <c r="C72" s="2">
        <f t="shared" si="5"/>
        <v>10469.155709684876</v>
      </c>
      <c r="D72" s="2">
        <v>10455.326182808127</v>
      </c>
      <c r="E72" s="2">
        <f t="shared" si="6"/>
        <v>34.573817191872877</v>
      </c>
      <c r="F72">
        <f t="shared" si="7"/>
        <v>34.573817191872877</v>
      </c>
      <c r="G72" s="2">
        <f t="shared" si="8"/>
        <v>1195.3488352170446</v>
      </c>
      <c r="H72" s="2">
        <f t="shared" si="9"/>
        <v>3.2959148506537602E-3</v>
      </c>
    </row>
    <row r="73" spans="1:8" x14ac:dyDescent="0.3">
      <c r="A73">
        <v>69</v>
      </c>
      <c r="B73" s="2">
        <v>10766.2</v>
      </c>
      <c r="C73" s="2">
        <f t="shared" si="5"/>
        <v>10587.973425810926</v>
      </c>
      <c r="D73" s="2">
        <v>10469.155709684876</v>
      </c>
      <c r="E73" s="2">
        <f t="shared" si="6"/>
        <v>297.04429031512518</v>
      </c>
      <c r="F73">
        <f t="shared" si="7"/>
        <v>297.04429031512518</v>
      </c>
      <c r="G73" s="2">
        <f t="shared" si="8"/>
        <v>88235.310408816367</v>
      </c>
      <c r="H73" s="2">
        <f t="shared" si="9"/>
        <v>2.7590448841292671E-2</v>
      </c>
    </row>
    <row r="74" spans="1:8" x14ac:dyDescent="0.3">
      <c r="A74">
        <v>70</v>
      </c>
      <c r="B74" s="2">
        <v>10503.8</v>
      </c>
      <c r="C74" s="2">
        <f t="shared" si="5"/>
        <v>10554.304055486555</v>
      </c>
      <c r="D74" s="2">
        <v>10587.973425810926</v>
      </c>
      <c r="E74" s="2">
        <f t="shared" si="6"/>
        <v>-84.173425810926346</v>
      </c>
      <c r="F74">
        <f t="shared" si="7"/>
        <v>84.173425810926346</v>
      </c>
      <c r="G74" s="2">
        <f t="shared" si="8"/>
        <v>7085.1656127475217</v>
      </c>
      <c r="H74" s="2">
        <f t="shared" si="9"/>
        <v>8.0136165778981281E-3</v>
      </c>
    </row>
    <row r="75" spans="1:8" x14ac:dyDescent="0.3">
      <c r="A75">
        <v>71</v>
      </c>
      <c r="B75" s="2">
        <v>10192.5</v>
      </c>
      <c r="C75" s="2">
        <f t="shared" si="5"/>
        <v>10409.582433291933</v>
      </c>
      <c r="D75" s="2">
        <v>10554.304055486555</v>
      </c>
      <c r="E75" s="2">
        <f t="shared" si="6"/>
        <v>-361.80405548655472</v>
      </c>
      <c r="F75">
        <f t="shared" si="7"/>
        <v>361.80405548655472</v>
      </c>
      <c r="G75" s="2">
        <f t="shared" si="8"/>
        <v>130902.17456651796</v>
      </c>
      <c r="H75" s="2">
        <f t="shared" si="9"/>
        <v>3.5497086631008555E-2</v>
      </c>
    </row>
    <row r="76" spans="1:8" x14ac:dyDescent="0.3">
      <c r="A76">
        <v>72</v>
      </c>
      <c r="B76" s="2">
        <v>10467.5</v>
      </c>
      <c r="C76" s="2">
        <f t="shared" si="5"/>
        <v>10432.749459975159</v>
      </c>
      <c r="D76" s="2">
        <v>10409.582433291933</v>
      </c>
      <c r="E76" s="2">
        <f t="shared" si="6"/>
        <v>57.91756670806717</v>
      </c>
      <c r="F76">
        <f t="shared" si="7"/>
        <v>57.91756670806717</v>
      </c>
      <c r="G76" s="2">
        <f t="shared" si="8"/>
        <v>3354.4445333834105</v>
      </c>
      <c r="H76" s="2">
        <f t="shared" si="9"/>
        <v>5.5330849494212722E-3</v>
      </c>
    </row>
    <row r="77" spans="1:8" x14ac:dyDescent="0.3">
      <c r="A77">
        <v>73</v>
      </c>
      <c r="B77" s="2">
        <v>10275</v>
      </c>
      <c r="C77" s="2">
        <f t="shared" si="5"/>
        <v>10369.649675985096</v>
      </c>
      <c r="D77" s="2">
        <v>10432.749459975159</v>
      </c>
      <c r="E77" s="2">
        <f t="shared" si="6"/>
        <v>-157.74945997515897</v>
      </c>
      <c r="F77">
        <f t="shared" si="7"/>
        <v>157.74945997515897</v>
      </c>
      <c r="G77" s="2">
        <f t="shared" si="8"/>
        <v>24884.892122454283</v>
      </c>
      <c r="H77" s="2">
        <f t="shared" si="9"/>
        <v>1.5352745496365837E-2</v>
      </c>
    </row>
    <row r="78" spans="1:8" x14ac:dyDescent="0.3">
      <c r="A78">
        <v>74</v>
      </c>
      <c r="B78" s="2">
        <v>10640.9</v>
      </c>
      <c r="C78" s="2">
        <f t="shared" si="5"/>
        <v>10478.149805591056</v>
      </c>
      <c r="D78" s="2">
        <v>10369.649675985096</v>
      </c>
      <c r="E78" s="2">
        <f t="shared" si="6"/>
        <v>271.25032401490353</v>
      </c>
      <c r="F78">
        <f t="shared" si="7"/>
        <v>271.25032401490353</v>
      </c>
      <c r="G78" s="2">
        <f t="shared" si="8"/>
        <v>73576.738278190154</v>
      </c>
      <c r="H78" s="2">
        <f t="shared" si="9"/>
        <v>2.5491295286573835E-2</v>
      </c>
    </row>
    <row r="79" spans="1:8" x14ac:dyDescent="0.3">
      <c r="A79">
        <v>75</v>
      </c>
      <c r="B79" s="2">
        <v>10481.6</v>
      </c>
      <c r="C79" s="2">
        <f t="shared" si="5"/>
        <v>10479.529883354633</v>
      </c>
      <c r="D79" s="2">
        <v>10478.149805591056</v>
      </c>
      <c r="E79" s="2">
        <f t="shared" si="6"/>
        <v>3.4501944089442986</v>
      </c>
      <c r="F79">
        <f t="shared" si="7"/>
        <v>3.4501944089442986</v>
      </c>
      <c r="G79" s="2">
        <f t="shared" si="8"/>
        <v>11.903841459510499</v>
      </c>
      <c r="H79" s="2">
        <f t="shared" si="9"/>
        <v>3.2916676928563372E-4</v>
      </c>
    </row>
    <row r="80" spans="1:8" x14ac:dyDescent="0.3">
      <c r="A80">
        <v>76</v>
      </c>
      <c r="B80" s="2">
        <v>10568.7</v>
      </c>
      <c r="C80" s="2">
        <f t="shared" si="5"/>
        <v>10515.19793001278</v>
      </c>
      <c r="D80" s="2">
        <v>10479.529883354633</v>
      </c>
      <c r="E80" s="2">
        <f t="shared" si="6"/>
        <v>89.170116645367671</v>
      </c>
      <c r="F80">
        <f t="shared" si="7"/>
        <v>89.170116645367671</v>
      </c>
      <c r="G80" s="2">
        <f t="shared" si="8"/>
        <v>7951.3097025484767</v>
      </c>
      <c r="H80" s="2">
        <f t="shared" si="9"/>
        <v>8.4371887408449166E-3</v>
      </c>
    </row>
    <row r="81" spans="1:8" x14ac:dyDescent="0.3">
      <c r="A81">
        <v>77</v>
      </c>
      <c r="B81" s="2">
        <v>10440.1</v>
      </c>
      <c r="C81" s="2">
        <f t="shared" si="5"/>
        <v>10485.158758007668</v>
      </c>
      <c r="D81" s="2">
        <v>10515.19793001278</v>
      </c>
      <c r="E81" s="2">
        <f t="shared" si="6"/>
        <v>-75.097930012780125</v>
      </c>
      <c r="F81">
        <f t="shared" si="7"/>
        <v>75.097930012780125</v>
      </c>
      <c r="G81" s="2">
        <f t="shared" si="8"/>
        <v>5639.6990922044215</v>
      </c>
      <c r="H81" s="2">
        <f t="shared" si="9"/>
        <v>7.1932194148312872E-3</v>
      </c>
    </row>
    <row r="82" spans="1:8" x14ac:dyDescent="0.3">
      <c r="A82">
        <v>78</v>
      </c>
      <c r="B82" s="2">
        <v>10805.9</v>
      </c>
      <c r="C82" s="2">
        <f t="shared" si="5"/>
        <v>10613.455254804601</v>
      </c>
      <c r="D82" s="2">
        <v>10485.158758007668</v>
      </c>
      <c r="E82" s="2">
        <f t="shared" si="6"/>
        <v>320.7412419923312</v>
      </c>
      <c r="F82">
        <f t="shared" si="7"/>
        <v>320.7412419923312</v>
      </c>
      <c r="G82" s="2">
        <f t="shared" si="8"/>
        <v>102874.94431478316</v>
      </c>
      <c r="H82" s="2">
        <f t="shared" si="9"/>
        <v>2.9682047954574003E-2</v>
      </c>
    </row>
    <row r="83" spans="1:8" x14ac:dyDescent="0.3">
      <c r="A83">
        <v>79</v>
      </c>
      <c r="B83" s="2">
        <v>10717.5</v>
      </c>
      <c r="C83" s="2">
        <f t="shared" si="5"/>
        <v>10655.07315288276</v>
      </c>
      <c r="D83" s="2">
        <v>10613.455254804601</v>
      </c>
      <c r="E83" s="2">
        <f t="shared" si="6"/>
        <v>104.04474519539872</v>
      </c>
      <c r="F83">
        <f t="shared" si="7"/>
        <v>104.04474519539872</v>
      </c>
      <c r="G83" s="2">
        <f t="shared" si="8"/>
        <v>10825.309002775444</v>
      </c>
      <c r="H83" s="2">
        <f t="shared" si="9"/>
        <v>9.7079305057521555E-3</v>
      </c>
    </row>
    <row r="84" spans="1:8" x14ac:dyDescent="0.3">
      <c r="A84">
        <v>80</v>
      </c>
      <c r="B84" s="2">
        <v>10864.9</v>
      </c>
      <c r="C84" s="2">
        <f t="shared" si="5"/>
        <v>10739.003891729655</v>
      </c>
      <c r="D84" s="2">
        <v>10655.07315288276</v>
      </c>
      <c r="E84" s="2">
        <f t="shared" si="6"/>
        <v>209.82684711723959</v>
      </c>
      <c r="F84">
        <f t="shared" si="7"/>
        <v>209.82684711723959</v>
      </c>
      <c r="G84" s="2">
        <f t="shared" si="8"/>
        <v>44027.305771161438</v>
      </c>
      <c r="H84" s="2">
        <f t="shared" si="9"/>
        <v>1.9312358799182652E-2</v>
      </c>
    </row>
    <row r="85" spans="1:8" x14ac:dyDescent="0.3">
      <c r="A85">
        <v>81</v>
      </c>
      <c r="B85" s="2">
        <v>10993.4</v>
      </c>
      <c r="C85" s="2">
        <f t="shared" si="5"/>
        <v>10840.762335037793</v>
      </c>
      <c r="D85" s="2">
        <v>10739.003891729655</v>
      </c>
      <c r="E85" s="2">
        <f t="shared" si="6"/>
        <v>254.39610827034448</v>
      </c>
      <c r="F85">
        <f t="shared" si="7"/>
        <v>254.39610827034448</v>
      </c>
      <c r="G85" s="2">
        <f t="shared" si="8"/>
        <v>64717.379903096837</v>
      </c>
      <c r="H85" s="2">
        <f t="shared" si="9"/>
        <v>2.3140803415717111E-2</v>
      </c>
    </row>
    <row r="86" spans="1:8" x14ac:dyDescent="0.3">
      <c r="A86">
        <v>82</v>
      </c>
      <c r="B86" s="2">
        <v>11109.3</v>
      </c>
      <c r="C86" s="2">
        <f t="shared" si="5"/>
        <v>10948.177401022676</v>
      </c>
      <c r="D86" s="2">
        <v>10840.762335037793</v>
      </c>
      <c r="E86" s="2">
        <f t="shared" si="6"/>
        <v>268.53766496220669</v>
      </c>
      <c r="F86">
        <f t="shared" si="7"/>
        <v>268.53766496220669</v>
      </c>
      <c r="G86" s="2">
        <f t="shared" si="8"/>
        <v>72112.47750335437</v>
      </c>
      <c r="H86" s="2">
        <f t="shared" si="9"/>
        <v>2.4172329936378235E-2</v>
      </c>
    </row>
    <row r="87" spans="1:8" x14ac:dyDescent="0.3">
      <c r="A87">
        <v>83</v>
      </c>
      <c r="B87" s="2">
        <v>11367.1</v>
      </c>
      <c r="C87" s="2">
        <f t="shared" si="5"/>
        <v>11115.746440613606</v>
      </c>
      <c r="D87" s="2">
        <v>10948.177401022676</v>
      </c>
      <c r="E87" s="2">
        <f t="shared" si="6"/>
        <v>418.92259897732401</v>
      </c>
      <c r="F87">
        <f t="shared" si="7"/>
        <v>418.92259897732401</v>
      </c>
      <c r="G87" s="2">
        <f t="shared" si="8"/>
        <v>175496.14393391582</v>
      </c>
      <c r="H87" s="2">
        <f t="shared" si="9"/>
        <v>3.6853955624330213E-2</v>
      </c>
    </row>
    <row r="88" spans="1:8" x14ac:dyDescent="0.3">
      <c r="A88">
        <v>84</v>
      </c>
      <c r="B88" s="2">
        <v>11168.3</v>
      </c>
      <c r="C88" s="2">
        <f t="shared" si="5"/>
        <v>11136.767864368163</v>
      </c>
      <c r="D88" s="2">
        <v>11115.746440613606</v>
      </c>
      <c r="E88" s="2">
        <f t="shared" si="6"/>
        <v>52.553559386393317</v>
      </c>
      <c r="F88">
        <f t="shared" si="7"/>
        <v>52.553559386393317</v>
      </c>
      <c r="G88" s="2">
        <f t="shared" si="8"/>
        <v>2761.8766041791691</v>
      </c>
      <c r="H88" s="2">
        <f t="shared" si="9"/>
        <v>4.7056006183925324E-3</v>
      </c>
    </row>
    <row r="89" spans="1:8" x14ac:dyDescent="0.3">
      <c r="A89">
        <v>85</v>
      </c>
      <c r="B89" s="2">
        <v>11247.9</v>
      </c>
      <c r="C89" s="2">
        <f t="shared" si="5"/>
        <v>11181.220718620898</v>
      </c>
      <c r="D89" s="2">
        <v>11136.767864368163</v>
      </c>
      <c r="E89" s="2">
        <f t="shared" si="6"/>
        <v>111.13213563183672</v>
      </c>
      <c r="F89">
        <f t="shared" si="7"/>
        <v>111.13213563183672</v>
      </c>
      <c r="G89" s="2">
        <f t="shared" si="8"/>
        <v>12350.351570092953</v>
      </c>
      <c r="H89" s="2">
        <f t="shared" si="9"/>
        <v>9.8802563706857915E-3</v>
      </c>
    </row>
    <row r="90" spans="1:8" x14ac:dyDescent="0.3">
      <c r="D90" s="2">
        <v>11181.220718620898</v>
      </c>
      <c r="E90" s="2"/>
      <c r="G90" s="2"/>
      <c r="H90" s="2"/>
    </row>
    <row r="91" spans="1:8" x14ac:dyDescent="0.3">
      <c r="D91" s="2">
        <v>11181.220718620898</v>
      </c>
    </row>
    <row r="92" spans="1:8" x14ac:dyDescent="0.3">
      <c r="D92" s="2">
        <v>11181.220718620898</v>
      </c>
    </row>
    <row r="93" spans="1:8" x14ac:dyDescent="0.3">
      <c r="D93" s="2">
        <v>11181.220718620898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6"/>
  <sheetViews>
    <sheetView workbookViewId="0">
      <selection sqref="A1:A86"/>
    </sheetView>
  </sheetViews>
  <sheetFormatPr defaultRowHeight="14.4" x14ac:dyDescent="0.3"/>
  <cols>
    <col min="1" max="1" width="10.44140625" bestFit="1" customWidth="1"/>
  </cols>
  <sheetData>
    <row r="1" spans="1:1" x14ac:dyDescent="0.3">
      <c r="A1" t="s">
        <v>0</v>
      </c>
    </row>
    <row r="2" spans="1:1" x14ac:dyDescent="0.3">
      <c r="A2" s="2">
        <v>10970.8</v>
      </c>
    </row>
    <row r="3" spans="1:1" x14ac:dyDescent="0.3">
      <c r="A3" s="2">
        <v>10655.2</v>
      </c>
    </row>
    <row r="4" spans="1:1" x14ac:dyDescent="0.3">
      <c r="A4" s="2">
        <v>10829.3</v>
      </c>
    </row>
    <row r="5" spans="1:1" x14ac:dyDescent="0.3">
      <c r="A5" s="2">
        <v>10337</v>
      </c>
    </row>
    <row r="6" spans="1:1" x14ac:dyDescent="0.3">
      <c r="A6" s="2">
        <v>10729.9</v>
      </c>
    </row>
    <row r="7" spans="1:1" x14ac:dyDescent="0.3">
      <c r="A7" s="2">
        <v>10877.8</v>
      </c>
    </row>
    <row r="8" spans="1:1" x14ac:dyDescent="0.3">
      <c r="A8" s="2">
        <v>11497.1</v>
      </c>
    </row>
    <row r="9" spans="1:1" x14ac:dyDescent="0.3">
      <c r="A9" s="2">
        <v>10940.5</v>
      </c>
    </row>
    <row r="10" spans="1:1" x14ac:dyDescent="0.3">
      <c r="A10" s="2">
        <v>10128.299999999999</v>
      </c>
    </row>
    <row r="11" spans="1:1" x14ac:dyDescent="0.3">
      <c r="A11" s="2">
        <v>10921.9</v>
      </c>
    </row>
    <row r="12" spans="1:1" x14ac:dyDescent="0.3">
      <c r="A12" s="2">
        <v>10733.9</v>
      </c>
    </row>
    <row r="13" spans="1:1" x14ac:dyDescent="0.3">
      <c r="A13" s="2">
        <v>10522.3</v>
      </c>
    </row>
    <row r="14" spans="1:1" x14ac:dyDescent="0.3">
      <c r="A14" s="2">
        <v>10447.9</v>
      </c>
    </row>
    <row r="15" spans="1:1" x14ac:dyDescent="0.3">
      <c r="A15" s="2">
        <v>10522</v>
      </c>
    </row>
    <row r="16" spans="1:1" x14ac:dyDescent="0.3">
      <c r="A16" s="2">
        <v>11215.1</v>
      </c>
    </row>
    <row r="17" spans="1:1" x14ac:dyDescent="0.3">
      <c r="A17" s="2">
        <v>10650.9</v>
      </c>
    </row>
    <row r="18" spans="1:1" x14ac:dyDescent="0.3">
      <c r="A18" s="2">
        <v>10971.1</v>
      </c>
    </row>
    <row r="19" spans="1:1" x14ac:dyDescent="0.3">
      <c r="A19" s="2">
        <v>10414.5</v>
      </c>
    </row>
    <row r="20" spans="1:1" x14ac:dyDescent="0.3">
      <c r="A20" s="2">
        <v>10788</v>
      </c>
    </row>
    <row r="21" spans="1:1" x14ac:dyDescent="0.3">
      <c r="A21" s="2">
        <v>10887.4</v>
      </c>
    </row>
    <row r="22" spans="1:1" x14ac:dyDescent="0.3">
      <c r="A22" s="2">
        <v>10495.3</v>
      </c>
    </row>
    <row r="23" spans="1:1" x14ac:dyDescent="0.3">
      <c r="A23" s="2">
        <v>9878.7800000000007</v>
      </c>
    </row>
    <row r="24" spans="1:1" x14ac:dyDescent="0.3">
      <c r="A24" s="2">
        <v>10735</v>
      </c>
    </row>
    <row r="25" spans="1:1" x14ac:dyDescent="0.3">
      <c r="A25" s="2">
        <v>10911.9</v>
      </c>
    </row>
    <row r="26" spans="1:1" x14ac:dyDescent="0.3">
      <c r="A26" s="2">
        <v>10502.4</v>
      </c>
    </row>
    <row r="27" spans="1:1" x14ac:dyDescent="0.3">
      <c r="A27" s="2">
        <v>10522.8</v>
      </c>
    </row>
    <row r="28" spans="1:1" x14ac:dyDescent="0.3">
      <c r="A28" s="2">
        <v>9949.75</v>
      </c>
    </row>
    <row r="29" spans="1:1" x14ac:dyDescent="0.3">
      <c r="A29" s="2">
        <v>8847.56</v>
      </c>
    </row>
    <row r="30" spans="1:1" x14ac:dyDescent="0.3">
      <c r="A30" s="2">
        <v>9075.14</v>
      </c>
    </row>
    <row r="31" spans="1:1" x14ac:dyDescent="0.3">
      <c r="A31" s="2">
        <v>9851.56</v>
      </c>
    </row>
    <row r="32" spans="1:1" x14ac:dyDescent="0.3">
      <c r="A32" s="2">
        <v>10021.6</v>
      </c>
    </row>
    <row r="33" spans="1:1" x14ac:dyDescent="0.3">
      <c r="A33" s="2">
        <v>9920</v>
      </c>
    </row>
    <row r="34" spans="1:1" x14ac:dyDescent="0.3">
      <c r="A34" s="2">
        <v>10106.1</v>
      </c>
    </row>
    <row r="35" spans="1:1" x14ac:dyDescent="0.3">
      <c r="A35" s="2">
        <v>10403.9</v>
      </c>
    </row>
    <row r="36" spans="1:1" x14ac:dyDescent="0.3">
      <c r="A36" s="2">
        <v>9946.2199999999993</v>
      </c>
    </row>
    <row r="37" spans="1:1" x14ac:dyDescent="0.3">
      <c r="A37" s="2">
        <v>9925.25</v>
      </c>
    </row>
    <row r="38" spans="1:1" x14ac:dyDescent="0.3">
      <c r="A38" s="2">
        <v>9243.26</v>
      </c>
    </row>
    <row r="39" spans="1:1" x14ac:dyDescent="0.3">
      <c r="A39" s="2">
        <v>8736.59</v>
      </c>
    </row>
    <row r="40" spans="1:1" x14ac:dyDescent="0.3">
      <c r="A40" s="2">
        <v>8663.5</v>
      </c>
    </row>
    <row r="41" spans="1:1" x14ac:dyDescent="0.3">
      <c r="A41" s="2">
        <v>7591.93</v>
      </c>
    </row>
    <row r="42" spans="1:1" x14ac:dyDescent="0.3">
      <c r="A42" s="2">
        <v>8397.0300000000007</v>
      </c>
    </row>
    <row r="43" spans="1:1" x14ac:dyDescent="0.3">
      <c r="A43" s="2">
        <v>8896.09</v>
      </c>
    </row>
    <row r="44" spans="1:1" x14ac:dyDescent="0.3">
      <c r="A44" s="2">
        <v>8341.6299999999992</v>
      </c>
    </row>
    <row r="45" spans="1:1" x14ac:dyDescent="0.3">
      <c r="A45" s="2">
        <v>8053.81</v>
      </c>
    </row>
    <row r="46" spans="1:1" x14ac:dyDescent="0.3">
      <c r="A46" s="2">
        <v>7891.08</v>
      </c>
    </row>
    <row r="47" spans="1:1" x14ac:dyDescent="0.3">
      <c r="A47" s="2">
        <v>7992.13</v>
      </c>
    </row>
    <row r="48" spans="1:1" x14ac:dyDescent="0.3">
      <c r="A48" s="2">
        <v>8480.09</v>
      </c>
    </row>
    <row r="49" spans="1:1" x14ac:dyDescent="0.3">
      <c r="A49" s="2">
        <v>8850.26</v>
      </c>
    </row>
    <row r="50" spans="1:1" x14ac:dyDescent="0.3">
      <c r="A50" s="2">
        <v>8985.44</v>
      </c>
    </row>
    <row r="51" spans="1:1" x14ac:dyDescent="0.3">
      <c r="A51" s="2">
        <v>9233.7999999999993</v>
      </c>
    </row>
    <row r="52" spans="1:1" x14ac:dyDescent="0.3">
      <c r="A52" s="2">
        <v>9415.82</v>
      </c>
    </row>
    <row r="53" spans="1:1" x14ac:dyDescent="0.3">
      <c r="A53" s="2">
        <v>9275.06</v>
      </c>
    </row>
    <row r="54" spans="1:1" x14ac:dyDescent="0.3">
      <c r="A54" s="2">
        <v>9801.1200000000008</v>
      </c>
    </row>
    <row r="55" spans="1:1" x14ac:dyDescent="0.3">
      <c r="A55" s="2">
        <v>9782.4599999999991</v>
      </c>
    </row>
    <row r="56" spans="1:1" x14ac:dyDescent="0.3">
      <c r="A56" s="2">
        <v>10453.9</v>
      </c>
    </row>
    <row r="57" spans="1:1" x14ac:dyDescent="0.3">
      <c r="A57" s="2">
        <v>10488.1</v>
      </c>
    </row>
    <row r="58" spans="1:1" x14ac:dyDescent="0.3">
      <c r="A58" s="2">
        <v>10583.9</v>
      </c>
    </row>
    <row r="59" spans="1:1" x14ac:dyDescent="0.3">
      <c r="A59" s="2">
        <v>10357.700000000001</v>
      </c>
    </row>
    <row r="60" spans="1:1" x14ac:dyDescent="0.3">
      <c r="A60" s="2">
        <v>10225.6</v>
      </c>
    </row>
    <row r="61" spans="1:1" x14ac:dyDescent="0.3">
      <c r="A61" s="2">
        <v>10188.5</v>
      </c>
    </row>
    <row r="62" spans="1:1" x14ac:dyDescent="0.3">
      <c r="A62" s="2">
        <v>10435.5</v>
      </c>
    </row>
    <row r="63" spans="1:1" x14ac:dyDescent="0.3">
      <c r="A63" s="2">
        <v>10139.700000000001</v>
      </c>
    </row>
    <row r="64" spans="1:1" x14ac:dyDescent="0.3">
      <c r="A64" s="2">
        <v>10173.9</v>
      </c>
    </row>
    <row r="65" spans="1:1" x14ac:dyDescent="0.3">
      <c r="A65" s="2">
        <v>10080.299999999999</v>
      </c>
    </row>
    <row r="66" spans="1:1" x14ac:dyDescent="0.3">
      <c r="A66" s="2">
        <v>10027.5</v>
      </c>
    </row>
    <row r="67" spans="1:1" x14ac:dyDescent="0.3">
      <c r="A67" s="2">
        <v>10428</v>
      </c>
    </row>
    <row r="68" spans="1:1" x14ac:dyDescent="0.3">
      <c r="A68" s="2">
        <v>10783</v>
      </c>
    </row>
    <row r="69" spans="1:1" x14ac:dyDescent="0.3">
      <c r="A69" s="2">
        <v>10489.9</v>
      </c>
    </row>
    <row r="70" spans="1:1" x14ac:dyDescent="0.3">
      <c r="A70" s="2">
        <v>10766.2</v>
      </c>
    </row>
    <row r="71" spans="1:1" x14ac:dyDescent="0.3">
      <c r="A71" s="2">
        <v>10503.8</v>
      </c>
    </row>
    <row r="72" spans="1:1" x14ac:dyDescent="0.3">
      <c r="A72" s="2">
        <v>10192.5</v>
      </c>
    </row>
    <row r="73" spans="1:1" x14ac:dyDescent="0.3">
      <c r="A73" s="2">
        <v>10467.5</v>
      </c>
    </row>
    <row r="74" spans="1:1" x14ac:dyDescent="0.3">
      <c r="A74" s="2">
        <v>10275</v>
      </c>
    </row>
    <row r="75" spans="1:1" x14ac:dyDescent="0.3">
      <c r="A75" s="2">
        <v>10640.9</v>
      </c>
    </row>
    <row r="76" spans="1:1" x14ac:dyDescent="0.3">
      <c r="A76" s="2">
        <v>10481.6</v>
      </c>
    </row>
    <row r="77" spans="1:1" x14ac:dyDescent="0.3">
      <c r="A77" s="2">
        <v>10568.7</v>
      </c>
    </row>
    <row r="78" spans="1:1" x14ac:dyDescent="0.3">
      <c r="A78" s="2">
        <v>10440.1</v>
      </c>
    </row>
    <row r="79" spans="1:1" x14ac:dyDescent="0.3">
      <c r="A79" s="2">
        <v>10805.9</v>
      </c>
    </row>
    <row r="80" spans="1:1" x14ac:dyDescent="0.3">
      <c r="A80" s="2">
        <v>10717.5</v>
      </c>
    </row>
    <row r="81" spans="1:1" x14ac:dyDescent="0.3">
      <c r="A81" s="2">
        <v>10864.9</v>
      </c>
    </row>
    <row r="82" spans="1:1" x14ac:dyDescent="0.3">
      <c r="A82" s="2">
        <v>10993.4</v>
      </c>
    </row>
    <row r="83" spans="1:1" x14ac:dyDescent="0.3">
      <c r="A83" s="2">
        <v>11109.3</v>
      </c>
    </row>
    <row r="84" spans="1:1" x14ac:dyDescent="0.3">
      <c r="A84" s="2">
        <v>11367.1</v>
      </c>
    </row>
    <row r="85" spans="1:1" x14ac:dyDescent="0.3">
      <c r="A85" s="2">
        <v>11168.3</v>
      </c>
    </row>
    <row r="86" spans="1:1" x14ac:dyDescent="0.3">
      <c r="A86" s="2">
        <v>11247.9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9"/>
  <sheetViews>
    <sheetView topLeftCell="H1" workbookViewId="0">
      <selection activeCell="O3" sqref="O3"/>
    </sheetView>
  </sheetViews>
  <sheetFormatPr defaultRowHeight="14.4" x14ac:dyDescent="0.3"/>
  <cols>
    <col min="2" max="2" width="14.21875" bestFit="1" customWidth="1"/>
    <col min="7" max="7" width="13.77734375" customWidth="1"/>
    <col min="14" max="14" width="10.5546875" bestFit="1" customWidth="1"/>
    <col min="15" max="15" width="12.5546875" bestFit="1" customWidth="1"/>
  </cols>
  <sheetData>
    <row r="1" spans="1:15" x14ac:dyDescent="0.3">
      <c r="A1" t="s">
        <v>20</v>
      </c>
      <c r="B1">
        <v>0.2</v>
      </c>
    </row>
    <row r="2" spans="1:15" x14ac:dyDescent="0.3">
      <c r="A2" t="s">
        <v>2</v>
      </c>
      <c r="B2" t="s">
        <v>17</v>
      </c>
      <c r="C2" t="s">
        <v>18</v>
      </c>
      <c r="D2" t="s">
        <v>19</v>
      </c>
      <c r="E2" t="s">
        <v>14</v>
      </c>
      <c r="F2" t="s">
        <v>15</v>
      </c>
      <c r="G2" t="s">
        <v>21</v>
      </c>
      <c r="H2" t="s">
        <v>22</v>
      </c>
    </row>
    <row r="3" spans="1:15" x14ac:dyDescent="0.3">
      <c r="A3">
        <v>0</v>
      </c>
      <c r="C3" s="2">
        <f>B4</f>
        <v>10970.8</v>
      </c>
      <c r="L3">
        <f>AVERAGE(F5:F88)</f>
        <v>398.8475068877072</v>
      </c>
      <c r="M3">
        <f>AVERAGE(H5:H88)</f>
        <v>4.1473691435249309E-2</v>
      </c>
      <c r="N3" s="4">
        <f>AVERAGE(G5:G88)</f>
        <v>291038.67603022</v>
      </c>
      <c r="O3" s="5">
        <f>SUM(G5:G88)</f>
        <v>24447248.786538478</v>
      </c>
    </row>
    <row r="4" spans="1:15" x14ac:dyDescent="0.3">
      <c r="A4">
        <v>1</v>
      </c>
      <c r="B4" s="2">
        <v>10970.8</v>
      </c>
      <c r="C4">
        <f>$B$1*B4+(1-$B$1)*C3</f>
        <v>10970.8</v>
      </c>
      <c r="L4" t="s">
        <v>11</v>
      </c>
      <c r="M4" t="s">
        <v>10</v>
      </c>
      <c r="N4" t="s">
        <v>9</v>
      </c>
      <c r="O4" t="s">
        <v>8</v>
      </c>
    </row>
    <row r="5" spans="1:15" x14ac:dyDescent="0.3">
      <c r="A5">
        <v>2</v>
      </c>
      <c r="B5" s="2">
        <v>10655.2</v>
      </c>
      <c r="C5">
        <f t="shared" ref="C5:C68" si="0">$B$1*B5+(1-$B$1)*C4</f>
        <v>10907.68</v>
      </c>
      <c r="D5">
        <v>10970.8</v>
      </c>
      <c r="E5" s="2">
        <f>B5-D5</f>
        <v>-315.59999999999854</v>
      </c>
      <c r="F5">
        <f>ABS(E5)</f>
        <v>315.59999999999854</v>
      </c>
      <c r="G5" s="4">
        <f>E5^2</f>
        <v>99603.359999999084</v>
      </c>
      <c r="H5">
        <f>F5/B5</f>
        <v>2.9619340791350562E-2</v>
      </c>
    </row>
    <row r="6" spans="1:15" x14ac:dyDescent="0.3">
      <c r="A6">
        <v>3</v>
      </c>
      <c r="B6" s="2">
        <v>10829.3</v>
      </c>
      <c r="C6">
        <f>$B$1*B6+(1-$B$1)*C5</f>
        <v>10892.004000000001</v>
      </c>
      <c r="D6">
        <v>10907.68</v>
      </c>
      <c r="E6" s="2">
        <f t="shared" ref="E6:E69" si="1">B6-D6</f>
        <v>-78.380000000001019</v>
      </c>
      <c r="F6">
        <f t="shared" ref="F6:F69" si="2">ABS(E6)</f>
        <v>78.380000000001019</v>
      </c>
      <c r="G6" s="4">
        <f t="shared" ref="G6:G69" si="3">E6^2</f>
        <v>6143.4244000001599</v>
      </c>
      <c r="H6">
        <f t="shared" ref="H6:H69" si="4">F6/B6</f>
        <v>7.2377716011192807E-3</v>
      </c>
    </row>
    <row r="7" spans="1:15" x14ac:dyDescent="0.3">
      <c r="A7">
        <v>4</v>
      </c>
      <c r="B7" s="2">
        <v>10337</v>
      </c>
      <c r="C7">
        <f t="shared" si="0"/>
        <v>10781.003200000001</v>
      </c>
      <c r="D7">
        <v>10892.004000000001</v>
      </c>
      <c r="E7" s="2">
        <f t="shared" si="1"/>
        <v>-555.00400000000081</v>
      </c>
      <c r="F7">
        <f t="shared" si="2"/>
        <v>555.00400000000081</v>
      </c>
      <c r="G7" s="4">
        <f t="shared" si="3"/>
        <v>308029.44001600088</v>
      </c>
      <c r="H7">
        <f t="shared" si="4"/>
        <v>5.3691012866402321E-2</v>
      </c>
    </row>
    <row r="8" spans="1:15" x14ac:dyDescent="0.3">
      <c r="A8">
        <v>5</v>
      </c>
      <c r="B8" s="2">
        <v>10729.9</v>
      </c>
      <c r="C8">
        <f t="shared" si="0"/>
        <v>10770.782560000001</v>
      </c>
      <c r="D8">
        <v>10781.003200000001</v>
      </c>
      <c r="E8" s="2">
        <f t="shared" si="1"/>
        <v>-51.10320000000138</v>
      </c>
      <c r="F8">
        <f t="shared" si="2"/>
        <v>51.10320000000138</v>
      </c>
      <c r="G8" s="4">
        <f t="shared" si="3"/>
        <v>2611.5370502401411</v>
      </c>
      <c r="H8">
        <f t="shared" si="4"/>
        <v>4.762691171399676E-3</v>
      </c>
    </row>
    <row r="9" spans="1:15" x14ac:dyDescent="0.3">
      <c r="A9">
        <v>6</v>
      </c>
      <c r="B9" s="2">
        <v>10877.8</v>
      </c>
      <c r="C9">
        <f t="shared" si="0"/>
        <v>10792.186048000001</v>
      </c>
      <c r="D9">
        <v>10770.782560000001</v>
      </c>
      <c r="E9" s="2">
        <f t="shared" si="1"/>
        <v>107.0174399999978</v>
      </c>
      <c r="F9">
        <f t="shared" si="2"/>
        <v>107.0174399999978</v>
      </c>
      <c r="G9" s="4">
        <f t="shared" si="3"/>
        <v>11452.73246415313</v>
      </c>
      <c r="H9">
        <f t="shared" si="4"/>
        <v>9.8381510967289164E-3</v>
      </c>
    </row>
    <row r="10" spans="1:15" x14ac:dyDescent="0.3">
      <c r="A10">
        <v>7</v>
      </c>
      <c r="B10" s="2">
        <v>11497.1</v>
      </c>
      <c r="C10">
        <f t="shared" si="0"/>
        <v>10933.168838400001</v>
      </c>
      <c r="D10">
        <v>10792.186048000001</v>
      </c>
      <c r="E10" s="2">
        <f t="shared" si="1"/>
        <v>704.91395199999897</v>
      </c>
      <c r="F10">
        <f t="shared" si="2"/>
        <v>704.91395199999897</v>
      </c>
      <c r="G10" s="4">
        <f t="shared" si="3"/>
        <v>496903.67972425686</v>
      </c>
      <c r="H10">
        <f t="shared" si="4"/>
        <v>6.1312326760661291E-2</v>
      </c>
    </row>
    <row r="11" spans="1:15" x14ac:dyDescent="0.3">
      <c r="A11">
        <v>8</v>
      </c>
      <c r="B11" s="2">
        <v>10940.5</v>
      </c>
      <c r="C11">
        <f t="shared" si="0"/>
        <v>10934.635070720002</v>
      </c>
      <c r="D11">
        <v>10933.168838400001</v>
      </c>
      <c r="E11" s="2">
        <f t="shared" si="1"/>
        <v>7.3311615999991773</v>
      </c>
      <c r="F11">
        <f t="shared" si="2"/>
        <v>7.3311615999991773</v>
      </c>
      <c r="G11" s="4">
        <f t="shared" si="3"/>
        <v>53.745930405302495</v>
      </c>
      <c r="H11">
        <f t="shared" si="4"/>
        <v>6.7009383483379896E-4</v>
      </c>
    </row>
    <row r="12" spans="1:15" x14ac:dyDescent="0.3">
      <c r="A12">
        <v>9</v>
      </c>
      <c r="B12" s="2">
        <v>10128.299999999999</v>
      </c>
      <c r="C12">
        <f t="shared" si="0"/>
        <v>10773.368056576002</v>
      </c>
      <c r="D12">
        <v>10934.635070720002</v>
      </c>
      <c r="E12" s="2">
        <f t="shared" si="1"/>
        <v>-806.33507072000248</v>
      </c>
      <c r="F12">
        <f t="shared" si="2"/>
        <v>806.33507072000248</v>
      </c>
      <c r="G12" s="4">
        <f t="shared" si="3"/>
        <v>650176.24627303134</v>
      </c>
      <c r="H12">
        <f t="shared" si="4"/>
        <v>7.9612084033846009E-2</v>
      </c>
    </row>
    <row r="13" spans="1:15" x14ac:dyDescent="0.3">
      <c r="A13">
        <v>10</v>
      </c>
      <c r="B13" s="2">
        <v>10921.9</v>
      </c>
      <c r="C13">
        <f t="shared" si="0"/>
        <v>10803.074445260801</v>
      </c>
      <c r="D13">
        <v>10773.368056576002</v>
      </c>
      <c r="E13" s="2">
        <f t="shared" si="1"/>
        <v>148.53194342399729</v>
      </c>
      <c r="F13">
        <f t="shared" si="2"/>
        <v>148.53194342399729</v>
      </c>
      <c r="G13" s="4">
        <f t="shared" si="3"/>
        <v>22061.738217309532</v>
      </c>
      <c r="H13">
        <f t="shared" si="4"/>
        <v>1.3599460114448703E-2</v>
      </c>
    </row>
    <row r="14" spans="1:15" x14ac:dyDescent="0.3">
      <c r="A14">
        <v>11</v>
      </c>
      <c r="B14" s="2">
        <v>10733.9</v>
      </c>
      <c r="C14">
        <f t="shared" si="0"/>
        <v>10789.239556208642</v>
      </c>
      <c r="D14">
        <v>10803.074445260801</v>
      </c>
      <c r="E14" s="2">
        <f t="shared" si="1"/>
        <v>-69.174445260801804</v>
      </c>
      <c r="F14">
        <f t="shared" si="2"/>
        <v>69.174445260801804</v>
      </c>
      <c r="G14" s="4">
        <f t="shared" si="3"/>
        <v>4785.1038771396652</v>
      </c>
      <c r="H14">
        <f t="shared" si="4"/>
        <v>6.4444838558959747E-3</v>
      </c>
    </row>
    <row r="15" spans="1:15" x14ac:dyDescent="0.3">
      <c r="A15">
        <v>12</v>
      </c>
      <c r="B15" s="2">
        <v>10522.3</v>
      </c>
      <c r="C15">
        <f t="shared" si="0"/>
        <v>10735.851644966915</v>
      </c>
      <c r="D15">
        <v>10789.239556208642</v>
      </c>
      <c r="E15" s="2">
        <f t="shared" si="1"/>
        <v>-266.9395562086429</v>
      </c>
      <c r="F15">
        <f t="shared" si="2"/>
        <v>266.9395562086429</v>
      </c>
      <c r="G15" s="4">
        <f t="shared" si="3"/>
        <v>71256.726668867224</v>
      </c>
      <c r="H15">
        <f t="shared" si="4"/>
        <v>2.5368936088939007E-2</v>
      </c>
    </row>
    <row r="16" spans="1:15" x14ac:dyDescent="0.3">
      <c r="A16">
        <v>13</v>
      </c>
      <c r="B16" s="2">
        <v>10447.9</v>
      </c>
      <c r="C16">
        <f t="shared" si="0"/>
        <v>10678.261315973532</v>
      </c>
      <c r="D16">
        <v>10735.851644966915</v>
      </c>
      <c r="E16" s="2">
        <f t="shared" si="1"/>
        <v>-287.95164496691541</v>
      </c>
      <c r="F16">
        <f t="shared" si="2"/>
        <v>287.95164496691541</v>
      </c>
      <c r="G16" s="4">
        <f t="shared" si="3"/>
        <v>82916.149839152495</v>
      </c>
      <c r="H16">
        <f t="shared" si="4"/>
        <v>2.756071985441241E-2</v>
      </c>
    </row>
    <row r="17" spans="1:8" x14ac:dyDescent="0.3">
      <c r="A17">
        <v>14</v>
      </c>
      <c r="B17" s="2">
        <v>10522</v>
      </c>
      <c r="C17">
        <f t="shared" si="0"/>
        <v>10647.009052778825</v>
      </c>
      <c r="D17">
        <v>10678.261315973532</v>
      </c>
      <c r="E17" s="2">
        <f t="shared" si="1"/>
        <v>-156.26131597353196</v>
      </c>
      <c r="F17">
        <f t="shared" si="2"/>
        <v>156.26131597353196</v>
      </c>
      <c r="G17" s="4">
        <f t="shared" si="3"/>
        <v>24417.598869779995</v>
      </c>
      <c r="H17">
        <f t="shared" si="4"/>
        <v>1.4850913892181331E-2</v>
      </c>
    </row>
    <row r="18" spans="1:8" x14ac:dyDescent="0.3">
      <c r="A18">
        <v>15</v>
      </c>
      <c r="B18" s="2">
        <v>11215.1</v>
      </c>
      <c r="C18">
        <f t="shared" si="0"/>
        <v>10760.627242223061</v>
      </c>
      <c r="D18">
        <v>10647.009052778825</v>
      </c>
      <c r="E18" s="2">
        <f t="shared" si="1"/>
        <v>568.09094722117516</v>
      </c>
      <c r="F18">
        <f t="shared" si="2"/>
        <v>568.09094722117516</v>
      </c>
      <c r="G18" s="4">
        <f t="shared" si="3"/>
        <v>322727.32431465201</v>
      </c>
      <c r="H18">
        <f t="shared" si="4"/>
        <v>5.0654113402571102E-2</v>
      </c>
    </row>
    <row r="19" spans="1:8" x14ac:dyDescent="0.3">
      <c r="A19">
        <v>16</v>
      </c>
      <c r="B19" s="2">
        <v>10650.9</v>
      </c>
      <c r="C19">
        <f t="shared" si="0"/>
        <v>10738.681793778449</v>
      </c>
      <c r="D19">
        <v>10760.627242223061</v>
      </c>
      <c r="E19" s="2">
        <f t="shared" si="1"/>
        <v>-109.72724222306169</v>
      </c>
      <c r="F19">
        <f t="shared" si="2"/>
        <v>109.72724222306169</v>
      </c>
      <c r="G19" s="4">
        <f t="shared" si="3"/>
        <v>12040.067685878454</v>
      </c>
      <c r="H19">
        <f t="shared" si="4"/>
        <v>1.0302156833982265E-2</v>
      </c>
    </row>
    <row r="20" spans="1:8" x14ac:dyDescent="0.3">
      <c r="A20">
        <v>17</v>
      </c>
      <c r="B20" s="2">
        <v>10971.1</v>
      </c>
      <c r="C20">
        <f t="shared" si="0"/>
        <v>10785.165435022758</v>
      </c>
      <c r="D20">
        <v>10738.681793778449</v>
      </c>
      <c r="E20" s="2">
        <f t="shared" si="1"/>
        <v>232.41820622155137</v>
      </c>
      <c r="F20">
        <f t="shared" si="2"/>
        <v>232.41820622155137</v>
      </c>
      <c r="G20" s="4">
        <f t="shared" si="3"/>
        <v>54018.22258324358</v>
      </c>
      <c r="H20">
        <f t="shared" si="4"/>
        <v>2.1184585522103651E-2</v>
      </c>
    </row>
    <row r="21" spans="1:8" x14ac:dyDescent="0.3">
      <c r="A21">
        <v>18</v>
      </c>
      <c r="B21" s="2">
        <v>10414.5</v>
      </c>
      <c r="C21">
        <f t="shared" si="0"/>
        <v>10711.032348018207</v>
      </c>
      <c r="D21">
        <v>10785.165435022758</v>
      </c>
      <c r="E21" s="2">
        <f t="shared" si="1"/>
        <v>-370.66543502275817</v>
      </c>
      <c r="F21">
        <f t="shared" si="2"/>
        <v>370.66543502275817</v>
      </c>
      <c r="G21" s="4">
        <f t="shared" si="3"/>
        <v>137392.86472061055</v>
      </c>
      <c r="H21">
        <f t="shared" si="4"/>
        <v>3.5591284749412665E-2</v>
      </c>
    </row>
    <row r="22" spans="1:8" x14ac:dyDescent="0.3">
      <c r="A22">
        <v>19</v>
      </c>
      <c r="B22" s="2">
        <v>10788</v>
      </c>
      <c r="C22">
        <f t="shared" si="0"/>
        <v>10726.425878414566</v>
      </c>
      <c r="D22">
        <v>10711.032348018207</v>
      </c>
      <c r="E22" s="2">
        <f t="shared" si="1"/>
        <v>76.967651981793097</v>
      </c>
      <c r="F22">
        <f t="shared" si="2"/>
        <v>76.967651981793097</v>
      </c>
      <c r="G22" s="4">
        <f t="shared" si="3"/>
        <v>5924.0194515904186</v>
      </c>
      <c r="H22">
        <f t="shared" si="4"/>
        <v>7.134561733573702E-3</v>
      </c>
    </row>
    <row r="23" spans="1:8" x14ac:dyDescent="0.3">
      <c r="A23">
        <v>20</v>
      </c>
      <c r="B23" s="2">
        <v>10887.4</v>
      </c>
      <c r="C23">
        <f t="shared" si="0"/>
        <v>10758.620702731652</v>
      </c>
      <c r="D23">
        <v>10726.425878414566</v>
      </c>
      <c r="E23" s="2">
        <f t="shared" si="1"/>
        <v>160.97412158543375</v>
      </c>
      <c r="F23">
        <f t="shared" si="2"/>
        <v>160.97412158543375</v>
      </c>
      <c r="G23" s="4">
        <f t="shared" si="3"/>
        <v>25912.667820202008</v>
      </c>
      <c r="H23">
        <f t="shared" si="4"/>
        <v>1.4785359368208548E-2</v>
      </c>
    </row>
    <row r="24" spans="1:8" x14ac:dyDescent="0.3">
      <c r="A24">
        <v>21</v>
      </c>
      <c r="B24" s="2">
        <v>10495.3</v>
      </c>
      <c r="C24">
        <f t="shared" si="0"/>
        <v>10705.956562185322</v>
      </c>
      <c r="D24">
        <v>10758.620702731652</v>
      </c>
      <c r="E24" s="2">
        <f t="shared" si="1"/>
        <v>-263.320702731653</v>
      </c>
      <c r="F24">
        <f t="shared" si="2"/>
        <v>263.320702731653</v>
      </c>
      <c r="G24" s="4">
        <f t="shared" si="3"/>
        <v>69337.792487091574</v>
      </c>
      <c r="H24">
        <f t="shared" si="4"/>
        <v>2.508939265496489E-2</v>
      </c>
    </row>
    <row r="25" spans="1:8" x14ac:dyDescent="0.3">
      <c r="A25">
        <v>22</v>
      </c>
      <c r="B25" s="2">
        <v>9878.7800000000007</v>
      </c>
      <c r="C25">
        <f t="shared" si="0"/>
        <v>10540.521249748257</v>
      </c>
      <c r="D25">
        <v>10705.956562185322</v>
      </c>
      <c r="E25" s="2">
        <f t="shared" si="1"/>
        <v>-827.17656218532102</v>
      </c>
      <c r="F25">
        <f t="shared" si="2"/>
        <v>827.17656218532102</v>
      </c>
      <c r="G25" s="4">
        <f t="shared" si="3"/>
        <v>684221.06502872624</v>
      </c>
      <c r="H25">
        <f t="shared" si="4"/>
        <v>8.3732663566282575E-2</v>
      </c>
    </row>
    <row r="26" spans="1:8" x14ac:dyDescent="0.3">
      <c r="A26">
        <v>23</v>
      </c>
      <c r="B26" s="2">
        <v>10735</v>
      </c>
      <c r="C26">
        <f t="shared" si="0"/>
        <v>10579.416999798606</v>
      </c>
      <c r="D26">
        <v>10540.521249748257</v>
      </c>
      <c r="E26" s="2">
        <f t="shared" si="1"/>
        <v>194.47875025174289</v>
      </c>
      <c r="F26">
        <f t="shared" si="2"/>
        <v>194.47875025174289</v>
      </c>
      <c r="G26" s="4">
        <f t="shared" si="3"/>
        <v>37821.984299479787</v>
      </c>
      <c r="H26">
        <f t="shared" si="4"/>
        <v>1.8116325128248057E-2</v>
      </c>
    </row>
    <row r="27" spans="1:8" x14ac:dyDescent="0.3">
      <c r="A27">
        <v>24</v>
      </c>
      <c r="B27" s="2">
        <v>10911.9</v>
      </c>
      <c r="C27">
        <f t="shared" si="0"/>
        <v>10645.913599838885</v>
      </c>
      <c r="D27">
        <v>10579.416999798606</v>
      </c>
      <c r="E27" s="2">
        <f t="shared" si="1"/>
        <v>332.48300020139322</v>
      </c>
      <c r="F27">
        <f t="shared" si="2"/>
        <v>332.48300020139322</v>
      </c>
      <c r="G27" s="4">
        <f t="shared" si="3"/>
        <v>110544.94542291964</v>
      </c>
      <c r="H27">
        <f t="shared" si="4"/>
        <v>3.0469762387979476E-2</v>
      </c>
    </row>
    <row r="28" spans="1:8" x14ac:dyDescent="0.3">
      <c r="A28">
        <v>25</v>
      </c>
      <c r="B28" s="2">
        <v>10502.4</v>
      </c>
      <c r="C28">
        <f t="shared" si="0"/>
        <v>10617.210879871107</v>
      </c>
      <c r="D28">
        <v>10645.913599838885</v>
      </c>
      <c r="E28" s="2">
        <f t="shared" si="1"/>
        <v>-143.51359983888506</v>
      </c>
      <c r="F28">
        <f t="shared" si="2"/>
        <v>143.51359983888506</v>
      </c>
      <c r="G28" s="4">
        <f t="shared" si="3"/>
        <v>20596.153338715631</v>
      </c>
      <c r="H28">
        <f t="shared" si="4"/>
        <v>1.3664838497760994E-2</v>
      </c>
    </row>
    <row r="29" spans="1:8" x14ac:dyDescent="0.3">
      <c r="A29">
        <v>26</v>
      </c>
      <c r="B29" s="2">
        <v>10522.8</v>
      </c>
      <c r="C29">
        <f t="shared" si="0"/>
        <v>10598.328703896885</v>
      </c>
      <c r="D29">
        <v>10617.210879871107</v>
      </c>
      <c r="E29" s="2">
        <f t="shared" si="1"/>
        <v>-94.410879871107682</v>
      </c>
      <c r="F29">
        <f t="shared" si="2"/>
        <v>94.410879871107682</v>
      </c>
      <c r="G29" s="4">
        <f t="shared" si="3"/>
        <v>8913.4142380367248</v>
      </c>
      <c r="H29">
        <f t="shared" si="4"/>
        <v>8.9720302458573473E-3</v>
      </c>
    </row>
    <row r="30" spans="1:8" x14ac:dyDescent="0.3">
      <c r="A30">
        <v>27</v>
      </c>
      <c r="B30" s="2">
        <v>9949.75</v>
      </c>
      <c r="C30">
        <f t="shared" si="0"/>
        <v>10468.612963117508</v>
      </c>
      <c r="D30">
        <v>10598.328703896885</v>
      </c>
      <c r="E30" s="2">
        <f t="shared" si="1"/>
        <v>-648.57870389688469</v>
      </c>
      <c r="F30">
        <f t="shared" si="2"/>
        <v>648.57870389688469</v>
      </c>
      <c r="G30" s="4">
        <f t="shared" si="3"/>
        <v>420654.33514856285</v>
      </c>
      <c r="H30">
        <f t="shared" si="4"/>
        <v>6.518542716117337E-2</v>
      </c>
    </row>
    <row r="31" spans="1:8" x14ac:dyDescent="0.3">
      <c r="A31">
        <v>28</v>
      </c>
      <c r="B31" s="2">
        <v>8847.56</v>
      </c>
      <c r="C31">
        <f t="shared" si="0"/>
        <v>10144.402370494008</v>
      </c>
      <c r="D31">
        <v>10468.612963117508</v>
      </c>
      <c r="E31" s="2">
        <f t="shared" si="1"/>
        <v>-1621.0529631175086</v>
      </c>
      <c r="F31">
        <f t="shared" si="2"/>
        <v>1621.0529631175086</v>
      </c>
      <c r="G31" s="4">
        <f t="shared" si="3"/>
        <v>2627812.7092320547</v>
      </c>
      <c r="H31">
        <f t="shared" si="4"/>
        <v>0.18322034132772297</v>
      </c>
    </row>
    <row r="32" spans="1:8" x14ac:dyDescent="0.3">
      <c r="A32">
        <v>29</v>
      </c>
      <c r="B32" s="2">
        <v>9075.14</v>
      </c>
      <c r="C32">
        <f t="shared" si="0"/>
        <v>9930.5498963952068</v>
      </c>
      <c r="D32">
        <v>10144.402370494008</v>
      </c>
      <c r="E32" s="2">
        <f t="shared" si="1"/>
        <v>-1069.2623704940088</v>
      </c>
      <c r="F32">
        <f t="shared" si="2"/>
        <v>1069.2623704940088</v>
      </c>
      <c r="G32" s="4">
        <f t="shared" si="3"/>
        <v>1143322.0169544669</v>
      </c>
      <c r="H32">
        <f t="shared" si="4"/>
        <v>0.11782323694113908</v>
      </c>
    </row>
    <row r="33" spans="1:8" x14ac:dyDescent="0.3">
      <c r="A33">
        <v>30</v>
      </c>
      <c r="B33" s="2">
        <v>9851.56</v>
      </c>
      <c r="C33">
        <f t="shared" si="0"/>
        <v>9914.7519171161657</v>
      </c>
      <c r="D33">
        <v>9930.5498963952068</v>
      </c>
      <c r="E33" s="2">
        <f t="shared" si="1"/>
        <v>-78.989896395207325</v>
      </c>
      <c r="F33">
        <f t="shared" si="2"/>
        <v>78.989896395207325</v>
      </c>
      <c r="G33" s="4">
        <f t="shared" si="3"/>
        <v>6239.4037325255867</v>
      </c>
      <c r="H33">
        <f t="shared" si="4"/>
        <v>8.0180089645911241E-3</v>
      </c>
    </row>
    <row r="34" spans="1:8" x14ac:dyDescent="0.3">
      <c r="A34">
        <v>31</v>
      </c>
      <c r="B34" s="2">
        <v>10021.6</v>
      </c>
      <c r="C34">
        <f t="shared" si="0"/>
        <v>9936.1215336929326</v>
      </c>
      <c r="D34">
        <v>9914.7519171161657</v>
      </c>
      <c r="E34" s="2">
        <f t="shared" si="1"/>
        <v>106.84808288383465</v>
      </c>
      <c r="F34">
        <f t="shared" si="2"/>
        <v>106.84808288383465</v>
      </c>
      <c r="G34" s="4">
        <f t="shared" si="3"/>
        <v>11416.512815950799</v>
      </c>
      <c r="H34">
        <f t="shared" si="4"/>
        <v>1.066177884607594E-2</v>
      </c>
    </row>
    <row r="35" spans="1:8" x14ac:dyDescent="0.3">
      <c r="A35">
        <v>32</v>
      </c>
      <c r="B35" s="2">
        <v>9920</v>
      </c>
      <c r="C35">
        <f t="shared" si="0"/>
        <v>9932.8972269543465</v>
      </c>
      <c r="D35">
        <v>9936.1215336929326</v>
      </c>
      <c r="E35" s="2">
        <f t="shared" si="1"/>
        <v>-16.121533692932644</v>
      </c>
      <c r="F35">
        <f t="shared" si="2"/>
        <v>16.121533692932644</v>
      </c>
      <c r="G35" s="4">
        <f t="shared" si="3"/>
        <v>259.90384861236248</v>
      </c>
      <c r="H35">
        <f t="shared" si="4"/>
        <v>1.6251546061424036E-3</v>
      </c>
    </row>
    <row r="36" spans="1:8" x14ac:dyDescent="0.3">
      <c r="A36">
        <v>33</v>
      </c>
      <c r="B36" s="2">
        <v>10106.1</v>
      </c>
      <c r="C36">
        <f t="shared" si="0"/>
        <v>9967.5377815634783</v>
      </c>
      <c r="D36">
        <v>9932.8972269543465</v>
      </c>
      <c r="E36" s="2">
        <f t="shared" si="1"/>
        <v>173.20277304565388</v>
      </c>
      <c r="F36">
        <f t="shared" si="2"/>
        <v>173.20277304565388</v>
      </c>
      <c r="G36" s="4">
        <f t="shared" si="3"/>
        <v>29999.200590704288</v>
      </c>
      <c r="H36">
        <f t="shared" si="4"/>
        <v>1.7138438472373504E-2</v>
      </c>
    </row>
    <row r="37" spans="1:8" x14ac:dyDescent="0.3">
      <c r="A37">
        <v>34</v>
      </c>
      <c r="B37" s="2">
        <v>10403.9</v>
      </c>
      <c r="C37">
        <f t="shared" si="0"/>
        <v>10054.810225250783</v>
      </c>
      <c r="D37">
        <v>9967.5377815634783</v>
      </c>
      <c r="E37" s="2">
        <f t="shared" si="1"/>
        <v>436.36221843652129</v>
      </c>
      <c r="F37">
        <f t="shared" si="2"/>
        <v>436.36221843652129</v>
      </c>
      <c r="G37" s="4">
        <f t="shared" si="3"/>
        <v>190411.98567884232</v>
      </c>
      <c r="H37">
        <f t="shared" si="4"/>
        <v>4.1942177302407874E-2</v>
      </c>
    </row>
    <row r="38" spans="1:8" x14ac:dyDescent="0.3">
      <c r="A38">
        <v>35</v>
      </c>
      <c r="B38" s="2">
        <v>9946.2199999999993</v>
      </c>
      <c r="C38">
        <f t="shared" si="0"/>
        <v>10033.092180200627</v>
      </c>
      <c r="D38">
        <v>10054.810225250783</v>
      </c>
      <c r="E38" s="2">
        <f t="shared" si="1"/>
        <v>-108.59022525078399</v>
      </c>
      <c r="F38">
        <f t="shared" si="2"/>
        <v>108.59022525078399</v>
      </c>
      <c r="G38" s="4">
        <f t="shared" si="3"/>
        <v>11791.837020016004</v>
      </c>
      <c r="H38">
        <f t="shared" si="4"/>
        <v>1.0917738120691477E-2</v>
      </c>
    </row>
    <row r="39" spans="1:8" x14ac:dyDescent="0.3">
      <c r="A39">
        <v>36</v>
      </c>
      <c r="B39" s="2">
        <v>9925.25</v>
      </c>
      <c r="C39">
        <f t="shared" si="0"/>
        <v>10011.523744160502</v>
      </c>
      <c r="D39">
        <v>10033.092180200627</v>
      </c>
      <c r="E39" s="2">
        <f t="shared" si="1"/>
        <v>-107.8421802006269</v>
      </c>
      <c r="F39">
        <f t="shared" si="2"/>
        <v>107.8421802006269</v>
      </c>
      <c r="G39" s="4">
        <f t="shared" si="3"/>
        <v>11629.935830424485</v>
      </c>
      <c r="H39">
        <f t="shared" si="4"/>
        <v>1.0865437162855032E-2</v>
      </c>
    </row>
    <row r="40" spans="1:8" x14ac:dyDescent="0.3">
      <c r="A40">
        <v>37</v>
      </c>
      <c r="B40" s="2">
        <v>9243.26</v>
      </c>
      <c r="C40">
        <f t="shared" si="0"/>
        <v>9857.8709953284015</v>
      </c>
      <c r="D40">
        <v>10011.523744160502</v>
      </c>
      <c r="E40" s="2">
        <f t="shared" si="1"/>
        <v>-768.26374416050203</v>
      </c>
      <c r="F40">
        <f t="shared" si="2"/>
        <v>768.26374416050203</v>
      </c>
      <c r="G40" s="4">
        <f t="shared" si="3"/>
        <v>590229.18059151329</v>
      </c>
      <c r="H40">
        <f t="shared" si="4"/>
        <v>8.311610234489801E-2</v>
      </c>
    </row>
    <row r="41" spans="1:8" x14ac:dyDescent="0.3">
      <c r="A41">
        <v>38</v>
      </c>
      <c r="B41" s="2">
        <v>8736.59</v>
      </c>
      <c r="C41">
        <f t="shared" si="0"/>
        <v>9633.6147962627219</v>
      </c>
      <c r="D41">
        <v>9857.8709953284015</v>
      </c>
      <c r="E41" s="2">
        <f t="shared" si="1"/>
        <v>-1121.2809953284013</v>
      </c>
      <c r="F41">
        <f t="shared" si="2"/>
        <v>1121.2809953284013</v>
      </c>
      <c r="G41" s="4">
        <f t="shared" si="3"/>
        <v>1257271.0704846503</v>
      </c>
      <c r="H41">
        <f t="shared" si="4"/>
        <v>0.12834309442567424</v>
      </c>
    </row>
    <row r="42" spans="1:8" x14ac:dyDescent="0.3">
      <c r="A42">
        <v>39</v>
      </c>
      <c r="B42" s="2">
        <v>8663.5</v>
      </c>
      <c r="C42">
        <f t="shared" si="0"/>
        <v>9439.591837010179</v>
      </c>
      <c r="D42">
        <v>9633.6147962627219</v>
      </c>
      <c r="E42" s="2">
        <f t="shared" si="1"/>
        <v>-970.11479626272194</v>
      </c>
      <c r="F42">
        <f t="shared" si="2"/>
        <v>970.11479626272194</v>
      </c>
      <c r="G42" s="4">
        <f t="shared" si="3"/>
        <v>941122.71792786254</v>
      </c>
      <c r="H42">
        <f t="shared" si="4"/>
        <v>0.11197723740551993</v>
      </c>
    </row>
    <row r="43" spans="1:8" x14ac:dyDescent="0.3">
      <c r="A43">
        <v>40</v>
      </c>
      <c r="B43" s="2">
        <v>7591.93</v>
      </c>
      <c r="C43">
        <f t="shared" si="0"/>
        <v>9070.0594696081444</v>
      </c>
      <c r="D43">
        <v>9439.591837010179</v>
      </c>
      <c r="E43" s="2">
        <f t="shared" si="1"/>
        <v>-1847.6618370101787</v>
      </c>
      <c r="F43">
        <f t="shared" si="2"/>
        <v>1847.6618370101787</v>
      </c>
      <c r="G43" s="4">
        <f t="shared" si="3"/>
        <v>3413854.2639438282</v>
      </c>
      <c r="H43">
        <f t="shared" si="4"/>
        <v>0.24337182205449454</v>
      </c>
    </row>
    <row r="44" spans="1:8" x14ac:dyDescent="0.3">
      <c r="A44">
        <v>41</v>
      </c>
      <c r="B44" s="2">
        <v>8397.0300000000007</v>
      </c>
      <c r="C44">
        <f t="shared" si="0"/>
        <v>8935.4535756865171</v>
      </c>
      <c r="D44">
        <v>9070.0594696081444</v>
      </c>
      <c r="E44" s="2">
        <f t="shared" si="1"/>
        <v>-673.0294696081437</v>
      </c>
      <c r="F44">
        <f t="shared" si="2"/>
        <v>673.0294696081437</v>
      </c>
      <c r="G44" s="4">
        <f t="shared" si="3"/>
        <v>452968.66696101922</v>
      </c>
      <c r="H44">
        <f t="shared" si="4"/>
        <v>8.0150894972167971E-2</v>
      </c>
    </row>
    <row r="45" spans="1:8" x14ac:dyDescent="0.3">
      <c r="A45">
        <v>42</v>
      </c>
      <c r="B45" s="2">
        <v>8896.09</v>
      </c>
      <c r="C45">
        <f t="shared" si="0"/>
        <v>8927.5808605492148</v>
      </c>
      <c r="D45">
        <v>8935.4535756865171</v>
      </c>
      <c r="E45" s="2">
        <f t="shared" si="1"/>
        <v>-39.363575686516924</v>
      </c>
      <c r="F45">
        <f t="shared" si="2"/>
        <v>39.363575686516924</v>
      </c>
      <c r="G45" s="4">
        <f t="shared" si="3"/>
        <v>1549.4910908281463</v>
      </c>
      <c r="H45">
        <f t="shared" si="4"/>
        <v>4.4248176093673649E-3</v>
      </c>
    </row>
    <row r="46" spans="1:8" x14ac:dyDescent="0.3">
      <c r="A46">
        <v>43</v>
      </c>
      <c r="B46" s="2">
        <v>8341.6299999999992</v>
      </c>
      <c r="C46">
        <f t="shared" si="0"/>
        <v>8810.3906884393728</v>
      </c>
      <c r="D46">
        <v>8927.5808605492148</v>
      </c>
      <c r="E46" s="2">
        <f t="shared" si="1"/>
        <v>-585.95086054921558</v>
      </c>
      <c r="F46">
        <f t="shared" si="2"/>
        <v>585.95086054921558</v>
      </c>
      <c r="G46" s="4">
        <f t="shared" si="3"/>
        <v>343338.41097836627</v>
      </c>
      <c r="H46">
        <f t="shared" si="4"/>
        <v>7.0244168172073754E-2</v>
      </c>
    </row>
    <row r="47" spans="1:8" x14ac:dyDescent="0.3">
      <c r="A47">
        <v>44</v>
      </c>
      <c r="B47" s="2">
        <v>8053.81</v>
      </c>
      <c r="C47">
        <f t="shared" si="0"/>
        <v>8659.0745507514985</v>
      </c>
      <c r="D47">
        <v>8810.3906884393728</v>
      </c>
      <c r="E47" s="2">
        <f t="shared" si="1"/>
        <v>-756.58068843937235</v>
      </c>
      <c r="F47">
        <f t="shared" si="2"/>
        <v>756.58068843937235</v>
      </c>
      <c r="G47" s="4">
        <f t="shared" si="3"/>
        <v>572414.33811939461</v>
      </c>
      <c r="H47">
        <f t="shared" si="4"/>
        <v>9.3940717305147789E-2</v>
      </c>
    </row>
    <row r="48" spans="1:8" x14ac:dyDescent="0.3">
      <c r="A48">
        <v>45</v>
      </c>
      <c r="B48" s="2">
        <v>7891.08</v>
      </c>
      <c r="C48">
        <f t="shared" si="0"/>
        <v>8505.4756406011984</v>
      </c>
      <c r="D48">
        <v>8659.0745507514985</v>
      </c>
      <c r="E48" s="2">
        <f t="shared" si="1"/>
        <v>-767.99455075149854</v>
      </c>
      <c r="F48">
        <f t="shared" si="2"/>
        <v>767.99455075149854</v>
      </c>
      <c r="G48" s="4">
        <f t="shared" si="3"/>
        <v>589815.62998399604</v>
      </c>
      <c r="H48">
        <f t="shared" si="4"/>
        <v>9.7324390419498794E-2</v>
      </c>
    </row>
    <row r="49" spans="1:8" x14ac:dyDescent="0.3">
      <c r="A49">
        <v>46</v>
      </c>
      <c r="B49" s="2">
        <v>7992.13</v>
      </c>
      <c r="C49">
        <f t="shared" si="0"/>
        <v>8402.8065124809582</v>
      </c>
      <c r="D49">
        <v>8505.4756406011984</v>
      </c>
      <c r="E49" s="2">
        <f t="shared" si="1"/>
        <v>-513.34564060119828</v>
      </c>
      <c r="F49">
        <f t="shared" si="2"/>
        <v>513.34564060119828</v>
      </c>
      <c r="G49" s="4">
        <f t="shared" si="3"/>
        <v>263523.74672425463</v>
      </c>
      <c r="H49">
        <f t="shared" si="4"/>
        <v>6.4231392707726015E-2</v>
      </c>
    </row>
    <row r="50" spans="1:8" x14ac:dyDescent="0.3">
      <c r="A50">
        <v>47</v>
      </c>
      <c r="B50" s="2">
        <v>8480.09</v>
      </c>
      <c r="C50">
        <f t="shared" si="0"/>
        <v>8418.2632099847669</v>
      </c>
      <c r="D50">
        <v>8402.8065124809582</v>
      </c>
      <c r="E50" s="2">
        <f t="shared" si="1"/>
        <v>77.283487519041955</v>
      </c>
      <c r="F50">
        <f t="shared" si="2"/>
        <v>77.283487519041955</v>
      </c>
      <c r="G50" s="4">
        <f t="shared" si="3"/>
        <v>5972.7374431059134</v>
      </c>
      <c r="H50">
        <f t="shared" si="4"/>
        <v>9.1135220875063778E-3</v>
      </c>
    </row>
    <row r="51" spans="1:8" x14ac:dyDescent="0.3">
      <c r="A51">
        <v>48</v>
      </c>
      <c r="B51" s="2">
        <v>8850.26</v>
      </c>
      <c r="C51">
        <f t="shared" si="0"/>
        <v>8504.6625679878143</v>
      </c>
      <c r="D51">
        <v>8418.2632099847669</v>
      </c>
      <c r="E51" s="2">
        <f t="shared" si="1"/>
        <v>431.99679001523327</v>
      </c>
      <c r="F51">
        <f t="shared" si="2"/>
        <v>431.99679001523327</v>
      </c>
      <c r="G51" s="4">
        <f t="shared" si="3"/>
        <v>186621.22658346556</v>
      </c>
      <c r="H51">
        <f t="shared" si="4"/>
        <v>4.8811762594006644E-2</v>
      </c>
    </row>
    <row r="52" spans="1:8" x14ac:dyDescent="0.3">
      <c r="A52">
        <v>49</v>
      </c>
      <c r="B52" s="2">
        <v>8985.44</v>
      </c>
      <c r="C52">
        <f t="shared" si="0"/>
        <v>8600.8180543902527</v>
      </c>
      <c r="D52">
        <v>8504.6625679878143</v>
      </c>
      <c r="E52" s="2">
        <f t="shared" si="1"/>
        <v>480.77743201218618</v>
      </c>
      <c r="F52">
        <f t="shared" si="2"/>
        <v>480.77743201218618</v>
      </c>
      <c r="G52" s="4">
        <f t="shared" si="3"/>
        <v>231146.93913223231</v>
      </c>
      <c r="H52">
        <f t="shared" si="4"/>
        <v>5.3506275932195438E-2</v>
      </c>
    </row>
    <row r="53" spans="1:8" x14ac:dyDescent="0.3">
      <c r="A53">
        <v>50</v>
      </c>
      <c r="B53" s="2">
        <v>9233.7999999999993</v>
      </c>
      <c r="C53">
        <f t="shared" si="0"/>
        <v>8727.4144435122016</v>
      </c>
      <c r="D53">
        <v>8600.8180543902527</v>
      </c>
      <c r="E53" s="2">
        <f t="shared" si="1"/>
        <v>632.98194560974662</v>
      </c>
      <c r="F53">
        <f t="shared" si="2"/>
        <v>632.98194560974662</v>
      </c>
      <c r="G53" s="4">
        <f t="shared" si="3"/>
        <v>400666.14346790023</v>
      </c>
      <c r="H53">
        <f t="shared" si="4"/>
        <v>6.855053668151212E-2</v>
      </c>
    </row>
    <row r="54" spans="1:8" x14ac:dyDescent="0.3">
      <c r="A54">
        <v>51</v>
      </c>
      <c r="B54" s="2">
        <v>9415.82</v>
      </c>
      <c r="C54">
        <f t="shared" si="0"/>
        <v>8865.0955548097627</v>
      </c>
      <c r="D54">
        <v>8727.4144435122016</v>
      </c>
      <c r="E54" s="2">
        <f t="shared" si="1"/>
        <v>688.40555648779809</v>
      </c>
      <c r="F54">
        <f t="shared" si="2"/>
        <v>688.40555648779809</v>
      </c>
      <c r="G54" s="4">
        <f t="shared" si="3"/>
        <v>473902.21020327497</v>
      </c>
      <c r="H54">
        <f t="shared" si="4"/>
        <v>7.3111588421167578E-2</v>
      </c>
    </row>
    <row r="55" spans="1:8" x14ac:dyDescent="0.3">
      <c r="A55">
        <v>52</v>
      </c>
      <c r="B55" s="2">
        <v>9275.06</v>
      </c>
      <c r="C55">
        <f t="shared" si="0"/>
        <v>8947.0884438478115</v>
      </c>
      <c r="D55">
        <v>8865.0955548097627</v>
      </c>
      <c r="E55" s="2">
        <f t="shared" si="1"/>
        <v>409.9644451902368</v>
      </c>
      <c r="F55">
        <f t="shared" si="2"/>
        <v>409.9644451902368</v>
      </c>
      <c r="G55" s="4">
        <f t="shared" si="3"/>
        <v>168070.84632013866</v>
      </c>
      <c r="H55">
        <f t="shared" si="4"/>
        <v>4.4200732414694549E-2</v>
      </c>
    </row>
    <row r="56" spans="1:8" x14ac:dyDescent="0.3">
      <c r="A56">
        <v>53</v>
      </c>
      <c r="B56" s="2">
        <v>9801.1200000000008</v>
      </c>
      <c r="C56">
        <f t="shared" si="0"/>
        <v>9117.8947550782505</v>
      </c>
      <c r="D56">
        <v>8947.0884438478115</v>
      </c>
      <c r="E56" s="2">
        <f t="shared" si="1"/>
        <v>854.0315561521893</v>
      </c>
      <c r="F56">
        <f t="shared" si="2"/>
        <v>854.0315561521893</v>
      </c>
      <c r="G56" s="4">
        <f t="shared" si="3"/>
        <v>729369.89890373009</v>
      </c>
      <c r="H56">
        <f t="shared" si="4"/>
        <v>8.7136118744815819E-2</v>
      </c>
    </row>
    <row r="57" spans="1:8" x14ac:dyDescent="0.3">
      <c r="A57">
        <v>54</v>
      </c>
      <c r="B57" s="2">
        <v>9782.4599999999991</v>
      </c>
      <c r="C57">
        <f t="shared" si="0"/>
        <v>9250.8078040626006</v>
      </c>
      <c r="D57">
        <v>9117.8947550782505</v>
      </c>
      <c r="E57" s="2">
        <f t="shared" si="1"/>
        <v>664.56524492174867</v>
      </c>
      <c r="F57">
        <f t="shared" si="2"/>
        <v>664.56524492174867</v>
      </c>
      <c r="G57" s="4">
        <f t="shared" si="3"/>
        <v>441646.96475790377</v>
      </c>
      <c r="H57">
        <f t="shared" si="4"/>
        <v>6.7934368749961532E-2</v>
      </c>
    </row>
    <row r="58" spans="1:8" x14ac:dyDescent="0.3">
      <c r="A58">
        <v>55</v>
      </c>
      <c r="B58" s="2">
        <v>10453.9</v>
      </c>
      <c r="C58">
        <f t="shared" si="0"/>
        <v>9491.4262432500818</v>
      </c>
      <c r="D58">
        <v>9250.8078040626006</v>
      </c>
      <c r="E58" s="2">
        <f t="shared" si="1"/>
        <v>1203.0921959373991</v>
      </c>
      <c r="F58">
        <f t="shared" si="2"/>
        <v>1203.0921959373991</v>
      </c>
      <c r="G58" s="4">
        <f t="shared" si="3"/>
        <v>1447430.8319254732</v>
      </c>
      <c r="H58">
        <f t="shared" si="4"/>
        <v>0.11508548923726065</v>
      </c>
    </row>
    <row r="59" spans="1:8" x14ac:dyDescent="0.3">
      <c r="A59">
        <v>56</v>
      </c>
      <c r="B59" s="2">
        <v>10488.1</v>
      </c>
      <c r="C59">
        <f t="shared" si="0"/>
        <v>9690.7609946000666</v>
      </c>
      <c r="D59">
        <v>9491.4262432500818</v>
      </c>
      <c r="E59" s="2">
        <f t="shared" si="1"/>
        <v>996.67375674991854</v>
      </c>
      <c r="F59">
        <f t="shared" si="2"/>
        <v>996.67375674991854</v>
      </c>
      <c r="G59" s="4">
        <f t="shared" si="3"/>
        <v>993358.57739399583</v>
      </c>
      <c r="H59">
        <f t="shared" si="4"/>
        <v>9.5029009710998036E-2</v>
      </c>
    </row>
    <row r="60" spans="1:8" x14ac:dyDescent="0.3">
      <c r="A60">
        <v>57</v>
      </c>
      <c r="B60" s="2">
        <v>10583.9</v>
      </c>
      <c r="C60">
        <f t="shared" si="0"/>
        <v>9869.3887956800536</v>
      </c>
      <c r="D60">
        <v>9690.7609946000666</v>
      </c>
      <c r="E60" s="2">
        <f t="shared" si="1"/>
        <v>893.13900539993301</v>
      </c>
      <c r="F60">
        <f t="shared" si="2"/>
        <v>893.13900539993301</v>
      </c>
      <c r="G60" s="4">
        <f t="shared" si="3"/>
        <v>797697.28296678152</v>
      </c>
      <c r="H60">
        <f t="shared" si="4"/>
        <v>8.4386568788436492E-2</v>
      </c>
    </row>
    <row r="61" spans="1:8" x14ac:dyDescent="0.3">
      <c r="A61">
        <v>58</v>
      </c>
      <c r="B61" s="2">
        <v>10357.700000000001</v>
      </c>
      <c r="C61">
        <f t="shared" si="0"/>
        <v>9967.0510365440441</v>
      </c>
      <c r="D61">
        <v>9869.3887956800536</v>
      </c>
      <c r="E61" s="2">
        <f t="shared" si="1"/>
        <v>488.31120431994714</v>
      </c>
      <c r="F61">
        <f t="shared" si="2"/>
        <v>488.31120431994714</v>
      </c>
      <c r="G61" s="4">
        <f t="shared" si="3"/>
        <v>238447.83226439715</v>
      </c>
      <c r="H61">
        <f t="shared" si="4"/>
        <v>4.7144752630405122E-2</v>
      </c>
    </row>
    <row r="62" spans="1:8" x14ac:dyDescent="0.3">
      <c r="A62">
        <v>59</v>
      </c>
      <c r="B62" s="2">
        <v>10225.6</v>
      </c>
      <c r="C62">
        <f t="shared" si="0"/>
        <v>10018.760829235236</v>
      </c>
      <c r="D62">
        <v>9967.0510365440441</v>
      </c>
      <c r="E62" s="2">
        <f t="shared" si="1"/>
        <v>258.54896345595625</v>
      </c>
      <c r="F62">
        <f t="shared" si="2"/>
        <v>258.54896345595625</v>
      </c>
      <c r="G62" s="4">
        <f t="shared" si="3"/>
        <v>66847.566504149407</v>
      </c>
      <c r="H62">
        <f t="shared" si="4"/>
        <v>2.5284478510400978E-2</v>
      </c>
    </row>
    <row r="63" spans="1:8" x14ac:dyDescent="0.3">
      <c r="A63">
        <v>60</v>
      </c>
      <c r="B63" s="2">
        <v>10188.5</v>
      </c>
      <c r="C63">
        <f t="shared" si="0"/>
        <v>10052.70866338819</v>
      </c>
      <c r="D63">
        <v>10018.760829235236</v>
      </c>
      <c r="E63" s="2">
        <f t="shared" si="1"/>
        <v>169.73917076476391</v>
      </c>
      <c r="F63">
        <f t="shared" si="2"/>
        <v>169.73917076476391</v>
      </c>
      <c r="G63" s="4">
        <f t="shared" si="3"/>
        <v>28811.386091909684</v>
      </c>
      <c r="H63">
        <f t="shared" si="4"/>
        <v>1.6659878369216657E-2</v>
      </c>
    </row>
    <row r="64" spans="1:8" x14ac:dyDescent="0.3">
      <c r="A64">
        <v>61</v>
      </c>
      <c r="B64" s="2">
        <v>10435.5</v>
      </c>
      <c r="C64">
        <f t="shared" si="0"/>
        <v>10129.266930710552</v>
      </c>
      <c r="D64">
        <v>10052.70866338819</v>
      </c>
      <c r="E64" s="2">
        <f t="shared" si="1"/>
        <v>382.79133661181004</v>
      </c>
      <c r="F64">
        <f t="shared" si="2"/>
        <v>382.79133661181004</v>
      </c>
      <c r="G64" s="4">
        <f t="shared" si="3"/>
        <v>146529.20738505607</v>
      </c>
      <c r="H64">
        <f t="shared" si="4"/>
        <v>3.6681647895338988E-2</v>
      </c>
    </row>
    <row r="65" spans="1:8" x14ac:dyDescent="0.3">
      <c r="A65">
        <v>62</v>
      </c>
      <c r="B65" s="2">
        <v>10139.700000000001</v>
      </c>
      <c r="C65">
        <f t="shared" si="0"/>
        <v>10131.353544568441</v>
      </c>
      <c r="D65">
        <v>10129.266930710552</v>
      </c>
      <c r="E65" s="2">
        <f t="shared" si="1"/>
        <v>10.433069289449122</v>
      </c>
      <c r="F65">
        <f t="shared" si="2"/>
        <v>10.433069289449122</v>
      </c>
      <c r="G65" s="4">
        <f t="shared" si="3"/>
        <v>108.84893479844641</v>
      </c>
      <c r="H65">
        <f t="shared" si="4"/>
        <v>1.0289327385868538E-3</v>
      </c>
    </row>
    <row r="66" spans="1:8" x14ac:dyDescent="0.3">
      <c r="A66">
        <v>63</v>
      </c>
      <c r="B66" s="2">
        <v>10173.9</v>
      </c>
      <c r="C66">
        <f t="shared" si="0"/>
        <v>10139.862835654754</v>
      </c>
      <c r="D66">
        <v>10131.353544568441</v>
      </c>
      <c r="E66" s="2">
        <f t="shared" si="1"/>
        <v>42.54645543155857</v>
      </c>
      <c r="F66">
        <f t="shared" si="2"/>
        <v>42.54645543155857</v>
      </c>
      <c r="G66" s="4">
        <f t="shared" si="3"/>
        <v>1810.2008697895997</v>
      </c>
      <c r="H66">
        <f t="shared" si="4"/>
        <v>4.1819219209505275E-3</v>
      </c>
    </row>
    <row r="67" spans="1:8" x14ac:dyDescent="0.3">
      <c r="A67">
        <v>64</v>
      </c>
      <c r="B67" s="2">
        <v>10080.299999999999</v>
      </c>
      <c r="C67">
        <f t="shared" si="0"/>
        <v>10127.950268523804</v>
      </c>
      <c r="D67">
        <v>10139.862835654754</v>
      </c>
      <c r="E67" s="2">
        <f t="shared" si="1"/>
        <v>-59.562835654754963</v>
      </c>
      <c r="F67">
        <f t="shared" si="2"/>
        <v>59.562835654754963</v>
      </c>
      <c r="G67" s="4">
        <f t="shared" si="3"/>
        <v>3547.7313912353493</v>
      </c>
      <c r="H67">
        <f t="shared" si="4"/>
        <v>5.9088356154831665E-3</v>
      </c>
    </row>
    <row r="68" spans="1:8" x14ac:dyDescent="0.3">
      <c r="A68">
        <v>65</v>
      </c>
      <c r="B68" s="2">
        <v>10027.5</v>
      </c>
      <c r="C68">
        <f t="shared" si="0"/>
        <v>10107.860214819044</v>
      </c>
      <c r="D68">
        <v>10127.950268523804</v>
      </c>
      <c r="E68" s="2">
        <f t="shared" si="1"/>
        <v>-100.45026852380397</v>
      </c>
      <c r="F68">
        <f t="shared" si="2"/>
        <v>100.45026852380397</v>
      </c>
      <c r="G68" s="4">
        <f t="shared" si="3"/>
        <v>10090.256446504323</v>
      </c>
      <c r="H68">
        <f t="shared" si="4"/>
        <v>1.0017478785719668E-2</v>
      </c>
    </row>
    <row r="69" spans="1:8" x14ac:dyDescent="0.3">
      <c r="A69">
        <v>66</v>
      </c>
      <c r="B69" s="2">
        <v>10428</v>
      </c>
      <c r="C69">
        <f t="shared" ref="C69:C88" si="5">$B$1*B69+(1-$B$1)*C68</f>
        <v>10171.888171855235</v>
      </c>
      <c r="D69">
        <v>10107.860214819044</v>
      </c>
      <c r="E69" s="2">
        <f t="shared" si="1"/>
        <v>320.1397851809561</v>
      </c>
      <c r="F69">
        <f t="shared" si="2"/>
        <v>320.1397851809561</v>
      </c>
      <c r="G69" s="4">
        <f t="shared" si="3"/>
        <v>102489.48205570872</v>
      </c>
      <c r="H69">
        <f t="shared" si="4"/>
        <v>3.0700017758051024E-2</v>
      </c>
    </row>
    <row r="70" spans="1:8" x14ac:dyDescent="0.3">
      <c r="A70">
        <v>67</v>
      </c>
      <c r="B70" s="2">
        <v>10783</v>
      </c>
      <c r="C70">
        <f t="shared" si="5"/>
        <v>10294.110537484188</v>
      </c>
      <c r="D70">
        <v>10171.888171855235</v>
      </c>
      <c r="E70" s="2">
        <f t="shared" ref="E70:E89" si="6">B70-D70</f>
        <v>611.11182814476524</v>
      </c>
      <c r="F70">
        <f t="shared" ref="F70:F89" si="7">ABS(E70)</f>
        <v>611.11182814476524</v>
      </c>
      <c r="G70" s="4">
        <f t="shared" ref="G70:G89" si="8">E70^2</f>
        <v>373457.66649843706</v>
      </c>
      <c r="H70">
        <f t="shared" ref="H70:H89" si="9">F70/B70</f>
        <v>5.6673637034662452E-2</v>
      </c>
    </row>
    <row r="71" spans="1:8" x14ac:dyDescent="0.3">
      <c r="A71">
        <v>68</v>
      </c>
      <c r="B71" s="2">
        <v>10489.9</v>
      </c>
      <c r="C71">
        <f t="shared" si="5"/>
        <v>10333.268429987351</v>
      </c>
      <c r="D71">
        <v>10294.110537484188</v>
      </c>
      <c r="E71" s="2">
        <f t="shared" si="6"/>
        <v>195.78946251581146</v>
      </c>
      <c r="F71">
        <f t="shared" si="7"/>
        <v>195.78946251581146</v>
      </c>
      <c r="G71" s="4">
        <f t="shared" si="8"/>
        <v>38333.513632230344</v>
      </c>
      <c r="H71">
        <f t="shared" si="9"/>
        <v>1.8664569015511251E-2</v>
      </c>
    </row>
    <row r="72" spans="1:8" x14ac:dyDescent="0.3">
      <c r="A72">
        <v>69</v>
      </c>
      <c r="B72" s="2">
        <v>10766.2</v>
      </c>
      <c r="C72">
        <f t="shared" si="5"/>
        <v>10419.854743989881</v>
      </c>
      <c r="D72">
        <v>10333.268429987351</v>
      </c>
      <c r="E72" s="2">
        <f t="shared" si="6"/>
        <v>432.9315700126499</v>
      </c>
      <c r="F72">
        <f t="shared" si="7"/>
        <v>432.9315700126499</v>
      </c>
      <c r="G72" s="4">
        <f t="shared" si="8"/>
        <v>187429.74431361799</v>
      </c>
      <c r="H72">
        <f t="shared" si="9"/>
        <v>4.0212105479430986E-2</v>
      </c>
    </row>
    <row r="73" spans="1:8" x14ac:dyDescent="0.3">
      <c r="A73">
        <v>70</v>
      </c>
      <c r="B73" s="2">
        <v>10503.8</v>
      </c>
      <c r="C73">
        <f t="shared" si="5"/>
        <v>10436.643795191905</v>
      </c>
      <c r="D73">
        <v>10419.854743989881</v>
      </c>
      <c r="E73" s="2">
        <f t="shared" si="6"/>
        <v>83.945256010118101</v>
      </c>
      <c r="F73">
        <f t="shared" si="7"/>
        <v>83.945256010118101</v>
      </c>
      <c r="G73" s="4">
        <f t="shared" si="8"/>
        <v>7046.806006604269</v>
      </c>
      <c r="H73">
        <f t="shared" si="9"/>
        <v>7.9918939821891233E-3</v>
      </c>
    </row>
    <row r="74" spans="1:8" x14ac:dyDescent="0.3">
      <c r="A74">
        <v>71</v>
      </c>
      <c r="B74" s="2">
        <v>10192.5</v>
      </c>
      <c r="C74">
        <f t="shared" si="5"/>
        <v>10387.815036153524</v>
      </c>
      <c r="D74">
        <v>10436.643795191905</v>
      </c>
      <c r="E74" s="2">
        <f t="shared" si="6"/>
        <v>-244.14379519190516</v>
      </c>
      <c r="F74">
        <f t="shared" si="7"/>
        <v>244.14379519190516</v>
      </c>
      <c r="G74" s="4">
        <f t="shared" si="8"/>
        <v>59606.192730706935</v>
      </c>
      <c r="H74">
        <f t="shared" si="9"/>
        <v>2.3953278900358612E-2</v>
      </c>
    </row>
    <row r="75" spans="1:8" x14ac:dyDescent="0.3">
      <c r="A75">
        <v>72</v>
      </c>
      <c r="B75" s="2">
        <v>10467.5</v>
      </c>
      <c r="C75">
        <f t="shared" si="5"/>
        <v>10403.75202892282</v>
      </c>
      <c r="D75">
        <v>10387.815036153524</v>
      </c>
      <c r="E75" s="2">
        <f t="shared" si="6"/>
        <v>79.684963846475512</v>
      </c>
      <c r="F75">
        <f t="shared" si="7"/>
        <v>79.684963846475512</v>
      </c>
      <c r="G75" s="4">
        <f t="shared" si="8"/>
        <v>6349.6934632141092</v>
      </c>
      <c r="H75">
        <f t="shared" si="9"/>
        <v>7.6126070070671615E-3</v>
      </c>
    </row>
    <row r="76" spans="1:8" x14ac:dyDescent="0.3">
      <c r="A76">
        <v>73</v>
      </c>
      <c r="B76" s="2">
        <v>10275</v>
      </c>
      <c r="C76">
        <f t="shared" si="5"/>
        <v>10378.001623138256</v>
      </c>
      <c r="D76">
        <v>10403.75202892282</v>
      </c>
      <c r="E76" s="2">
        <f t="shared" si="6"/>
        <v>-128.75202892281959</v>
      </c>
      <c r="F76">
        <f t="shared" si="7"/>
        <v>128.75202892281959</v>
      </c>
      <c r="G76" s="4">
        <f t="shared" si="8"/>
        <v>16577.084951742574</v>
      </c>
      <c r="H76">
        <f t="shared" si="9"/>
        <v>1.2530611087379035E-2</v>
      </c>
    </row>
    <row r="77" spans="1:8" x14ac:dyDescent="0.3">
      <c r="A77">
        <v>74</v>
      </c>
      <c r="B77" s="2">
        <v>10640.9</v>
      </c>
      <c r="C77">
        <f t="shared" si="5"/>
        <v>10430.581298510606</v>
      </c>
      <c r="D77">
        <v>10378.001623138256</v>
      </c>
      <c r="E77" s="2">
        <f t="shared" si="6"/>
        <v>262.8983768617436</v>
      </c>
      <c r="F77">
        <f t="shared" si="7"/>
        <v>262.8983768617436</v>
      </c>
      <c r="G77" s="4">
        <f t="shared" si="8"/>
        <v>69115.556556539363</v>
      </c>
      <c r="H77">
        <f t="shared" si="9"/>
        <v>2.4706404238527154E-2</v>
      </c>
    </row>
    <row r="78" spans="1:8" x14ac:dyDescent="0.3">
      <c r="A78">
        <v>75</v>
      </c>
      <c r="B78" s="2">
        <v>10481.6</v>
      </c>
      <c r="C78">
        <f t="shared" si="5"/>
        <v>10440.785038808484</v>
      </c>
      <c r="D78">
        <v>10430.581298510606</v>
      </c>
      <c r="E78" s="2">
        <f t="shared" si="6"/>
        <v>51.018701489394516</v>
      </c>
      <c r="F78">
        <f t="shared" si="7"/>
        <v>51.018701489394516</v>
      </c>
      <c r="G78" s="4">
        <f t="shared" si="8"/>
        <v>2602.9079016639462</v>
      </c>
      <c r="H78">
        <f t="shared" si="9"/>
        <v>4.8674535843186645E-3</v>
      </c>
    </row>
    <row r="79" spans="1:8" x14ac:dyDescent="0.3">
      <c r="A79">
        <v>76</v>
      </c>
      <c r="B79" s="2">
        <v>10568.7</v>
      </c>
      <c r="C79">
        <f t="shared" si="5"/>
        <v>10466.368031046788</v>
      </c>
      <c r="D79">
        <v>10440.785038808484</v>
      </c>
      <c r="E79" s="2">
        <f t="shared" si="6"/>
        <v>127.91496119151634</v>
      </c>
      <c r="F79">
        <f t="shared" si="7"/>
        <v>127.91496119151634</v>
      </c>
      <c r="G79" s="4">
        <f t="shared" si="8"/>
        <v>16362.237296627132</v>
      </c>
      <c r="H79">
        <f t="shared" si="9"/>
        <v>1.2103187827406997E-2</v>
      </c>
    </row>
    <row r="80" spans="1:8" x14ac:dyDescent="0.3">
      <c r="A80">
        <v>77</v>
      </c>
      <c r="B80" s="2">
        <v>10440.1</v>
      </c>
      <c r="C80">
        <f t="shared" si="5"/>
        <v>10461.114424837431</v>
      </c>
      <c r="D80">
        <v>10466.368031046788</v>
      </c>
      <c r="E80" s="2">
        <f t="shared" si="6"/>
        <v>-26.268031046787655</v>
      </c>
      <c r="F80">
        <f t="shared" si="7"/>
        <v>26.268031046787655</v>
      </c>
      <c r="G80" s="4">
        <f t="shared" si="8"/>
        <v>690.00945507500012</v>
      </c>
      <c r="H80">
        <f t="shared" si="9"/>
        <v>2.5160708275579406E-3</v>
      </c>
    </row>
    <row r="81" spans="1:8" x14ac:dyDescent="0.3">
      <c r="A81">
        <v>78</v>
      </c>
      <c r="B81" s="2">
        <v>10805.9</v>
      </c>
      <c r="C81">
        <f t="shared" si="5"/>
        <v>10530.071539869945</v>
      </c>
      <c r="D81">
        <v>10461.114424837431</v>
      </c>
      <c r="E81" s="2">
        <f t="shared" si="6"/>
        <v>344.78557516256842</v>
      </c>
      <c r="F81">
        <f t="shared" si="7"/>
        <v>344.78557516256842</v>
      </c>
      <c r="G81" s="4">
        <f t="shared" si="8"/>
        <v>118877.09284018312</v>
      </c>
      <c r="H81">
        <f t="shared" si="9"/>
        <v>3.1907159529753967E-2</v>
      </c>
    </row>
    <row r="82" spans="1:8" x14ac:dyDescent="0.3">
      <c r="A82">
        <v>79</v>
      </c>
      <c r="B82" s="2">
        <v>10717.5</v>
      </c>
      <c r="C82">
        <f t="shared" si="5"/>
        <v>10567.557231895957</v>
      </c>
      <c r="D82">
        <v>10530.071539869945</v>
      </c>
      <c r="E82" s="2">
        <f t="shared" si="6"/>
        <v>187.4284601300551</v>
      </c>
      <c r="F82">
        <f t="shared" si="7"/>
        <v>187.4284601300551</v>
      </c>
      <c r="G82" s="4">
        <f t="shared" si="8"/>
        <v>35129.427666723655</v>
      </c>
      <c r="H82">
        <f t="shared" si="9"/>
        <v>1.7488076522515054E-2</v>
      </c>
    </row>
    <row r="83" spans="1:8" x14ac:dyDescent="0.3">
      <c r="A83">
        <v>80</v>
      </c>
      <c r="B83" s="2">
        <v>10864.9</v>
      </c>
      <c r="C83">
        <f t="shared" si="5"/>
        <v>10627.025785516766</v>
      </c>
      <c r="D83">
        <v>10567.557231895957</v>
      </c>
      <c r="E83" s="2">
        <f t="shared" si="6"/>
        <v>297.34276810404299</v>
      </c>
      <c r="F83">
        <f t="shared" si="7"/>
        <v>297.34276810404299</v>
      </c>
      <c r="G83" s="4">
        <f t="shared" si="8"/>
        <v>88412.721743774688</v>
      </c>
      <c r="H83">
        <f t="shared" si="9"/>
        <v>2.7367280702449447E-2</v>
      </c>
    </row>
    <row r="84" spans="1:8" x14ac:dyDescent="0.3">
      <c r="A84">
        <v>81</v>
      </c>
      <c r="B84" s="2">
        <v>10993.4</v>
      </c>
      <c r="C84">
        <f t="shared" si="5"/>
        <v>10700.300628413414</v>
      </c>
      <c r="D84">
        <v>10627.025785516766</v>
      </c>
      <c r="E84" s="2">
        <f t="shared" si="6"/>
        <v>366.37421448323403</v>
      </c>
      <c r="F84">
        <f t="shared" si="7"/>
        <v>366.37421448323403</v>
      </c>
      <c r="G84" s="4">
        <f t="shared" si="8"/>
        <v>134230.06503820678</v>
      </c>
      <c r="H84">
        <f t="shared" si="9"/>
        <v>3.3326742816893233E-2</v>
      </c>
    </row>
    <row r="85" spans="1:8" x14ac:dyDescent="0.3">
      <c r="A85">
        <v>82</v>
      </c>
      <c r="B85" s="2">
        <v>11109.3</v>
      </c>
      <c r="C85">
        <f t="shared" si="5"/>
        <v>10782.100502730731</v>
      </c>
      <c r="D85">
        <v>10700.300628413414</v>
      </c>
      <c r="E85" s="2">
        <f t="shared" si="6"/>
        <v>408.99937158658577</v>
      </c>
      <c r="F85">
        <f t="shared" si="7"/>
        <v>408.99937158658577</v>
      </c>
      <c r="G85" s="4">
        <f t="shared" si="8"/>
        <v>167280.48595822207</v>
      </c>
      <c r="H85">
        <f t="shared" si="9"/>
        <v>3.6815944441736727E-2</v>
      </c>
    </row>
    <row r="86" spans="1:8" x14ac:dyDescent="0.3">
      <c r="A86">
        <v>83</v>
      </c>
      <c r="B86" s="2">
        <v>11367.1</v>
      </c>
      <c r="C86">
        <f t="shared" si="5"/>
        <v>10899.100402184586</v>
      </c>
      <c r="D86">
        <v>10782.100502730731</v>
      </c>
      <c r="E86" s="2">
        <f t="shared" si="6"/>
        <v>584.99949726926934</v>
      </c>
      <c r="F86">
        <f t="shared" si="7"/>
        <v>584.99949726926934</v>
      </c>
      <c r="G86" s="4">
        <f t="shared" si="8"/>
        <v>342224.41180529789</v>
      </c>
      <c r="H86">
        <f t="shared" si="9"/>
        <v>5.146426945036723E-2</v>
      </c>
    </row>
    <row r="87" spans="1:8" x14ac:dyDescent="0.3">
      <c r="A87">
        <v>84</v>
      </c>
      <c r="B87" s="2">
        <v>11168.3</v>
      </c>
      <c r="C87">
        <f t="shared" si="5"/>
        <v>10952.940321747668</v>
      </c>
      <c r="D87">
        <v>10899.100402184586</v>
      </c>
      <c r="E87" s="2">
        <f t="shared" si="6"/>
        <v>269.19959781541365</v>
      </c>
      <c r="F87">
        <f t="shared" si="7"/>
        <v>269.19959781541365</v>
      </c>
      <c r="G87" s="4">
        <f t="shared" si="8"/>
        <v>72468.423463980464</v>
      </c>
      <c r="H87">
        <f t="shared" si="9"/>
        <v>2.4103901024812521E-2</v>
      </c>
    </row>
    <row r="88" spans="1:8" x14ac:dyDescent="0.3">
      <c r="A88">
        <v>85</v>
      </c>
      <c r="B88" s="2">
        <v>11247.9</v>
      </c>
      <c r="C88">
        <f t="shared" si="5"/>
        <v>11011.932257398135</v>
      </c>
      <c r="D88">
        <v>10952.940321747668</v>
      </c>
      <c r="E88" s="2">
        <f t="shared" si="6"/>
        <v>294.95967825233129</v>
      </c>
      <c r="F88">
        <f t="shared" si="7"/>
        <v>294.95967825233129</v>
      </c>
      <c r="G88" s="4">
        <f t="shared" si="8"/>
        <v>87001.211794718794</v>
      </c>
      <c r="H88">
        <f t="shared" si="9"/>
        <v>2.6223533126390818E-2</v>
      </c>
    </row>
    <row r="89" spans="1:8" x14ac:dyDescent="0.3">
      <c r="D89">
        <v>11011.932257398135</v>
      </c>
      <c r="E89" s="2">
        <f t="shared" si="6"/>
        <v>-11011.932257398135</v>
      </c>
      <c r="F89">
        <f t="shared" si="7"/>
        <v>11011.932257398135</v>
      </c>
      <c r="G89" s="4">
        <f t="shared" si="8"/>
        <v>121262652.04152559</v>
      </c>
      <c r="H89" t="e">
        <f t="shared" si="9"/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21"/>
  <sheetViews>
    <sheetView workbookViewId="0">
      <selection activeCell="N114" sqref="N114"/>
    </sheetView>
  </sheetViews>
  <sheetFormatPr defaultRowHeight="14.4" x14ac:dyDescent="0.3"/>
  <sheetData>
    <row r="1" spans="1:1" x14ac:dyDescent="0.3">
      <c r="A1" t="s">
        <v>1</v>
      </c>
    </row>
    <row r="2" spans="1:1" x14ac:dyDescent="0.3">
      <c r="A2">
        <v>150.30000000000001</v>
      </c>
    </row>
    <row r="3" spans="1:1" x14ac:dyDescent="0.3">
      <c r="A3">
        <v>150.9</v>
      </c>
    </row>
    <row r="4" spans="1:1" x14ac:dyDescent="0.3">
      <c r="A4">
        <v>151.4</v>
      </c>
    </row>
    <row r="5" spans="1:1" x14ac:dyDescent="0.3">
      <c r="A5">
        <v>151.9</v>
      </c>
    </row>
    <row r="6" spans="1:1" x14ac:dyDescent="0.3">
      <c r="A6">
        <v>152.19999999999999</v>
      </c>
    </row>
    <row r="7" spans="1:1" x14ac:dyDescent="0.3">
      <c r="A7">
        <v>152.5</v>
      </c>
    </row>
    <row r="8" spans="1:1" x14ac:dyDescent="0.3">
      <c r="A8">
        <v>152.5</v>
      </c>
    </row>
    <row r="9" spans="1:1" x14ac:dyDescent="0.3">
      <c r="A9">
        <v>152.9</v>
      </c>
    </row>
    <row r="10" spans="1:1" x14ac:dyDescent="0.3">
      <c r="A10">
        <v>153.19999999999999</v>
      </c>
    </row>
    <row r="11" spans="1:1" x14ac:dyDescent="0.3">
      <c r="A11">
        <v>153.69999999999999</v>
      </c>
    </row>
    <row r="12" spans="1:1" x14ac:dyDescent="0.3">
      <c r="A12">
        <v>153.6</v>
      </c>
    </row>
    <row r="13" spans="1:1" x14ac:dyDescent="0.3">
      <c r="A13">
        <v>153.5</v>
      </c>
    </row>
    <row r="14" spans="1:1" x14ac:dyDescent="0.3">
      <c r="A14">
        <v>154.4</v>
      </c>
    </row>
    <row r="15" spans="1:1" x14ac:dyDescent="0.3">
      <c r="A15">
        <v>154.9</v>
      </c>
    </row>
    <row r="16" spans="1:1" x14ac:dyDescent="0.3">
      <c r="A16">
        <v>155.69999999999999</v>
      </c>
    </row>
    <row r="17" spans="1:1" x14ac:dyDescent="0.3">
      <c r="A17">
        <v>156.30000000000001</v>
      </c>
    </row>
    <row r="18" spans="1:1" x14ac:dyDescent="0.3">
      <c r="A18">
        <v>156.6</v>
      </c>
    </row>
    <row r="19" spans="1:1" x14ac:dyDescent="0.3">
      <c r="A19">
        <v>156.69999999999999</v>
      </c>
    </row>
    <row r="20" spans="1:1" x14ac:dyDescent="0.3">
      <c r="A20">
        <v>157</v>
      </c>
    </row>
    <row r="21" spans="1:1" x14ac:dyDescent="0.3">
      <c r="A21">
        <v>157.30000000000001</v>
      </c>
    </row>
    <row r="22" spans="1:1" x14ac:dyDescent="0.3">
      <c r="A22">
        <v>157.80000000000001</v>
      </c>
    </row>
    <row r="23" spans="1:1" x14ac:dyDescent="0.3">
      <c r="A23">
        <v>158.30000000000001</v>
      </c>
    </row>
    <row r="24" spans="1:1" x14ac:dyDescent="0.3">
      <c r="A24">
        <v>158.6</v>
      </c>
    </row>
    <row r="25" spans="1:1" x14ac:dyDescent="0.3">
      <c r="A25">
        <v>158.6</v>
      </c>
    </row>
    <row r="26" spans="1:1" x14ac:dyDescent="0.3">
      <c r="A26">
        <v>159.1</v>
      </c>
    </row>
    <row r="27" spans="1:1" x14ac:dyDescent="0.3">
      <c r="A27">
        <v>159.6</v>
      </c>
    </row>
    <row r="28" spans="1:1" x14ac:dyDescent="0.3">
      <c r="A28">
        <v>160</v>
      </c>
    </row>
    <row r="29" spans="1:1" x14ac:dyDescent="0.3">
      <c r="A29">
        <v>160.19999999999999</v>
      </c>
    </row>
    <row r="30" spans="1:1" x14ac:dyDescent="0.3">
      <c r="A30">
        <v>160.1</v>
      </c>
    </row>
    <row r="31" spans="1:1" x14ac:dyDescent="0.3">
      <c r="A31">
        <v>160.30000000000001</v>
      </c>
    </row>
    <row r="32" spans="1:1" x14ac:dyDescent="0.3">
      <c r="A32">
        <v>160.5</v>
      </c>
    </row>
    <row r="33" spans="1:1" x14ac:dyDescent="0.3">
      <c r="A33">
        <v>160.80000000000001</v>
      </c>
    </row>
    <row r="34" spans="1:1" x14ac:dyDescent="0.3">
      <c r="A34">
        <v>161.19999999999999</v>
      </c>
    </row>
    <row r="35" spans="1:1" x14ac:dyDescent="0.3">
      <c r="A35">
        <v>161.6</v>
      </c>
    </row>
    <row r="36" spans="1:1" x14ac:dyDescent="0.3">
      <c r="A36">
        <v>161.5</v>
      </c>
    </row>
    <row r="37" spans="1:1" x14ac:dyDescent="0.3">
      <c r="A37">
        <v>161.30000000000001</v>
      </c>
    </row>
    <row r="38" spans="1:1" x14ac:dyDescent="0.3">
      <c r="A38">
        <v>161.6</v>
      </c>
    </row>
    <row r="39" spans="1:1" x14ac:dyDescent="0.3">
      <c r="A39">
        <v>161.9</v>
      </c>
    </row>
    <row r="40" spans="1:1" x14ac:dyDescent="0.3">
      <c r="A40">
        <v>162.19999999999999</v>
      </c>
    </row>
    <row r="41" spans="1:1" x14ac:dyDescent="0.3">
      <c r="A41">
        <v>162.5</v>
      </c>
    </row>
    <row r="42" spans="1:1" x14ac:dyDescent="0.3">
      <c r="A42">
        <v>162.80000000000001</v>
      </c>
    </row>
    <row r="43" spans="1:1" x14ac:dyDescent="0.3">
      <c r="A43">
        <v>163</v>
      </c>
    </row>
    <row r="44" spans="1:1" x14ac:dyDescent="0.3">
      <c r="A44">
        <v>163.19999999999999</v>
      </c>
    </row>
    <row r="45" spans="1:1" x14ac:dyDescent="0.3">
      <c r="A45">
        <v>163.4</v>
      </c>
    </row>
    <row r="46" spans="1:1" x14ac:dyDescent="0.3">
      <c r="A46">
        <v>163.6</v>
      </c>
    </row>
    <row r="47" spans="1:1" x14ac:dyDescent="0.3">
      <c r="A47">
        <v>164</v>
      </c>
    </row>
    <row r="48" spans="1:1" x14ac:dyDescent="0.3">
      <c r="A48">
        <v>164</v>
      </c>
    </row>
    <row r="49" spans="1:1" x14ac:dyDescent="0.3">
      <c r="A49">
        <v>163.9</v>
      </c>
    </row>
    <row r="50" spans="1:1" x14ac:dyDescent="0.3">
      <c r="A50">
        <v>164.3</v>
      </c>
    </row>
    <row r="51" spans="1:1" x14ac:dyDescent="0.3">
      <c r="A51">
        <v>164.5</v>
      </c>
    </row>
    <row r="52" spans="1:1" x14ac:dyDescent="0.3">
      <c r="A52">
        <v>165</v>
      </c>
    </row>
    <row r="53" spans="1:1" x14ac:dyDescent="0.3">
      <c r="A53">
        <v>166.2</v>
      </c>
    </row>
    <row r="54" spans="1:1" x14ac:dyDescent="0.3">
      <c r="A54">
        <v>166.2</v>
      </c>
    </row>
    <row r="55" spans="1:1" x14ac:dyDescent="0.3">
      <c r="A55">
        <v>166.2</v>
      </c>
    </row>
    <row r="56" spans="1:1" x14ac:dyDescent="0.3">
      <c r="A56">
        <v>166.7</v>
      </c>
    </row>
    <row r="57" spans="1:1" x14ac:dyDescent="0.3">
      <c r="A57">
        <v>167.1</v>
      </c>
    </row>
    <row r="58" spans="1:1" x14ac:dyDescent="0.3">
      <c r="A58">
        <v>167.9</v>
      </c>
    </row>
    <row r="59" spans="1:1" x14ac:dyDescent="0.3">
      <c r="A59">
        <v>168.2</v>
      </c>
    </row>
    <row r="60" spans="1:1" x14ac:dyDescent="0.3">
      <c r="A60">
        <v>168.3</v>
      </c>
    </row>
    <row r="61" spans="1:1" x14ac:dyDescent="0.3">
      <c r="A61">
        <v>168.3</v>
      </c>
    </row>
    <row r="62" spans="1:1" x14ac:dyDescent="0.3">
      <c r="A62">
        <v>168.8</v>
      </c>
    </row>
    <row r="63" spans="1:1" x14ac:dyDescent="0.3">
      <c r="A63">
        <v>169.8</v>
      </c>
    </row>
    <row r="64" spans="1:1" x14ac:dyDescent="0.3">
      <c r="A64">
        <v>171.2</v>
      </c>
    </row>
    <row r="65" spans="1:1" x14ac:dyDescent="0.3">
      <c r="A65">
        <v>171.3</v>
      </c>
    </row>
    <row r="66" spans="1:1" x14ac:dyDescent="0.3">
      <c r="A66">
        <v>171.5</v>
      </c>
    </row>
    <row r="67" spans="1:1" x14ac:dyDescent="0.3">
      <c r="A67">
        <v>172.4</v>
      </c>
    </row>
    <row r="68" spans="1:1" x14ac:dyDescent="0.3">
      <c r="A68">
        <v>172.8</v>
      </c>
    </row>
    <row r="69" spans="1:1" x14ac:dyDescent="0.3">
      <c r="A69">
        <v>172.8</v>
      </c>
    </row>
    <row r="70" spans="1:1" x14ac:dyDescent="0.3">
      <c r="A70">
        <v>173.7</v>
      </c>
    </row>
    <row r="71" spans="1:1" x14ac:dyDescent="0.3">
      <c r="A71">
        <v>174</v>
      </c>
    </row>
    <row r="72" spans="1:1" x14ac:dyDescent="0.3">
      <c r="A72">
        <v>174.1</v>
      </c>
    </row>
    <row r="73" spans="1:1" x14ac:dyDescent="0.3">
      <c r="A73">
        <v>174</v>
      </c>
    </row>
    <row r="74" spans="1:1" x14ac:dyDescent="0.3">
      <c r="A74">
        <v>175.1</v>
      </c>
    </row>
    <row r="75" spans="1:1" x14ac:dyDescent="0.3">
      <c r="A75">
        <v>175.8</v>
      </c>
    </row>
    <row r="76" spans="1:1" x14ac:dyDescent="0.3">
      <c r="A76">
        <v>176.2</v>
      </c>
    </row>
    <row r="77" spans="1:1" x14ac:dyDescent="0.3">
      <c r="A77">
        <v>176.9</v>
      </c>
    </row>
    <row r="78" spans="1:1" x14ac:dyDescent="0.3">
      <c r="A78">
        <v>177.7</v>
      </c>
    </row>
    <row r="79" spans="1:1" x14ac:dyDescent="0.3">
      <c r="A79">
        <v>178</v>
      </c>
    </row>
    <row r="80" spans="1:1" x14ac:dyDescent="0.3">
      <c r="A80">
        <v>177.5</v>
      </c>
    </row>
    <row r="81" spans="1:1" x14ac:dyDescent="0.3">
      <c r="A81">
        <v>177.5</v>
      </c>
    </row>
    <row r="82" spans="1:1" x14ac:dyDescent="0.3">
      <c r="A82">
        <v>178.3</v>
      </c>
    </row>
    <row r="83" spans="1:1" x14ac:dyDescent="0.3">
      <c r="A83">
        <v>177.7</v>
      </c>
    </row>
    <row r="84" spans="1:1" x14ac:dyDescent="0.3">
      <c r="A84">
        <v>177.4</v>
      </c>
    </row>
    <row r="85" spans="1:1" x14ac:dyDescent="0.3">
      <c r="A85">
        <v>176.7</v>
      </c>
    </row>
    <row r="86" spans="1:1" x14ac:dyDescent="0.3">
      <c r="A86">
        <v>177.1</v>
      </c>
    </row>
    <row r="87" spans="1:1" x14ac:dyDescent="0.3">
      <c r="A87">
        <v>177.8</v>
      </c>
    </row>
    <row r="88" spans="1:1" x14ac:dyDescent="0.3">
      <c r="A88">
        <v>178.8</v>
      </c>
    </row>
    <row r="89" spans="1:1" x14ac:dyDescent="0.3">
      <c r="A89">
        <v>179.8</v>
      </c>
    </row>
    <row r="90" spans="1:1" x14ac:dyDescent="0.3">
      <c r="A90">
        <v>179.8</v>
      </c>
    </row>
    <row r="91" spans="1:1" x14ac:dyDescent="0.3">
      <c r="A91">
        <v>179.9</v>
      </c>
    </row>
    <row r="92" spans="1:1" x14ac:dyDescent="0.3">
      <c r="A92">
        <v>180.1</v>
      </c>
    </row>
    <row r="93" spans="1:1" x14ac:dyDescent="0.3">
      <c r="A93">
        <v>180.7</v>
      </c>
    </row>
    <row r="94" spans="1:1" x14ac:dyDescent="0.3">
      <c r="A94">
        <v>181</v>
      </c>
    </row>
    <row r="95" spans="1:1" x14ac:dyDescent="0.3">
      <c r="A95">
        <v>181.3</v>
      </c>
    </row>
    <row r="96" spans="1:1" x14ac:dyDescent="0.3">
      <c r="A96">
        <v>181.3</v>
      </c>
    </row>
    <row r="97" spans="1:1" x14ac:dyDescent="0.3">
      <c r="A97">
        <v>180.9</v>
      </c>
    </row>
    <row r="98" spans="1:1" x14ac:dyDescent="0.3">
      <c r="A98">
        <v>181.7</v>
      </c>
    </row>
    <row r="99" spans="1:1" x14ac:dyDescent="0.3">
      <c r="A99">
        <v>183.1</v>
      </c>
    </row>
    <row r="100" spans="1:1" x14ac:dyDescent="0.3">
      <c r="A100">
        <v>184.2</v>
      </c>
    </row>
    <row r="101" spans="1:1" x14ac:dyDescent="0.3">
      <c r="A101">
        <v>183.8</v>
      </c>
    </row>
    <row r="102" spans="1:1" x14ac:dyDescent="0.3">
      <c r="A102">
        <v>183.5</v>
      </c>
    </row>
    <row r="103" spans="1:1" x14ac:dyDescent="0.3">
      <c r="A103">
        <v>183.7</v>
      </c>
    </row>
    <row r="104" spans="1:1" x14ac:dyDescent="0.3">
      <c r="A104">
        <v>183.9</v>
      </c>
    </row>
    <row r="105" spans="1:1" x14ac:dyDescent="0.3">
      <c r="A105">
        <v>184.6</v>
      </c>
    </row>
    <row r="106" spans="1:1" x14ac:dyDescent="0.3">
      <c r="A106">
        <v>185.2</v>
      </c>
    </row>
    <row r="107" spans="1:1" x14ac:dyDescent="0.3">
      <c r="A107">
        <v>185</v>
      </c>
    </row>
    <row r="108" spans="1:1" x14ac:dyDescent="0.3">
      <c r="A108">
        <v>184.5</v>
      </c>
    </row>
    <row r="109" spans="1:1" x14ac:dyDescent="0.3">
      <c r="A109">
        <v>184.3</v>
      </c>
    </row>
    <row r="110" spans="1:1" x14ac:dyDescent="0.3">
      <c r="A110">
        <v>185.2</v>
      </c>
    </row>
    <row r="111" spans="1:1" x14ac:dyDescent="0.3">
      <c r="A111">
        <v>186.2</v>
      </c>
    </row>
    <row r="112" spans="1:1" x14ac:dyDescent="0.3">
      <c r="A112">
        <v>187.4</v>
      </c>
    </row>
    <row r="113" spans="1:1" x14ac:dyDescent="0.3">
      <c r="A113">
        <v>188</v>
      </c>
    </row>
    <row r="114" spans="1:1" x14ac:dyDescent="0.3">
      <c r="A114">
        <v>189.1</v>
      </c>
    </row>
    <row r="115" spans="1:1" x14ac:dyDescent="0.3">
      <c r="A115">
        <v>189.7</v>
      </c>
    </row>
    <row r="116" spans="1:1" x14ac:dyDescent="0.3">
      <c r="A116">
        <v>189.4</v>
      </c>
    </row>
    <row r="117" spans="1:1" x14ac:dyDescent="0.3">
      <c r="A117">
        <v>189.5</v>
      </c>
    </row>
    <row r="118" spans="1:1" x14ac:dyDescent="0.3">
      <c r="A118">
        <v>189.9</v>
      </c>
    </row>
    <row r="119" spans="1:1" x14ac:dyDescent="0.3">
      <c r="A119">
        <v>190.9</v>
      </c>
    </row>
    <row r="120" spans="1:1" x14ac:dyDescent="0.3">
      <c r="A120">
        <v>191</v>
      </c>
    </row>
    <row r="121" spans="1:1" x14ac:dyDescent="0.3">
      <c r="A121">
        <v>190.3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4A14-6AC6-45F1-8F1C-8367A195D347}">
  <dimension ref="A1:I18"/>
  <sheetViews>
    <sheetView topLeftCell="A14" zoomScale="236" zoomScaleNormal="236" workbookViewId="0">
      <selection activeCell="B18" sqref="B18"/>
    </sheetView>
  </sheetViews>
  <sheetFormatPr defaultRowHeight="14.4" x14ac:dyDescent="0.3"/>
  <sheetData>
    <row r="1" spans="1:9" x14ac:dyDescent="0.3">
      <c r="A1" t="s">
        <v>28</v>
      </c>
    </row>
    <row r="2" spans="1:9" ht="15" thickBot="1" x14ac:dyDescent="0.35"/>
    <row r="3" spans="1:9" x14ac:dyDescent="0.3">
      <c r="A3" s="7" t="s">
        <v>29</v>
      </c>
      <c r="B3" s="7"/>
    </row>
    <row r="4" spans="1:9" x14ac:dyDescent="0.3">
      <c r="A4" t="s">
        <v>30</v>
      </c>
      <c r="B4">
        <v>0.99657613891525942</v>
      </c>
    </row>
    <row r="5" spans="1:9" x14ac:dyDescent="0.3">
      <c r="A5" t="s">
        <v>31</v>
      </c>
      <c r="B5">
        <v>0.99316400065524635</v>
      </c>
    </row>
    <row r="6" spans="1:9" x14ac:dyDescent="0.3">
      <c r="A6" t="s">
        <v>32</v>
      </c>
      <c r="B6">
        <v>0.99310606845740945</v>
      </c>
    </row>
    <row r="7" spans="1:9" x14ac:dyDescent="0.3">
      <c r="A7" t="s">
        <v>33</v>
      </c>
      <c r="B7">
        <v>0.9696278376018117</v>
      </c>
    </row>
    <row r="8" spans="1:9" ht="15" thickBot="1" x14ac:dyDescent="0.35">
      <c r="A8" s="3" t="s">
        <v>34</v>
      </c>
      <c r="B8" s="3">
        <v>120</v>
      </c>
    </row>
    <row r="10" spans="1:9" ht="15" thickBot="1" x14ac:dyDescent="0.35">
      <c r="A10" t="s">
        <v>35</v>
      </c>
    </row>
    <row r="11" spans="1:9" x14ac:dyDescent="0.3">
      <c r="A11" s="6"/>
      <c r="B11" s="6" t="s">
        <v>40</v>
      </c>
      <c r="C11" s="6" t="s">
        <v>41</v>
      </c>
      <c r="D11" s="6" t="s">
        <v>42</v>
      </c>
      <c r="E11" s="6" t="s">
        <v>43</v>
      </c>
      <c r="F11" s="6" t="s">
        <v>44</v>
      </c>
    </row>
    <row r="12" spans="1:9" x14ac:dyDescent="0.3">
      <c r="A12" t="s">
        <v>36</v>
      </c>
      <c r="B12">
        <v>1</v>
      </c>
      <c r="C12">
        <v>16117.998645739288</v>
      </c>
      <c r="D12">
        <v>16117.998645739288</v>
      </c>
      <c r="E12">
        <v>17143.558120329686</v>
      </c>
      <c r="F12">
        <v>1.3178388138234131E-129</v>
      </c>
    </row>
    <row r="13" spans="1:9" x14ac:dyDescent="0.3">
      <c r="A13" t="s">
        <v>37</v>
      </c>
      <c r="B13">
        <v>118</v>
      </c>
      <c r="C13">
        <v>110.94102092737911</v>
      </c>
      <c r="D13">
        <v>0.94017814345236539</v>
      </c>
    </row>
    <row r="14" spans="1:9" ht="15" thickBot="1" x14ac:dyDescent="0.35">
      <c r="A14" s="3" t="s">
        <v>38</v>
      </c>
      <c r="B14" s="3">
        <v>119</v>
      </c>
      <c r="C14" s="3">
        <v>16228.939666666667</v>
      </c>
      <c r="D14" s="3"/>
      <c r="E14" s="3"/>
      <c r="F14" s="3"/>
    </row>
    <row r="15" spans="1:9" ht="15" thickBot="1" x14ac:dyDescent="0.35"/>
    <row r="16" spans="1:9" x14ac:dyDescent="0.3">
      <c r="A16" s="6"/>
      <c r="B16" s="6" t="s">
        <v>45</v>
      </c>
      <c r="C16" s="6" t="s">
        <v>33</v>
      </c>
      <c r="D16" s="6" t="s">
        <v>46</v>
      </c>
      <c r="E16" s="6" t="s">
        <v>47</v>
      </c>
      <c r="F16" s="6" t="s">
        <v>48</v>
      </c>
      <c r="G16" s="6" t="s">
        <v>49</v>
      </c>
      <c r="H16" s="6" t="s">
        <v>50</v>
      </c>
      <c r="I16" s="6" t="s">
        <v>51</v>
      </c>
    </row>
    <row r="17" spans="1:9" x14ac:dyDescent="0.3">
      <c r="A17" t="s">
        <v>39</v>
      </c>
      <c r="B17" s="8">
        <v>149.89007002801122</v>
      </c>
      <c r="C17">
        <v>0.17814124812012383</v>
      </c>
      <c r="D17">
        <v>841.41136098326683</v>
      </c>
      <c r="E17">
        <v>8.9308900400554691E-225</v>
      </c>
      <c r="F17">
        <v>149.53730185790809</v>
      </c>
      <c r="G17">
        <v>150.24283819811436</v>
      </c>
      <c r="H17">
        <v>149.53730185790809</v>
      </c>
      <c r="I17">
        <v>150.24283819811436</v>
      </c>
    </row>
    <row r="18" spans="1:9" ht="15" thickBot="1" x14ac:dyDescent="0.35">
      <c r="A18" s="3" t="s">
        <v>52</v>
      </c>
      <c r="B18" s="9">
        <v>0.33457184526703254</v>
      </c>
      <c r="C18" s="3">
        <v>2.5552824345629385E-3</v>
      </c>
      <c r="D18" s="3">
        <v>130.93341101617148</v>
      </c>
      <c r="E18" s="3">
        <v>1.3178388138233383E-129</v>
      </c>
      <c r="F18" s="3">
        <v>0.32951169037281286</v>
      </c>
      <c r="G18" s="3">
        <v>0.33963200016125222</v>
      </c>
      <c r="H18" s="3">
        <v>0.32951169037281286</v>
      </c>
      <c r="I18" s="3">
        <v>0.33963200016125222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30"/>
  <sheetViews>
    <sheetView tabSelected="1" zoomScaleNormal="100" workbookViewId="0">
      <selection activeCell="E6" sqref="E6"/>
    </sheetView>
  </sheetViews>
  <sheetFormatPr defaultRowHeight="14.4" x14ac:dyDescent="0.3"/>
  <sheetData>
    <row r="1" spans="1:21" x14ac:dyDescent="0.3">
      <c r="A1" t="s">
        <v>53</v>
      </c>
      <c r="B1">
        <f>Q22</f>
        <v>149.89007002801122</v>
      </c>
      <c r="J1" t="s">
        <v>11</v>
      </c>
      <c r="K1" t="s">
        <v>10</v>
      </c>
      <c r="L1" t="s">
        <v>9</v>
      </c>
      <c r="M1" t="s">
        <v>8</v>
      </c>
    </row>
    <row r="2" spans="1:21" x14ac:dyDescent="0.3">
      <c r="A2" t="s">
        <v>54</v>
      </c>
      <c r="B2">
        <f>Q23</f>
        <v>0.33457184526703254</v>
      </c>
      <c r="J2">
        <f>AVERAGE(G6:G125)</f>
        <v>0.40225351365812873</v>
      </c>
      <c r="K2">
        <f>AVERAGE(I6:I125)</f>
        <v>2.3079788891908837E-3</v>
      </c>
      <c r="L2">
        <f>AVERAGE(H6:H125)</f>
        <v>0.29953004128282917</v>
      </c>
      <c r="M2">
        <f>SUM(H6:H125)</f>
        <v>35.943604953939499</v>
      </c>
    </row>
    <row r="3" spans="1:21" x14ac:dyDescent="0.3">
      <c r="A3" t="s">
        <v>20</v>
      </c>
      <c r="B3">
        <v>0.3</v>
      </c>
    </row>
    <row r="4" spans="1:21" x14ac:dyDescent="0.3">
      <c r="A4" t="s">
        <v>2</v>
      </c>
      <c r="B4" t="s">
        <v>1</v>
      </c>
      <c r="C4" t="s">
        <v>12</v>
      </c>
      <c r="D4" t="s">
        <v>13</v>
      </c>
      <c r="E4" t="s">
        <v>19</v>
      </c>
      <c r="F4" t="s">
        <v>14</v>
      </c>
      <c r="G4" t="s">
        <v>15</v>
      </c>
      <c r="H4" t="s">
        <v>16</v>
      </c>
      <c r="I4" t="s">
        <v>55</v>
      </c>
    </row>
    <row r="5" spans="1:21" x14ac:dyDescent="0.3">
      <c r="A5">
        <v>0</v>
      </c>
      <c r="C5">
        <f>B1-((1-B3)/B3*B2)</f>
        <v>149.10940238905482</v>
      </c>
      <c r="D5">
        <f>B1-(2*(1-B3)/B3*B2)</f>
        <v>148.32873475009839</v>
      </c>
    </row>
    <row r="6" spans="1:21" x14ac:dyDescent="0.3">
      <c r="A6">
        <v>1</v>
      </c>
      <c r="B6">
        <v>150.30000000000001</v>
      </c>
      <c r="C6">
        <f>$B$3*B6+(1-$B$3)*C5</f>
        <v>149.46658167233838</v>
      </c>
      <c r="D6">
        <f>$B$3*C6+(1-$B$3)*D5</f>
        <v>148.67008882677038</v>
      </c>
      <c r="E6">
        <f>(2*C5-D5)+((1*0.3/0.7)*(C5-D5))</f>
        <v>150.2246418732783</v>
      </c>
      <c r="F6">
        <f>B6-E6</f>
        <v>7.535812672171005E-2</v>
      </c>
      <c r="G6">
        <f>ABS(F6)</f>
        <v>7.535812672171005E-2</v>
      </c>
      <c r="H6">
        <f>F6^2</f>
        <v>5.6788472630053101E-3</v>
      </c>
      <c r="I6">
        <f t="shared" ref="I6:I37" si="0">G6/B6</f>
        <v>5.0138474199407882E-4</v>
      </c>
      <c r="P6" t="s">
        <v>28</v>
      </c>
    </row>
    <row r="7" spans="1:21" ht="15" thickBot="1" x14ac:dyDescent="0.35">
      <c r="A7">
        <v>2</v>
      </c>
      <c r="B7">
        <v>150.9</v>
      </c>
      <c r="C7">
        <f t="shared" ref="C7:C70" si="1">$B$3*B7+(1-$B$3)*C6</f>
        <v>149.89660717063686</v>
      </c>
      <c r="D7">
        <f t="shared" ref="D7:D70" si="2">$B$3*C7+(1-$B$3)*D6</f>
        <v>149.0380443299303</v>
      </c>
      <c r="E7">
        <f>(2*C6-D6)+(1*$B$3/(1-$B$3))*(C6-D6)</f>
        <v>150.60442859457837</v>
      </c>
      <c r="F7">
        <f t="shared" ref="F7:F37" si="3">B7-E7</f>
        <v>0.29557140542164007</v>
      </c>
      <c r="G7">
        <f>ABS(F7)</f>
        <v>0.29557140542164007</v>
      </c>
      <c r="H7">
        <f>F7^2</f>
        <v>8.7362455702923517E-2</v>
      </c>
      <c r="I7">
        <f t="shared" si="0"/>
        <v>1.9587236939803848E-3</v>
      </c>
    </row>
    <row r="8" spans="1:21" x14ac:dyDescent="0.3">
      <c r="A8">
        <v>3</v>
      </c>
      <c r="B8">
        <v>151.4</v>
      </c>
      <c r="C8">
        <f t="shared" si="1"/>
        <v>150.34762501944579</v>
      </c>
      <c r="D8">
        <f t="shared" si="2"/>
        <v>149.43091853678493</v>
      </c>
      <c r="E8">
        <f t="shared" ref="E8:E71" si="4">(2*C7-D7)+(1*$B$3/(1-$B$3))*(C7-D7)</f>
        <v>151.12312551450336</v>
      </c>
      <c r="F8">
        <f t="shared" si="3"/>
        <v>0.2768744854966485</v>
      </c>
      <c r="G8">
        <f t="shared" ref="G8:G71" si="5">ABS(F8)</f>
        <v>0.2768744854966485</v>
      </c>
      <c r="H8">
        <f t="shared" ref="H8:H71" si="6">F8^2</f>
        <v>7.6659480719033821E-2</v>
      </c>
      <c r="I8">
        <f t="shared" si="0"/>
        <v>1.8287614629897524E-3</v>
      </c>
      <c r="P8" s="7" t="s">
        <v>29</v>
      </c>
      <c r="Q8" s="7"/>
    </row>
    <row r="9" spans="1:21" x14ac:dyDescent="0.3">
      <c r="A9">
        <v>4</v>
      </c>
      <c r="B9">
        <v>151.9</v>
      </c>
      <c r="C9">
        <f t="shared" si="1"/>
        <v>150.81333751361205</v>
      </c>
      <c r="D9">
        <f t="shared" si="2"/>
        <v>149.84564422983306</v>
      </c>
      <c r="E9">
        <f t="shared" si="4"/>
        <v>151.6572057089613</v>
      </c>
      <c r="F9">
        <f t="shared" si="3"/>
        <v>0.24279429103870598</v>
      </c>
      <c r="G9">
        <f t="shared" si="5"/>
        <v>0.24279429103870598</v>
      </c>
      <c r="H9">
        <f t="shared" si="6"/>
        <v>5.8949067760987864E-2</v>
      </c>
      <c r="I9">
        <f t="shared" si="0"/>
        <v>1.5983824294845685E-3</v>
      </c>
      <c r="P9" t="s">
        <v>30</v>
      </c>
      <c r="Q9">
        <v>0.99657613891525942</v>
      </c>
    </row>
    <row r="10" spans="1:21" x14ac:dyDescent="0.3">
      <c r="A10">
        <v>5</v>
      </c>
      <c r="B10">
        <v>152.19999999999999</v>
      </c>
      <c r="C10">
        <f t="shared" si="1"/>
        <v>151.22933625952842</v>
      </c>
      <c r="D10">
        <f t="shared" si="2"/>
        <v>150.26075183874167</v>
      </c>
      <c r="E10">
        <f t="shared" si="4"/>
        <v>152.19575649043921</v>
      </c>
      <c r="F10">
        <f t="shared" si="3"/>
        <v>4.2435095607800122E-3</v>
      </c>
      <c r="G10">
        <f t="shared" si="5"/>
        <v>4.2435095607800122E-3</v>
      </c>
      <c r="H10">
        <f t="shared" si="6"/>
        <v>1.8007373392431373E-5</v>
      </c>
      <c r="I10">
        <f t="shared" si="0"/>
        <v>2.7881140346780634E-5</v>
      </c>
      <c r="P10" t="s">
        <v>31</v>
      </c>
      <c r="Q10">
        <v>0.99316400065524635</v>
      </c>
    </row>
    <row r="11" spans="1:21" x14ac:dyDescent="0.3">
      <c r="A11">
        <v>6</v>
      </c>
      <c r="B11">
        <v>152.5</v>
      </c>
      <c r="C11">
        <f t="shared" si="1"/>
        <v>151.61053538166988</v>
      </c>
      <c r="D11">
        <f t="shared" si="2"/>
        <v>150.66568690162012</v>
      </c>
      <c r="E11">
        <f t="shared" si="4"/>
        <v>152.61302828922379</v>
      </c>
      <c r="F11">
        <f t="shared" si="3"/>
        <v>-0.11302828922379149</v>
      </c>
      <c r="G11">
        <f t="shared" si="5"/>
        <v>0.11302828922379149</v>
      </c>
      <c r="H11">
        <f t="shared" si="6"/>
        <v>1.2775394164857059E-2</v>
      </c>
      <c r="I11">
        <f t="shared" si="0"/>
        <v>7.411691096642065E-4</v>
      </c>
      <c r="P11" t="s">
        <v>32</v>
      </c>
      <c r="Q11">
        <v>0.99310606845740945</v>
      </c>
    </row>
    <row r="12" spans="1:21" x14ac:dyDescent="0.3">
      <c r="A12">
        <v>7</v>
      </c>
      <c r="B12">
        <v>152.5</v>
      </c>
      <c r="C12">
        <f t="shared" si="1"/>
        <v>151.8773747671689</v>
      </c>
      <c r="D12">
        <f t="shared" si="2"/>
        <v>151.02919326128475</v>
      </c>
      <c r="E12">
        <f t="shared" si="4"/>
        <v>152.96031892459811</v>
      </c>
      <c r="F12">
        <f t="shared" si="3"/>
        <v>-0.46031892459811274</v>
      </c>
      <c r="G12">
        <f t="shared" si="5"/>
        <v>0.46031892459811274</v>
      </c>
      <c r="H12">
        <f t="shared" si="6"/>
        <v>0.211893512343163</v>
      </c>
      <c r="I12">
        <f t="shared" si="0"/>
        <v>3.0184847514630343E-3</v>
      </c>
      <c r="P12" t="s">
        <v>33</v>
      </c>
      <c r="Q12">
        <v>0.9696278376018117</v>
      </c>
    </row>
    <row r="13" spans="1:21" ht="15" thickBot="1" x14ac:dyDescent="0.35">
      <c r="A13">
        <v>8</v>
      </c>
      <c r="B13">
        <v>152.9</v>
      </c>
      <c r="C13">
        <f t="shared" si="1"/>
        <v>152.18416233701822</v>
      </c>
      <c r="D13">
        <f t="shared" si="2"/>
        <v>151.37568398400478</v>
      </c>
      <c r="E13">
        <f t="shared" si="4"/>
        <v>153.08906263271768</v>
      </c>
      <c r="F13">
        <f t="shared" si="3"/>
        <v>-0.18906263271767898</v>
      </c>
      <c r="G13">
        <f t="shared" si="5"/>
        <v>0.18906263271767898</v>
      </c>
      <c r="H13">
        <f t="shared" si="6"/>
        <v>3.574467909013998E-2</v>
      </c>
      <c r="I13">
        <f t="shared" si="0"/>
        <v>1.2365116593700391E-3</v>
      </c>
      <c r="P13" s="3" t="s">
        <v>34</v>
      </c>
      <c r="Q13" s="3">
        <v>120</v>
      </c>
    </row>
    <row r="14" spans="1:21" x14ac:dyDescent="0.3">
      <c r="A14">
        <v>9</v>
      </c>
      <c r="B14">
        <v>153.19999999999999</v>
      </c>
      <c r="C14">
        <f t="shared" si="1"/>
        <v>152.48891363591275</v>
      </c>
      <c r="D14">
        <f t="shared" si="2"/>
        <v>151.70965287957716</v>
      </c>
      <c r="E14">
        <f t="shared" si="4"/>
        <v>153.3391314127517</v>
      </c>
      <c r="F14">
        <f t="shared" si="3"/>
        <v>-0.13913141275170915</v>
      </c>
      <c r="G14">
        <f t="shared" si="5"/>
        <v>0.13913141275170915</v>
      </c>
      <c r="H14">
        <f t="shared" si="6"/>
        <v>1.9357550014286455E-2</v>
      </c>
      <c r="I14">
        <f t="shared" si="0"/>
        <v>9.0816849054640438E-4</v>
      </c>
    </row>
    <row r="15" spans="1:21" ht="15" thickBot="1" x14ac:dyDescent="0.35">
      <c r="A15">
        <v>10</v>
      </c>
      <c r="B15">
        <v>153.69999999999999</v>
      </c>
      <c r="C15">
        <f t="shared" si="1"/>
        <v>152.8522395451389</v>
      </c>
      <c r="D15">
        <f t="shared" si="2"/>
        <v>152.05242887924567</v>
      </c>
      <c r="E15">
        <f t="shared" si="4"/>
        <v>153.60214328782072</v>
      </c>
      <c r="F15">
        <f t="shared" si="3"/>
        <v>9.785671217926506E-2</v>
      </c>
      <c r="G15">
        <f t="shared" si="5"/>
        <v>9.785671217926506E-2</v>
      </c>
      <c r="H15">
        <f t="shared" si="6"/>
        <v>9.5759361185355218E-3</v>
      </c>
      <c r="I15">
        <f t="shared" si="0"/>
        <v>6.3667346896073562E-4</v>
      </c>
      <c r="P15" t="s">
        <v>35</v>
      </c>
    </row>
    <row r="16" spans="1:21" x14ac:dyDescent="0.3">
      <c r="A16">
        <v>11</v>
      </c>
      <c r="B16">
        <v>153.6</v>
      </c>
      <c r="C16">
        <f t="shared" si="1"/>
        <v>153.07656768159723</v>
      </c>
      <c r="D16">
        <f t="shared" si="2"/>
        <v>152.35967051995112</v>
      </c>
      <c r="E16">
        <f t="shared" si="4"/>
        <v>153.99482621070067</v>
      </c>
      <c r="F16">
        <f t="shared" si="3"/>
        <v>-0.39482621070067125</v>
      </c>
      <c r="G16">
        <f t="shared" si="5"/>
        <v>0.39482621070067125</v>
      </c>
      <c r="H16">
        <f t="shared" si="6"/>
        <v>0.15588773665625086</v>
      </c>
      <c r="I16">
        <f t="shared" si="0"/>
        <v>2.5704831425824954E-3</v>
      </c>
      <c r="P16" s="6"/>
      <c r="Q16" s="6" t="s">
        <v>40</v>
      </c>
      <c r="R16" s="6" t="s">
        <v>41</v>
      </c>
      <c r="S16" s="6" t="s">
        <v>42</v>
      </c>
      <c r="T16" s="6" t="s">
        <v>43</v>
      </c>
      <c r="U16" s="6" t="s">
        <v>44</v>
      </c>
    </row>
    <row r="17" spans="1:24" x14ac:dyDescent="0.3">
      <c r="A17">
        <v>12</v>
      </c>
      <c r="B17">
        <v>153.5</v>
      </c>
      <c r="C17">
        <f t="shared" si="1"/>
        <v>153.20359737711806</v>
      </c>
      <c r="D17">
        <f t="shared" si="2"/>
        <v>152.6128485771012</v>
      </c>
      <c r="E17">
        <f t="shared" si="4"/>
        <v>154.10070648394881</v>
      </c>
      <c r="F17">
        <f t="shared" si="3"/>
        <v>-0.60070648394881232</v>
      </c>
      <c r="G17">
        <f t="shared" si="5"/>
        <v>0.60070648394881232</v>
      </c>
      <c r="H17">
        <f t="shared" si="6"/>
        <v>0.36084827985814472</v>
      </c>
      <c r="I17">
        <f t="shared" si="0"/>
        <v>3.9133972895688098E-3</v>
      </c>
      <c r="P17" t="s">
        <v>36</v>
      </c>
      <c r="Q17">
        <v>1</v>
      </c>
      <c r="R17">
        <v>16117.998645739288</v>
      </c>
      <c r="S17">
        <v>16117.998645739288</v>
      </c>
      <c r="T17">
        <v>17143.558120329686</v>
      </c>
      <c r="U17">
        <v>1.3178388138234131E-129</v>
      </c>
    </row>
    <row r="18" spans="1:24" x14ac:dyDescent="0.3">
      <c r="A18">
        <v>13</v>
      </c>
      <c r="B18">
        <v>154.4</v>
      </c>
      <c r="C18">
        <f t="shared" si="1"/>
        <v>153.56251816398265</v>
      </c>
      <c r="D18">
        <f t="shared" si="2"/>
        <v>152.89774945316563</v>
      </c>
      <c r="E18">
        <f t="shared" si="4"/>
        <v>154.04752423428499</v>
      </c>
      <c r="F18">
        <f t="shared" si="3"/>
        <v>0.35247576571501327</v>
      </c>
      <c r="G18">
        <f t="shared" si="5"/>
        <v>0.35247576571501327</v>
      </c>
      <c r="H18">
        <f t="shared" si="6"/>
        <v>0.12423916541638493</v>
      </c>
      <c r="I18">
        <f t="shared" si="0"/>
        <v>2.2828741302785833E-3</v>
      </c>
      <c r="P18" t="s">
        <v>37</v>
      </c>
      <c r="Q18">
        <v>118</v>
      </c>
      <c r="R18">
        <v>110.94102092737911</v>
      </c>
      <c r="S18">
        <v>0.94017814345236539</v>
      </c>
    </row>
    <row r="19" spans="1:24" ht="15" thickBot="1" x14ac:dyDescent="0.35">
      <c r="A19">
        <v>14</v>
      </c>
      <c r="B19">
        <v>154.9</v>
      </c>
      <c r="C19">
        <f t="shared" si="1"/>
        <v>153.96376271478783</v>
      </c>
      <c r="D19">
        <f t="shared" si="2"/>
        <v>153.21755343165228</v>
      </c>
      <c r="E19">
        <f t="shared" si="4"/>
        <v>154.51218775086409</v>
      </c>
      <c r="F19">
        <f t="shared" si="3"/>
        <v>0.38781224913591927</v>
      </c>
      <c r="G19">
        <f t="shared" si="5"/>
        <v>0.38781224913591927</v>
      </c>
      <c r="H19">
        <f t="shared" si="6"/>
        <v>0.15039834057986032</v>
      </c>
      <c r="I19">
        <f t="shared" si="0"/>
        <v>2.5036297555579034E-3</v>
      </c>
      <c r="P19" s="3" t="s">
        <v>38</v>
      </c>
      <c r="Q19" s="3">
        <v>119</v>
      </c>
      <c r="R19" s="3">
        <v>16228.939666666667</v>
      </c>
      <c r="S19" s="3"/>
      <c r="T19" s="3"/>
      <c r="U19" s="3"/>
    </row>
    <row r="20" spans="1:24" ht="15" thickBot="1" x14ac:dyDescent="0.35">
      <c r="A20">
        <v>15</v>
      </c>
      <c r="B20">
        <v>155.69999999999999</v>
      </c>
      <c r="C20">
        <f t="shared" si="1"/>
        <v>154.48463390035147</v>
      </c>
      <c r="D20">
        <f t="shared" si="2"/>
        <v>153.59767757226203</v>
      </c>
      <c r="E20">
        <f t="shared" si="4"/>
        <v>155.02977597641006</v>
      </c>
      <c r="F20">
        <f t="shared" si="3"/>
        <v>0.67022402358992395</v>
      </c>
      <c r="G20">
        <f t="shared" si="5"/>
        <v>0.67022402358992395</v>
      </c>
      <c r="H20">
        <f t="shared" si="6"/>
        <v>0.44920024179706691</v>
      </c>
      <c r="I20">
        <f t="shared" si="0"/>
        <v>4.3045858933200001E-3</v>
      </c>
    </row>
    <row r="21" spans="1:24" x14ac:dyDescent="0.3">
      <c r="A21">
        <v>16</v>
      </c>
      <c r="B21">
        <v>156.30000000000001</v>
      </c>
      <c r="C21">
        <f t="shared" si="1"/>
        <v>155.02924373024604</v>
      </c>
      <c r="D21">
        <f t="shared" si="2"/>
        <v>154.02714741965724</v>
      </c>
      <c r="E21">
        <f t="shared" si="4"/>
        <v>155.75171436905066</v>
      </c>
      <c r="F21">
        <f t="shared" si="3"/>
        <v>0.54828563094935134</v>
      </c>
      <c r="G21">
        <f t="shared" si="5"/>
        <v>0.54828563094935134</v>
      </c>
      <c r="H21">
        <f t="shared" si="6"/>
        <v>0.30061713310552829</v>
      </c>
      <c r="I21">
        <f t="shared" si="0"/>
        <v>3.5079055083131879E-3</v>
      </c>
      <c r="P21" s="6"/>
      <c r="Q21" s="6" t="s">
        <v>45</v>
      </c>
      <c r="R21" s="6" t="s">
        <v>33</v>
      </c>
      <c r="S21" s="6" t="s">
        <v>46</v>
      </c>
      <c r="T21" s="6" t="s">
        <v>47</v>
      </c>
      <c r="U21" s="6" t="s">
        <v>48</v>
      </c>
      <c r="V21" s="6" t="s">
        <v>49</v>
      </c>
      <c r="W21" s="6" t="s">
        <v>50</v>
      </c>
      <c r="X21" s="6" t="s">
        <v>51</v>
      </c>
    </row>
    <row r="22" spans="1:24" x14ac:dyDescent="0.3">
      <c r="A22">
        <v>17</v>
      </c>
      <c r="B22">
        <v>156.6</v>
      </c>
      <c r="C22">
        <f t="shared" si="1"/>
        <v>155.5004706111722</v>
      </c>
      <c r="D22">
        <f t="shared" si="2"/>
        <v>154.46914437711172</v>
      </c>
      <c r="E22">
        <f t="shared" si="4"/>
        <v>156.46080988823005</v>
      </c>
      <c r="F22">
        <f t="shared" si="3"/>
        <v>0.139190111769949</v>
      </c>
      <c r="G22">
        <f t="shared" si="5"/>
        <v>0.139190111769949</v>
      </c>
      <c r="H22">
        <f t="shared" si="6"/>
        <v>1.9373887214530896E-2</v>
      </c>
      <c r="I22">
        <f t="shared" si="0"/>
        <v>8.8882574565740105E-4</v>
      </c>
      <c r="P22" t="s">
        <v>39</v>
      </c>
      <c r="Q22">
        <v>149.89007002801122</v>
      </c>
      <c r="R22">
        <v>0.17814124812012383</v>
      </c>
      <c r="S22">
        <v>841.41136098326683</v>
      </c>
      <c r="T22">
        <v>8.9308900400554691E-225</v>
      </c>
      <c r="U22">
        <v>149.53730185790809</v>
      </c>
      <c r="V22">
        <v>150.24283819811436</v>
      </c>
      <c r="W22">
        <v>149.53730185790809</v>
      </c>
      <c r="X22">
        <v>150.24283819811436</v>
      </c>
    </row>
    <row r="23" spans="1:24" ht="15" thickBot="1" x14ac:dyDescent="0.35">
      <c r="A23">
        <v>18</v>
      </c>
      <c r="B23">
        <v>156.69999999999999</v>
      </c>
      <c r="C23">
        <f t="shared" si="1"/>
        <v>155.86032942782055</v>
      </c>
      <c r="D23">
        <f t="shared" si="2"/>
        <v>154.88649989232437</v>
      </c>
      <c r="E23">
        <f t="shared" si="4"/>
        <v>156.9737938026872</v>
      </c>
      <c r="F23">
        <f t="shared" si="3"/>
        <v>-0.27379380268720865</v>
      </c>
      <c r="G23">
        <f t="shared" si="5"/>
        <v>0.27379380268720865</v>
      </c>
      <c r="H23">
        <f t="shared" si="6"/>
        <v>7.4963046389922142E-2</v>
      </c>
      <c r="I23">
        <f t="shared" si="0"/>
        <v>1.7472482622029909E-3</v>
      </c>
      <c r="P23" s="3" t="s">
        <v>52</v>
      </c>
      <c r="Q23" s="3">
        <v>0.33457184526703254</v>
      </c>
      <c r="R23" s="3">
        <v>2.5552824345629385E-3</v>
      </c>
      <c r="S23" s="3">
        <v>130.93341101617148</v>
      </c>
      <c r="T23" s="3">
        <v>1.3178388138233383E-129</v>
      </c>
      <c r="U23" s="3">
        <v>0.32951169037281286</v>
      </c>
      <c r="V23" s="3">
        <v>0.33963200016125222</v>
      </c>
      <c r="W23" s="3">
        <v>0.32951169037281286</v>
      </c>
      <c r="X23" s="3">
        <v>0.33963200016125222</v>
      </c>
    </row>
    <row r="24" spans="1:24" x14ac:dyDescent="0.3">
      <c r="A24">
        <v>19</v>
      </c>
      <c r="B24">
        <v>157</v>
      </c>
      <c r="C24">
        <f t="shared" si="1"/>
        <v>156.20223059947438</v>
      </c>
      <c r="D24">
        <f t="shared" si="2"/>
        <v>155.28121910446936</v>
      </c>
      <c r="E24">
        <f t="shared" si="4"/>
        <v>157.25151447852937</v>
      </c>
      <c r="F24">
        <f t="shared" si="3"/>
        <v>-0.25151447852937281</v>
      </c>
      <c r="G24">
        <f t="shared" si="5"/>
        <v>0.25151447852937281</v>
      </c>
      <c r="H24">
        <f t="shared" si="6"/>
        <v>6.3259532909902341E-2</v>
      </c>
      <c r="I24">
        <f t="shared" si="0"/>
        <v>1.6020030479577886E-3</v>
      </c>
    </row>
    <row r="25" spans="1:24" x14ac:dyDescent="0.3">
      <c r="A25">
        <v>20</v>
      </c>
      <c r="B25">
        <v>157.30000000000001</v>
      </c>
      <c r="C25">
        <f t="shared" si="1"/>
        <v>156.53156141963206</v>
      </c>
      <c r="D25">
        <f t="shared" si="2"/>
        <v>155.65632179901817</v>
      </c>
      <c r="E25">
        <f t="shared" si="4"/>
        <v>157.51796130662441</v>
      </c>
      <c r="F25">
        <f t="shared" si="3"/>
        <v>-0.21796130662440305</v>
      </c>
      <c r="G25">
        <f t="shared" si="5"/>
        <v>0.21796130662440305</v>
      </c>
      <c r="H25">
        <f t="shared" si="6"/>
        <v>4.7507131185417044E-2</v>
      </c>
      <c r="I25">
        <f t="shared" si="0"/>
        <v>1.3856408558449017E-3</v>
      </c>
    </row>
    <row r="26" spans="1:24" x14ac:dyDescent="0.3">
      <c r="A26">
        <v>21</v>
      </c>
      <c r="B26">
        <v>157.80000000000001</v>
      </c>
      <c r="C26">
        <f t="shared" si="1"/>
        <v>156.91209299374242</v>
      </c>
      <c r="D26">
        <f t="shared" si="2"/>
        <v>156.03305315743543</v>
      </c>
      <c r="E26">
        <f t="shared" si="4"/>
        <v>157.78190373479475</v>
      </c>
      <c r="F26">
        <f t="shared" si="3"/>
        <v>1.8096265205258533E-2</v>
      </c>
      <c r="G26">
        <f t="shared" si="5"/>
        <v>1.8096265205258533E-2</v>
      </c>
      <c r="H26">
        <f t="shared" si="6"/>
        <v>3.2747481437905065E-4</v>
      </c>
      <c r="I26">
        <f t="shared" si="0"/>
        <v>1.1467848672533923E-4</v>
      </c>
    </row>
    <row r="27" spans="1:24" x14ac:dyDescent="0.3">
      <c r="A27">
        <v>22</v>
      </c>
      <c r="B27">
        <v>158.30000000000001</v>
      </c>
      <c r="C27">
        <f t="shared" si="1"/>
        <v>157.32846509561969</v>
      </c>
      <c r="D27">
        <f t="shared" si="2"/>
        <v>156.42167673889071</v>
      </c>
      <c r="E27">
        <f t="shared" si="4"/>
        <v>158.16786418846669</v>
      </c>
      <c r="F27">
        <f t="shared" si="3"/>
        <v>0.13213581153331688</v>
      </c>
      <c r="G27">
        <f t="shared" si="5"/>
        <v>0.13213581153331688</v>
      </c>
      <c r="H27">
        <f t="shared" si="6"/>
        <v>1.7459872689568241E-2</v>
      </c>
      <c r="I27">
        <f t="shared" si="0"/>
        <v>8.3471769762044775E-4</v>
      </c>
    </row>
    <row r="28" spans="1:24" x14ac:dyDescent="0.3">
      <c r="A28">
        <v>23</v>
      </c>
      <c r="B28">
        <v>158.6</v>
      </c>
      <c r="C28">
        <f t="shared" si="1"/>
        <v>157.70992556693378</v>
      </c>
      <c r="D28">
        <f t="shared" si="2"/>
        <v>156.80815138730361</v>
      </c>
      <c r="E28">
        <f t="shared" si="4"/>
        <v>158.62387703380395</v>
      </c>
      <c r="F28">
        <f t="shared" si="3"/>
        <v>-2.3877033803955783E-2</v>
      </c>
      <c r="G28">
        <f t="shared" si="5"/>
        <v>2.3877033803955783E-2</v>
      </c>
      <c r="H28">
        <f t="shared" si="6"/>
        <v>5.7011274327524713E-4</v>
      </c>
      <c r="I28">
        <f t="shared" si="0"/>
        <v>1.5054876295054088E-4</v>
      </c>
    </row>
    <row r="29" spans="1:24" x14ac:dyDescent="0.3">
      <c r="A29">
        <v>24</v>
      </c>
      <c r="B29">
        <v>158.6</v>
      </c>
      <c r="C29">
        <f t="shared" si="1"/>
        <v>157.97694789685363</v>
      </c>
      <c r="D29">
        <f t="shared" si="2"/>
        <v>157.15879034016862</v>
      </c>
      <c r="E29">
        <f t="shared" si="4"/>
        <v>158.99817439497687</v>
      </c>
      <c r="F29">
        <f t="shared" si="3"/>
        <v>-0.39817439497687701</v>
      </c>
      <c r="G29">
        <f t="shared" si="5"/>
        <v>0.39817439497687701</v>
      </c>
      <c r="H29">
        <f t="shared" si="6"/>
        <v>0.15854284881520206</v>
      </c>
      <c r="I29">
        <f t="shared" si="0"/>
        <v>2.5105573453775348E-3</v>
      </c>
    </row>
    <row r="30" spans="1:24" x14ac:dyDescent="0.3">
      <c r="A30">
        <v>25</v>
      </c>
      <c r="B30">
        <v>159.1</v>
      </c>
      <c r="C30">
        <f t="shared" si="1"/>
        <v>158.31386352779754</v>
      </c>
      <c r="D30">
        <f t="shared" si="2"/>
        <v>157.50531229645728</v>
      </c>
      <c r="E30">
        <f t="shared" si="4"/>
        <v>159.14574440640365</v>
      </c>
      <c r="F30">
        <f t="shared" si="3"/>
        <v>-4.5744406403656512E-2</v>
      </c>
      <c r="G30">
        <f t="shared" si="5"/>
        <v>4.5744406403656512E-2</v>
      </c>
      <c r="H30">
        <f t="shared" si="6"/>
        <v>2.0925507172228908E-3</v>
      </c>
      <c r="I30">
        <f t="shared" si="0"/>
        <v>2.8751983911789135E-4</v>
      </c>
    </row>
    <row r="31" spans="1:24" x14ac:dyDescent="0.3">
      <c r="A31">
        <v>26</v>
      </c>
      <c r="B31">
        <v>159.6</v>
      </c>
      <c r="C31">
        <f t="shared" si="1"/>
        <v>158.69970446945825</v>
      </c>
      <c r="D31">
        <f t="shared" si="2"/>
        <v>157.86362994835756</v>
      </c>
      <c r="E31">
        <f t="shared" si="4"/>
        <v>159.46893671542648</v>
      </c>
      <c r="F31">
        <f t="shared" si="3"/>
        <v>0.13106328457351424</v>
      </c>
      <c r="G31">
        <f t="shared" si="5"/>
        <v>0.13106328457351424</v>
      </c>
      <c r="H31">
        <f t="shared" si="6"/>
        <v>1.7177584563197974E-2</v>
      </c>
      <c r="I31">
        <f t="shared" si="0"/>
        <v>8.2119852489670583E-4</v>
      </c>
    </row>
    <row r="32" spans="1:24" x14ac:dyDescent="0.3">
      <c r="A32">
        <v>27</v>
      </c>
      <c r="B32">
        <v>160</v>
      </c>
      <c r="C32">
        <f t="shared" si="1"/>
        <v>159.08979312862078</v>
      </c>
      <c r="D32">
        <f t="shared" si="2"/>
        <v>158.23147890243652</v>
      </c>
      <c r="E32">
        <f t="shared" si="4"/>
        <v>159.89409664245926</v>
      </c>
      <c r="F32">
        <f t="shared" si="3"/>
        <v>0.10590335754073976</v>
      </c>
      <c r="G32">
        <f t="shared" si="5"/>
        <v>0.10590335754073976</v>
      </c>
      <c r="H32">
        <f t="shared" si="6"/>
        <v>1.1215521138401761E-2</v>
      </c>
      <c r="I32">
        <f t="shared" si="0"/>
        <v>6.6189598462962351E-4</v>
      </c>
    </row>
    <row r="33" spans="1:9" x14ac:dyDescent="0.3">
      <c r="A33">
        <v>28</v>
      </c>
      <c r="B33">
        <v>160.19999999999999</v>
      </c>
      <c r="C33">
        <f t="shared" si="1"/>
        <v>159.42285519003454</v>
      </c>
      <c r="D33">
        <f t="shared" si="2"/>
        <v>158.5888917887159</v>
      </c>
      <c r="E33">
        <f t="shared" si="4"/>
        <v>160.31595630888401</v>
      </c>
      <c r="F33">
        <f t="shared" si="3"/>
        <v>-0.11595630888402297</v>
      </c>
      <c r="G33">
        <f t="shared" si="5"/>
        <v>0.11595630888402297</v>
      </c>
      <c r="H33">
        <f t="shared" si="6"/>
        <v>1.3445865570006946E-2</v>
      </c>
      <c r="I33">
        <f t="shared" si="0"/>
        <v>7.23822152834101E-4</v>
      </c>
    </row>
    <row r="34" spans="1:9" x14ac:dyDescent="0.3">
      <c r="A34">
        <v>29</v>
      </c>
      <c r="B34">
        <v>160.1</v>
      </c>
      <c r="C34">
        <f t="shared" si="1"/>
        <v>159.62599863302415</v>
      </c>
      <c r="D34">
        <f t="shared" si="2"/>
        <v>158.90002384200835</v>
      </c>
      <c r="E34">
        <f t="shared" si="4"/>
        <v>160.61423147763259</v>
      </c>
      <c r="F34">
        <f t="shared" si="3"/>
        <v>-0.5142314776325918</v>
      </c>
      <c r="G34">
        <f t="shared" si="5"/>
        <v>0.5142314776325918</v>
      </c>
      <c r="H34">
        <f t="shared" si="6"/>
        <v>0.26443401258819876</v>
      </c>
      <c r="I34">
        <f t="shared" si="0"/>
        <v>3.211939273157975E-3</v>
      </c>
    </row>
    <row r="35" spans="1:9" x14ac:dyDescent="0.3">
      <c r="A35">
        <v>30</v>
      </c>
      <c r="B35">
        <v>160.30000000000001</v>
      </c>
      <c r="C35">
        <f t="shared" si="1"/>
        <v>159.82819904311691</v>
      </c>
      <c r="D35">
        <f t="shared" si="2"/>
        <v>159.17847640234092</v>
      </c>
      <c r="E35">
        <f t="shared" si="4"/>
        <v>160.66310547733244</v>
      </c>
      <c r="F35">
        <f t="shared" si="3"/>
        <v>-0.36310547733242515</v>
      </c>
      <c r="G35">
        <f t="shared" si="5"/>
        <v>0.36310547733242515</v>
      </c>
      <c r="H35">
        <f t="shared" si="6"/>
        <v>0.13184558766880833</v>
      </c>
      <c r="I35">
        <f t="shared" si="0"/>
        <v>2.2651620544755155E-3</v>
      </c>
    </row>
    <row r="36" spans="1:9" x14ac:dyDescent="0.3">
      <c r="A36">
        <v>31</v>
      </c>
      <c r="B36">
        <v>160.5</v>
      </c>
      <c r="C36">
        <f t="shared" si="1"/>
        <v>160.02973933018183</v>
      </c>
      <c r="D36">
        <f t="shared" si="2"/>
        <v>159.43385528069319</v>
      </c>
      <c r="E36">
        <f t="shared" si="4"/>
        <v>160.75637424422547</v>
      </c>
      <c r="F36">
        <f t="shared" si="3"/>
        <v>-0.25637424422546928</v>
      </c>
      <c r="G36">
        <f t="shared" si="5"/>
        <v>0.25637424422546928</v>
      </c>
      <c r="H36">
        <f t="shared" si="6"/>
        <v>6.5727753102180569E-2</v>
      </c>
      <c r="I36">
        <f t="shared" si="0"/>
        <v>1.5973473160465375E-3</v>
      </c>
    </row>
    <row r="37" spans="1:9" x14ac:dyDescent="0.3">
      <c r="A37">
        <v>32</v>
      </c>
      <c r="B37">
        <v>160.80000000000001</v>
      </c>
      <c r="C37">
        <f t="shared" si="1"/>
        <v>160.26081753112729</v>
      </c>
      <c r="D37">
        <f t="shared" si="2"/>
        <v>159.68194395582341</v>
      </c>
      <c r="E37">
        <f t="shared" si="4"/>
        <v>160.88100225802273</v>
      </c>
      <c r="F37">
        <f t="shared" si="3"/>
        <v>-8.1002258022721207E-2</v>
      </c>
      <c r="G37">
        <f t="shared" si="5"/>
        <v>8.1002258022721207E-2</v>
      </c>
      <c r="H37">
        <f t="shared" si="6"/>
        <v>6.5613658047795021E-3</v>
      </c>
      <c r="I37">
        <f t="shared" si="0"/>
        <v>5.0374538571344035E-4</v>
      </c>
    </row>
    <row r="38" spans="1:9" x14ac:dyDescent="0.3">
      <c r="A38">
        <v>33</v>
      </c>
      <c r="B38">
        <v>161.19999999999999</v>
      </c>
      <c r="C38">
        <f t="shared" si="1"/>
        <v>160.54257227178908</v>
      </c>
      <c r="D38">
        <f t="shared" si="2"/>
        <v>159.94013245061311</v>
      </c>
      <c r="E38">
        <f t="shared" si="4"/>
        <v>161.08777978156138</v>
      </c>
      <c r="F38">
        <f t="shared" ref="F38:F69" si="7">B38-E38</f>
        <v>0.1122202184386083</v>
      </c>
      <c r="G38">
        <f t="shared" si="5"/>
        <v>0.1122202184386083</v>
      </c>
      <c r="H38">
        <f t="shared" si="6"/>
        <v>1.2593377426408961E-2</v>
      </c>
      <c r="I38">
        <f t="shared" ref="I38:I69" si="8">G38/B38</f>
        <v>6.9615520123206146E-4</v>
      </c>
    </row>
    <row r="39" spans="1:9" x14ac:dyDescent="0.3">
      <c r="A39">
        <v>34</v>
      </c>
      <c r="B39">
        <v>161.6</v>
      </c>
      <c r="C39">
        <f t="shared" si="1"/>
        <v>160.85980059025235</v>
      </c>
      <c r="D39">
        <f t="shared" si="2"/>
        <v>160.21603289250487</v>
      </c>
      <c r="E39">
        <f t="shared" si="4"/>
        <v>161.40320058775475</v>
      </c>
      <c r="F39">
        <f t="shared" si="7"/>
        <v>0.196799412245241</v>
      </c>
      <c r="G39">
        <f t="shared" si="5"/>
        <v>0.196799412245241</v>
      </c>
      <c r="H39">
        <f t="shared" si="6"/>
        <v>3.8730008660072313E-2</v>
      </c>
      <c r="I39">
        <f t="shared" si="8"/>
        <v>1.217818145081937E-3</v>
      </c>
    </row>
    <row r="40" spans="1:9" x14ac:dyDescent="0.3">
      <c r="A40">
        <v>35</v>
      </c>
      <c r="B40">
        <v>161.5</v>
      </c>
      <c r="C40">
        <f t="shared" si="1"/>
        <v>161.05186041317663</v>
      </c>
      <c r="D40">
        <f t="shared" si="2"/>
        <v>160.46678114870639</v>
      </c>
      <c r="E40">
        <f t="shared" si="4"/>
        <v>161.77946872989159</v>
      </c>
      <c r="F40">
        <f t="shared" si="7"/>
        <v>-0.27946872989159033</v>
      </c>
      <c r="G40">
        <f t="shared" si="5"/>
        <v>0.27946872989159033</v>
      </c>
      <c r="H40">
        <f t="shared" si="6"/>
        <v>7.810277098721867E-2</v>
      </c>
      <c r="I40">
        <f t="shared" si="8"/>
        <v>1.7304565318364727E-3</v>
      </c>
    </row>
    <row r="41" spans="1:9" x14ac:dyDescent="0.3">
      <c r="A41">
        <v>36</v>
      </c>
      <c r="B41">
        <v>161.30000000000001</v>
      </c>
      <c r="C41">
        <f t="shared" si="1"/>
        <v>161.12630228922364</v>
      </c>
      <c r="D41">
        <f t="shared" si="2"/>
        <v>160.66463749086157</v>
      </c>
      <c r="E41">
        <f t="shared" si="4"/>
        <v>161.88768793384838</v>
      </c>
      <c r="F41">
        <f t="shared" si="7"/>
        <v>-0.58768793384837181</v>
      </c>
      <c r="G41">
        <f t="shared" si="5"/>
        <v>0.58768793384837181</v>
      </c>
      <c r="H41">
        <f t="shared" si="6"/>
        <v>0.34537710759096824</v>
      </c>
      <c r="I41">
        <f t="shared" si="8"/>
        <v>3.6434465830649213E-3</v>
      </c>
    </row>
    <row r="42" spans="1:9" x14ac:dyDescent="0.3">
      <c r="A42">
        <v>37</v>
      </c>
      <c r="B42">
        <v>161.6</v>
      </c>
      <c r="C42">
        <f t="shared" si="1"/>
        <v>161.26841160245655</v>
      </c>
      <c r="D42">
        <f t="shared" si="2"/>
        <v>160.84576972434004</v>
      </c>
      <c r="E42">
        <f t="shared" si="4"/>
        <v>161.7858234297409</v>
      </c>
      <c r="F42">
        <f t="shared" si="7"/>
        <v>-0.18582342974090693</v>
      </c>
      <c r="G42">
        <f t="shared" si="5"/>
        <v>0.18582342974090693</v>
      </c>
      <c r="H42">
        <f t="shared" si="6"/>
        <v>3.4530347040673773E-2</v>
      </c>
      <c r="I42">
        <f t="shared" si="8"/>
        <v>1.1498974612679884E-3</v>
      </c>
    </row>
    <row r="43" spans="1:9" x14ac:dyDescent="0.3">
      <c r="A43">
        <v>38</v>
      </c>
      <c r="B43">
        <v>161.9</v>
      </c>
      <c r="C43">
        <f t="shared" si="1"/>
        <v>161.45788812171958</v>
      </c>
      <c r="D43">
        <f t="shared" si="2"/>
        <v>161.0294052435539</v>
      </c>
      <c r="E43">
        <f t="shared" si="4"/>
        <v>161.87218571405157</v>
      </c>
      <c r="F43">
        <f t="shared" si="7"/>
        <v>2.78142859484376E-2</v>
      </c>
      <c r="G43">
        <f t="shared" si="5"/>
        <v>2.78142859484376E-2</v>
      </c>
      <c r="H43">
        <f t="shared" si="6"/>
        <v>7.7363450282145335E-4</v>
      </c>
      <c r="I43">
        <f t="shared" si="8"/>
        <v>1.7179917201011488E-4</v>
      </c>
    </row>
    <row r="44" spans="1:9" x14ac:dyDescent="0.3">
      <c r="A44">
        <v>39</v>
      </c>
      <c r="B44">
        <v>162.19999999999999</v>
      </c>
      <c r="C44">
        <f t="shared" si="1"/>
        <v>161.6805216852037</v>
      </c>
      <c r="D44">
        <f t="shared" si="2"/>
        <v>161.22474017604881</v>
      </c>
      <c r="E44">
        <f t="shared" si="4"/>
        <v>162.07000651909911</v>
      </c>
      <c r="F44">
        <f t="shared" si="7"/>
        <v>0.12999348090087892</v>
      </c>
      <c r="G44">
        <f t="shared" si="5"/>
        <v>0.12999348090087892</v>
      </c>
      <c r="H44">
        <f t="shared" si="6"/>
        <v>1.6898305076727172E-2</v>
      </c>
      <c r="I44">
        <f t="shared" si="8"/>
        <v>8.014394630140501E-4</v>
      </c>
    </row>
    <row r="45" spans="1:9" x14ac:dyDescent="0.3">
      <c r="A45">
        <v>40</v>
      </c>
      <c r="B45">
        <v>162.5</v>
      </c>
      <c r="C45">
        <f t="shared" si="1"/>
        <v>161.92636517964257</v>
      </c>
      <c r="D45">
        <f t="shared" si="2"/>
        <v>161.43522767712693</v>
      </c>
      <c r="E45">
        <f t="shared" si="4"/>
        <v>162.33163812685353</v>
      </c>
      <c r="F45">
        <f t="shared" si="7"/>
        <v>0.16836187314646622</v>
      </c>
      <c r="G45">
        <f t="shared" si="5"/>
        <v>0.16836187314646622</v>
      </c>
      <c r="H45">
        <f t="shared" si="6"/>
        <v>2.8345720329386783E-2</v>
      </c>
      <c r="I45">
        <f t="shared" si="8"/>
        <v>1.0360730655167153E-3</v>
      </c>
    </row>
    <row r="46" spans="1:9" x14ac:dyDescent="0.3">
      <c r="A46">
        <v>41</v>
      </c>
      <c r="B46">
        <v>162.80000000000001</v>
      </c>
      <c r="C46">
        <f t="shared" si="1"/>
        <v>162.18845562574978</v>
      </c>
      <c r="D46">
        <f t="shared" si="2"/>
        <v>161.66119606171378</v>
      </c>
      <c r="E46">
        <f t="shared" si="4"/>
        <v>162.62799018323634</v>
      </c>
      <c r="F46">
        <f t="shared" si="7"/>
        <v>0.17200981676367633</v>
      </c>
      <c r="G46">
        <f t="shared" si="5"/>
        <v>0.17200981676367633</v>
      </c>
      <c r="H46">
        <f t="shared" si="6"/>
        <v>2.9587377063073506E-2</v>
      </c>
      <c r="I46">
        <f t="shared" si="8"/>
        <v>1.0565713560422379E-3</v>
      </c>
    </row>
    <row r="47" spans="1:9" x14ac:dyDescent="0.3">
      <c r="A47">
        <v>42</v>
      </c>
      <c r="B47">
        <v>163</v>
      </c>
      <c r="C47">
        <f t="shared" si="1"/>
        <v>162.43191893802484</v>
      </c>
      <c r="D47">
        <f t="shared" si="2"/>
        <v>161.89241292460707</v>
      </c>
      <c r="E47">
        <f t="shared" si="4"/>
        <v>162.94168357437263</v>
      </c>
      <c r="F47">
        <f t="shared" si="7"/>
        <v>5.8316425627367607E-2</v>
      </c>
      <c r="G47">
        <f t="shared" si="5"/>
        <v>5.8316425627367607E-2</v>
      </c>
      <c r="H47">
        <f t="shared" si="6"/>
        <v>3.4008054979522973E-3</v>
      </c>
      <c r="I47">
        <f t="shared" si="8"/>
        <v>3.5776948237648839E-4</v>
      </c>
    </row>
    <row r="48" spans="1:9" x14ac:dyDescent="0.3">
      <c r="A48">
        <v>43</v>
      </c>
      <c r="B48">
        <v>163.19999999999999</v>
      </c>
      <c r="C48">
        <f t="shared" si="1"/>
        <v>162.66234325661736</v>
      </c>
      <c r="D48">
        <f t="shared" si="2"/>
        <v>162.12339202421015</v>
      </c>
      <c r="E48">
        <f t="shared" si="4"/>
        <v>163.20264181433592</v>
      </c>
      <c r="F48">
        <f t="shared" si="7"/>
        <v>-2.6418143359308033E-3</v>
      </c>
      <c r="G48">
        <f t="shared" si="5"/>
        <v>2.6418143359308033E-3</v>
      </c>
      <c r="H48">
        <f t="shared" si="6"/>
        <v>6.9791829855295112E-6</v>
      </c>
      <c r="I48">
        <f t="shared" si="8"/>
        <v>1.6187587842713257E-5</v>
      </c>
    </row>
    <row r="49" spans="1:9" x14ac:dyDescent="0.3">
      <c r="A49">
        <v>44</v>
      </c>
      <c r="B49">
        <v>163.4</v>
      </c>
      <c r="C49">
        <f t="shared" si="1"/>
        <v>162.88364027963215</v>
      </c>
      <c r="D49">
        <f t="shared" si="2"/>
        <v>162.35146650083675</v>
      </c>
      <c r="E49">
        <f t="shared" si="4"/>
        <v>163.43227358862768</v>
      </c>
      <c r="F49">
        <f t="shared" si="7"/>
        <v>-3.2273588627674599E-2</v>
      </c>
      <c r="G49">
        <f t="shared" si="5"/>
        <v>3.2273588627674599E-2</v>
      </c>
      <c r="H49">
        <f t="shared" si="6"/>
        <v>1.0415845229083671E-3</v>
      </c>
      <c r="I49">
        <f t="shared" si="8"/>
        <v>1.9751278229911015E-4</v>
      </c>
    </row>
    <row r="50" spans="1:9" x14ac:dyDescent="0.3">
      <c r="A50">
        <v>45</v>
      </c>
      <c r="B50">
        <v>163.6</v>
      </c>
      <c r="C50">
        <f t="shared" si="1"/>
        <v>163.0985481957425</v>
      </c>
      <c r="D50">
        <f t="shared" si="2"/>
        <v>162.57559100930845</v>
      </c>
      <c r="E50">
        <f t="shared" si="4"/>
        <v>163.64388853505415</v>
      </c>
      <c r="F50">
        <f t="shared" si="7"/>
        <v>-4.3888535054151134E-2</v>
      </c>
      <c r="G50">
        <f t="shared" si="5"/>
        <v>4.3888535054151134E-2</v>
      </c>
      <c r="H50">
        <f t="shared" si="6"/>
        <v>1.9262035091994528E-3</v>
      </c>
      <c r="I50">
        <f t="shared" si="8"/>
        <v>2.6826732918185293E-4</v>
      </c>
    </row>
    <row r="51" spans="1:9" x14ac:dyDescent="0.3">
      <c r="A51">
        <v>46</v>
      </c>
      <c r="B51">
        <v>164</v>
      </c>
      <c r="C51">
        <f t="shared" si="1"/>
        <v>163.36898373701973</v>
      </c>
      <c r="D51">
        <f t="shared" si="2"/>
        <v>162.81360882762183</v>
      </c>
      <c r="E51">
        <f t="shared" si="4"/>
        <v>163.84562989064827</v>
      </c>
      <c r="F51">
        <f t="shared" si="7"/>
        <v>0.15437010935173134</v>
      </c>
      <c r="G51">
        <f t="shared" si="5"/>
        <v>0.15437010935173134</v>
      </c>
      <c r="H51">
        <f t="shared" si="6"/>
        <v>2.3830130661265492E-2</v>
      </c>
      <c r="I51">
        <f t="shared" si="8"/>
        <v>9.4128115458372774E-4</v>
      </c>
    </row>
    <row r="52" spans="1:9" x14ac:dyDescent="0.3">
      <c r="A52">
        <v>47</v>
      </c>
      <c r="B52">
        <v>164</v>
      </c>
      <c r="C52">
        <f t="shared" si="1"/>
        <v>163.5582886159138</v>
      </c>
      <c r="D52">
        <f t="shared" si="2"/>
        <v>163.03701276410942</v>
      </c>
      <c r="E52">
        <f t="shared" si="4"/>
        <v>164.16237646473101</v>
      </c>
      <c r="F52">
        <f t="shared" si="7"/>
        <v>-0.16237646473101108</v>
      </c>
      <c r="G52">
        <f t="shared" si="5"/>
        <v>0.16237646473101108</v>
      </c>
      <c r="H52">
        <f t="shared" si="6"/>
        <v>2.6366116298541287E-2</v>
      </c>
      <c r="I52">
        <f t="shared" si="8"/>
        <v>9.9010039470128711E-4</v>
      </c>
    </row>
    <row r="53" spans="1:9" x14ac:dyDescent="0.3">
      <c r="A53">
        <v>48</v>
      </c>
      <c r="B53">
        <v>163.9</v>
      </c>
      <c r="C53">
        <f t="shared" si="1"/>
        <v>163.66080203113967</v>
      </c>
      <c r="D53">
        <f t="shared" si="2"/>
        <v>163.22414954421851</v>
      </c>
      <c r="E53">
        <f t="shared" si="4"/>
        <v>164.30296840420576</v>
      </c>
      <c r="F53">
        <f t="shared" si="7"/>
        <v>-0.40296840420575109</v>
      </c>
      <c r="G53">
        <f t="shared" si="5"/>
        <v>0.40296840420575109</v>
      </c>
      <c r="H53">
        <f t="shared" si="6"/>
        <v>0.16238353478812959</v>
      </c>
      <c r="I53">
        <f t="shared" si="8"/>
        <v>2.4586235766061687E-3</v>
      </c>
    </row>
    <row r="54" spans="1:9" x14ac:dyDescent="0.3">
      <c r="A54">
        <v>49</v>
      </c>
      <c r="B54">
        <v>164.3</v>
      </c>
      <c r="C54">
        <f t="shared" si="1"/>
        <v>163.85256142179776</v>
      </c>
      <c r="D54">
        <f t="shared" si="2"/>
        <v>163.41267310749225</v>
      </c>
      <c r="E54">
        <f t="shared" si="4"/>
        <v>164.28459129816989</v>
      </c>
      <c r="F54">
        <f t="shared" si="7"/>
        <v>1.5408701830125437E-2</v>
      </c>
      <c r="G54">
        <f t="shared" si="5"/>
        <v>1.5408701830125437E-2</v>
      </c>
      <c r="H54">
        <f t="shared" si="6"/>
        <v>2.37428092089711E-4</v>
      </c>
      <c r="I54">
        <f t="shared" si="8"/>
        <v>9.3783942970939973E-5</v>
      </c>
    </row>
    <row r="55" spans="1:9" x14ac:dyDescent="0.3">
      <c r="A55">
        <v>50</v>
      </c>
      <c r="B55">
        <v>164.5</v>
      </c>
      <c r="C55">
        <f t="shared" si="1"/>
        <v>164.04679299525841</v>
      </c>
      <c r="D55">
        <f t="shared" si="2"/>
        <v>163.6029090738221</v>
      </c>
      <c r="E55">
        <f t="shared" si="4"/>
        <v>164.48097329937704</v>
      </c>
      <c r="F55">
        <f t="shared" si="7"/>
        <v>1.902670062295897E-2</v>
      </c>
      <c r="G55">
        <f t="shared" si="5"/>
        <v>1.902670062295897E-2</v>
      </c>
      <c r="H55">
        <f t="shared" si="6"/>
        <v>3.6201533659570723E-4</v>
      </c>
      <c r="I55">
        <f t="shared" si="8"/>
        <v>1.1566383357421866E-4</v>
      </c>
    </row>
    <row r="56" spans="1:9" x14ac:dyDescent="0.3">
      <c r="A56">
        <v>51</v>
      </c>
      <c r="B56">
        <v>165</v>
      </c>
      <c r="C56">
        <f t="shared" si="1"/>
        <v>164.3327550966809</v>
      </c>
      <c r="D56">
        <f t="shared" si="2"/>
        <v>163.82186288067973</v>
      </c>
      <c r="E56">
        <f t="shared" si="4"/>
        <v>164.68091288302458</v>
      </c>
      <c r="F56">
        <f t="shared" si="7"/>
        <v>0.31908711697542458</v>
      </c>
      <c r="G56">
        <f t="shared" si="5"/>
        <v>0.31908711697542458</v>
      </c>
      <c r="H56">
        <f t="shared" si="6"/>
        <v>0.10181658821968829</v>
      </c>
      <c r="I56">
        <f t="shared" si="8"/>
        <v>1.9338613150025731E-3</v>
      </c>
    </row>
    <row r="57" spans="1:9" x14ac:dyDescent="0.3">
      <c r="A57">
        <v>52</v>
      </c>
      <c r="B57">
        <v>166.2</v>
      </c>
      <c r="C57">
        <f t="shared" si="1"/>
        <v>164.89292856767662</v>
      </c>
      <c r="D57">
        <f t="shared" si="2"/>
        <v>164.14318258677878</v>
      </c>
      <c r="E57">
        <f t="shared" si="4"/>
        <v>165.06260111953972</v>
      </c>
      <c r="F57">
        <f t="shared" si="7"/>
        <v>1.1373988804602675</v>
      </c>
      <c r="G57">
        <f t="shared" si="5"/>
        <v>1.1373988804602675</v>
      </c>
      <c r="H57">
        <f t="shared" si="6"/>
        <v>1.2936762132722699</v>
      </c>
      <c r="I57">
        <f t="shared" si="8"/>
        <v>6.8435552374263992E-3</v>
      </c>
    </row>
    <row r="58" spans="1:9" x14ac:dyDescent="0.3">
      <c r="A58">
        <v>53</v>
      </c>
      <c r="B58">
        <v>166.2</v>
      </c>
      <c r="C58">
        <f t="shared" si="1"/>
        <v>165.28504999737362</v>
      </c>
      <c r="D58">
        <f t="shared" si="2"/>
        <v>164.48574280995723</v>
      </c>
      <c r="E58">
        <f t="shared" si="4"/>
        <v>165.96399425467354</v>
      </c>
      <c r="F58">
        <f t="shared" si="7"/>
        <v>0.23600574532645169</v>
      </c>
      <c r="G58">
        <f t="shared" si="5"/>
        <v>0.23600574532645169</v>
      </c>
      <c r="H58">
        <f t="shared" si="6"/>
        <v>5.5698711827093975E-2</v>
      </c>
      <c r="I58">
        <f t="shared" si="8"/>
        <v>1.4200105013625253E-3</v>
      </c>
    </row>
    <row r="59" spans="1:9" x14ac:dyDescent="0.3">
      <c r="A59">
        <v>54</v>
      </c>
      <c r="B59">
        <v>166.2</v>
      </c>
      <c r="C59">
        <f t="shared" si="1"/>
        <v>165.55953499816152</v>
      </c>
      <c r="D59">
        <f t="shared" si="2"/>
        <v>164.80788046641851</v>
      </c>
      <c r="E59">
        <f t="shared" si="4"/>
        <v>166.42691740796846</v>
      </c>
      <c r="F59">
        <f t="shared" si="7"/>
        <v>-0.22691740796847171</v>
      </c>
      <c r="G59">
        <f t="shared" si="5"/>
        <v>0.22691740796847171</v>
      </c>
      <c r="H59">
        <f t="shared" si="6"/>
        <v>5.1491510039129829E-2</v>
      </c>
      <c r="I59">
        <f t="shared" si="8"/>
        <v>1.3653273644312377E-3</v>
      </c>
    </row>
    <row r="60" spans="1:9" x14ac:dyDescent="0.3">
      <c r="A60">
        <v>55</v>
      </c>
      <c r="B60">
        <v>166.7</v>
      </c>
      <c r="C60">
        <f t="shared" si="1"/>
        <v>165.90167449871305</v>
      </c>
      <c r="D60">
        <f t="shared" si="2"/>
        <v>165.13601867610686</v>
      </c>
      <c r="E60">
        <f t="shared" si="4"/>
        <v>166.63332718636582</v>
      </c>
      <c r="F60">
        <f t="shared" si="7"/>
        <v>6.6672813634170325E-2</v>
      </c>
      <c r="G60">
        <f t="shared" si="5"/>
        <v>6.6672813634170325E-2</v>
      </c>
      <c r="H60">
        <f t="shared" si="6"/>
        <v>4.4452640778968088E-3</v>
      </c>
      <c r="I60">
        <f t="shared" si="8"/>
        <v>3.9995689042693659E-4</v>
      </c>
    </row>
    <row r="61" spans="1:9" x14ac:dyDescent="0.3">
      <c r="A61">
        <v>56</v>
      </c>
      <c r="B61">
        <v>167.1</v>
      </c>
      <c r="C61">
        <f t="shared" si="1"/>
        <v>166.26117214909914</v>
      </c>
      <c r="D61">
        <f t="shared" si="2"/>
        <v>165.47356471800452</v>
      </c>
      <c r="E61">
        <f t="shared" si="4"/>
        <v>166.99546853100762</v>
      </c>
      <c r="F61">
        <f t="shared" si="7"/>
        <v>0.10453146899237709</v>
      </c>
      <c r="G61">
        <f t="shared" si="5"/>
        <v>0.10453146899237709</v>
      </c>
      <c r="H61">
        <f t="shared" si="6"/>
        <v>1.0926828009704292E-2</v>
      </c>
      <c r="I61">
        <f t="shared" si="8"/>
        <v>6.2556235183947994E-4</v>
      </c>
    </row>
    <row r="62" spans="1:9" x14ac:dyDescent="0.3">
      <c r="A62">
        <v>57</v>
      </c>
      <c r="B62">
        <v>167.9</v>
      </c>
      <c r="C62">
        <f t="shared" si="1"/>
        <v>166.7528205043694</v>
      </c>
      <c r="D62">
        <f t="shared" si="2"/>
        <v>165.85734145391399</v>
      </c>
      <c r="E62">
        <f t="shared" si="4"/>
        <v>167.38632562209145</v>
      </c>
      <c r="F62">
        <f t="shared" si="7"/>
        <v>0.51367437790855774</v>
      </c>
      <c r="G62">
        <f t="shared" si="5"/>
        <v>0.51367437790855774</v>
      </c>
      <c r="H62">
        <f t="shared" si="6"/>
        <v>0.26386136651974379</v>
      </c>
      <c r="I62">
        <f t="shared" si="8"/>
        <v>3.0594066581808082E-3</v>
      </c>
    </row>
    <row r="63" spans="1:9" x14ac:dyDescent="0.3">
      <c r="A63">
        <v>58</v>
      </c>
      <c r="B63">
        <v>168.2</v>
      </c>
      <c r="C63">
        <f t="shared" si="1"/>
        <v>167.18697435305856</v>
      </c>
      <c r="D63">
        <f t="shared" si="2"/>
        <v>166.25623132365735</v>
      </c>
      <c r="E63">
        <f t="shared" si="4"/>
        <v>168.03207629073427</v>
      </c>
      <c r="F63">
        <f t="shared" si="7"/>
        <v>0.16792370926572175</v>
      </c>
      <c r="G63">
        <f t="shared" si="5"/>
        <v>0.16792370926572175</v>
      </c>
      <c r="H63">
        <f t="shared" si="6"/>
        <v>2.8198372133558646E-2</v>
      </c>
      <c r="I63">
        <f t="shared" si="8"/>
        <v>9.983573678104742E-4</v>
      </c>
    </row>
    <row r="64" spans="1:9" x14ac:dyDescent="0.3">
      <c r="A64">
        <v>59</v>
      </c>
      <c r="B64">
        <v>168.3</v>
      </c>
      <c r="C64">
        <f t="shared" si="1"/>
        <v>167.52088204714099</v>
      </c>
      <c r="D64">
        <f t="shared" si="2"/>
        <v>166.63562654070245</v>
      </c>
      <c r="E64">
        <f t="shared" si="4"/>
        <v>168.51660725220316</v>
      </c>
      <c r="F64">
        <f t="shared" si="7"/>
        <v>-0.21660725220314703</v>
      </c>
      <c r="G64">
        <f t="shared" si="5"/>
        <v>0.21660725220314703</v>
      </c>
      <c r="H64">
        <f t="shared" si="6"/>
        <v>4.6918701706997745E-2</v>
      </c>
      <c r="I64">
        <f t="shared" si="8"/>
        <v>1.2870306132094296E-3</v>
      </c>
    </row>
    <row r="65" spans="1:9" x14ac:dyDescent="0.3">
      <c r="A65">
        <v>60</v>
      </c>
      <c r="B65">
        <v>168.3</v>
      </c>
      <c r="C65">
        <f t="shared" si="1"/>
        <v>167.75461743299869</v>
      </c>
      <c r="D65">
        <f t="shared" si="2"/>
        <v>166.9713238083913</v>
      </c>
      <c r="E65">
        <f t="shared" si="4"/>
        <v>168.78553277062463</v>
      </c>
      <c r="F65">
        <f t="shared" si="7"/>
        <v>-0.48553277062461575</v>
      </c>
      <c r="G65">
        <f t="shared" si="5"/>
        <v>0.48553277062461575</v>
      </c>
      <c r="H65">
        <f t="shared" si="6"/>
        <v>0.23574207135041572</v>
      </c>
      <c r="I65">
        <f t="shared" si="8"/>
        <v>2.8849243649709789E-3</v>
      </c>
    </row>
    <row r="66" spans="1:9" x14ac:dyDescent="0.3">
      <c r="A66">
        <v>61</v>
      </c>
      <c r="B66">
        <v>168.8</v>
      </c>
      <c r="C66">
        <f t="shared" si="1"/>
        <v>168.06823220309906</v>
      </c>
      <c r="D66">
        <f t="shared" si="2"/>
        <v>167.30039632680362</v>
      </c>
      <c r="E66">
        <f t="shared" si="4"/>
        <v>168.87360832529495</v>
      </c>
      <c r="F66">
        <f t="shared" si="7"/>
        <v>-7.3608325294941324E-2</v>
      </c>
      <c r="G66">
        <f t="shared" si="5"/>
        <v>7.3608325294941324E-2</v>
      </c>
      <c r="H66">
        <f t="shared" si="6"/>
        <v>5.4181855527258987E-3</v>
      </c>
      <c r="I66">
        <f t="shared" si="8"/>
        <v>4.3606827781363339E-4</v>
      </c>
    </row>
    <row r="67" spans="1:9" x14ac:dyDescent="0.3">
      <c r="A67">
        <v>62</v>
      </c>
      <c r="B67">
        <v>169.8</v>
      </c>
      <c r="C67">
        <f t="shared" si="1"/>
        <v>168.58776254216934</v>
      </c>
      <c r="D67">
        <f t="shared" si="2"/>
        <v>167.68660619141332</v>
      </c>
      <c r="E67">
        <f t="shared" si="4"/>
        <v>169.16514059780681</v>
      </c>
      <c r="F67">
        <f t="shared" si="7"/>
        <v>0.63485940219320014</v>
      </c>
      <c r="G67">
        <f t="shared" si="5"/>
        <v>0.63485940219320014</v>
      </c>
      <c r="H67">
        <f t="shared" si="6"/>
        <v>0.40304646055310744</v>
      </c>
      <c r="I67">
        <f t="shared" si="8"/>
        <v>3.7388657372979983E-3</v>
      </c>
    </row>
    <row r="68" spans="1:9" x14ac:dyDescent="0.3">
      <c r="A68">
        <v>63</v>
      </c>
      <c r="B68">
        <v>171.2</v>
      </c>
      <c r="C68">
        <f t="shared" si="1"/>
        <v>169.37143377951853</v>
      </c>
      <c r="D68">
        <f t="shared" si="2"/>
        <v>168.19205446784488</v>
      </c>
      <c r="E68">
        <f t="shared" si="4"/>
        <v>169.87512875753509</v>
      </c>
      <c r="F68">
        <f t="shared" si="7"/>
        <v>1.3248712424648943</v>
      </c>
      <c r="G68">
        <f t="shared" si="5"/>
        <v>1.3248712424648943</v>
      </c>
      <c r="H68">
        <f t="shared" si="6"/>
        <v>1.7552838091104728</v>
      </c>
      <c r="I68">
        <f t="shared" si="8"/>
        <v>7.7387338929024206E-3</v>
      </c>
    </row>
    <row r="69" spans="1:9" x14ac:dyDescent="0.3">
      <c r="A69">
        <v>64</v>
      </c>
      <c r="B69">
        <v>171.3</v>
      </c>
      <c r="C69">
        <f t="shared" si="1"/>
        <v>169.95000364566295</v>
      </c>
      <c r="D69">
        <f t="shared" si="2"/>
        <v>168.7194392211903</v>
      </c>
      <c r="E69">
        <f t="shared" si="4"/>
        <v>171.05626136762373</v>
      </c>
      <c r="F69">
        <f t="shared" si="7"/>
        <v>0.24373863237627802</v>
      </c>
      <c r="G69">
        <f t="shared" si="5"/>
        <v>0.24373863237627802</v>
      </c>
      <c r="H69">
        <f t="shared" si="6"/>
        <v>5.9408520912658407E-2</v>
      </c>
      <c r="I69">
        <f t="shared" si="8"/>
        <v>1.4228758457459311E-3</v>
      </c>
    </row>
    <row r="70" spans="1:9" x14ac:dyDescent="0.3">
      <c r="A70">
        <v>65</v>
      </c>
      <c r="B70">
        <v>171.5</v>
      </c>
      <c r="C70">
        <f t="shared" si="1"/>
        <v>170.41500255196405</v>
      </c>
      <c r="D70">
        <f t="shared" si="2"/>
        <v>169.2281082204224</v>
      </c>
      <c r="E70">
        <f t="shared" si="4"/>
        <v>171.70795282348101</v>
      </c>
      <c r="F70">
        <f t="shared" ref="F70:F101" si="9">B70-E70</f>
        <v>-0.20795282348100841</v>
      </c>
      <c r="G70">
        <f t="shared" si="5"/>
        <v>0.20795282348100841</v>
      </c>
      <c r="H70">
        <f t="shared" si="6"/>
        <v>4.3244376793723442E-2</v>
      </c>
      <c r="I70">
        <f t="shared" ref="I70:I101" si="10">G70/B70</f>
        <v>1.2125529065948012E-3</v>
      </c>
    </row>
    <row r="71" spans="1:9" x14ac:dyDescent="0.3">
      <c r="A71">
        <v>66</v>
      </c>
      <c r="B71">
        <v>172.4</v>
      </c>
      <c r="C71">
        <f t="shared" ref="C71:C125" si="11">$B$3*B71+(1-$B$3)*C70</f>
        <v>171.01050178637485</v>
      </c>
      <c r="D71">
        <f t="shared" ref="D71:D125" si="12">$B$3*C71+(1-$B$3)*D70</f>
        <v>169.76282629020812</v>
      </c>
      <c r="E71">
        <f t="shared" si="4"/>
        <v>172.11056588273783</v>
      </c>
      <c r="F71">
        <f t="shared" si="9"/>
        <v>0.28943411726217505</v>
      </c>
      <c r="G71">
        <f t="shared" si="5"/>
        <v>0.28943411726217505</v>
      </c>
      <c r="H71">
        <f t="shared" si="6"/>
        <v>8.37721082353345E-2</v>
      </c>
      <c r="I71">
        <f t="shared" si="10"/>
        <v>1.678852188295679E-3</v>
      </c>
    </row>
    <row r="72" spans="1:9" x14ac:dyDescent="0.3">
      <c r="A72">
        <v>67</v>
      </c>
      <c r="B72">
        <v>172.8</v>
      </c>
      <c r="C72">
        <f t="shared" si="11"/>
        <v>171.54735125046238</v>
      </c>
      <c r="D72">
        <f t="shared" si="12"/>
        <v>170.2981837782844</v>
      </c>
      <c r="E72">
        <f t="shared" ref="E72:E124" si="13">(2*C71-D71)+(1*$B$3/(1-$B$3))*(C71-D71)</f>
        <v>172.79289535232729</v>
      </c>
      <c r="F72">
        <f t="shared" si="9"/>
        <v>7.1046476727190111E-3</v>
      </c>
      <c r="G72">
        <f t="shared" ref="G72:G125" si="14">ABS(F72)</f>
        <v>7.1046476727190111E-3</v>
      </c>
      <c r="H72">
        <f t="shared" ref="H72:H125" si="15">F72^2</f>
        <v>5.0476018553471662E-5</v>
      </c>
      <c r="I72">
        <f t="shared" si="10"/>
        <v>4.1114859217123902E-5</v>
      </c>
    </row>
    <row r="73" spans="1:9" x14ac:dyDescent="0.3">
      <c r="A73">
        <v>68</v>
      </c>
      <c r="B73">
        <v>172.8</v>
      </c>
      <c r="C73">
        <f t="shared" si="11"/>
        <v>171.92314587532366</v>
      </c>
      <c r="D73">
        <f t="shared" si="12"/>
        <v>170.78567240739616</v>
      </c>
      <c r="E73">
        <f t="shared" si="13"/>
        <v>173.33187621071664</v>
      </c>
      <c r="F73">
        <f t="shared" si="9"/>
        <v>-0.53187621071663216</v>
      </c>
      <c r="G73">
        <f t="shared" si="14"/>
        <v>0.53187621071663216</v>
      </c>
      <c r="H73">
        <f t="shared" si="15"/>
        <v>0.28289230352628331</v>
      </c>
      <c r="I73">
        <f t="shared" si="10"/>
        <v>3.0779873305360654E-3</v>
      </c>
    </row>
    <row r="74" spans="1:9" x14ac:dyDescent="0.3">
      <c r="A74">
        <v>69</v>
      </c>
      <c r="B74">
        <v>173.7</v>
      </c>
      <c r="C74">
        <f t="shared" si="11"/>
        <v>172.45620211272654</v>
      </c>
      <c r="D74">
        <f t="shared" si="12"/>
        <v>171.28683131899527</v>
      </c>
      <c r="E74">
        <f t="shared" si="13"/>
        <v>173.54810797236294</v>
      </c>
      <c r="F74">
        <f t="shared" si="9"/>
        <v>0.15189202763704657</v>
      </c>
      <c r="G74">
        <f t="shared" si="14"/>
        <v>0.15189202763704657</v>
      </c>
      <c r="H74">
        <f t="shared" si="15"/>
        <v>2.3071188059693319E-2</v>
      </c>
      <c r="I74">
        <f t="shared" si="10"/>
        <v>8.7445036060475865E-4</v>
      </c>
    </row>
    <row r="75" spans="1:9" x14ac:dyDescent="0.3">
      <c r="A75">
        <v>70</v>
      </c>
      <c r="B75">
        <v>174</v>
      </c>
      <c r="C75">
        <f t="shared" si="11"/>
        <v>172.91934147890856</v>
      </c>
      <c r="D75">
        <f t="shared" si="12"/>
        <v>171.77658436696925</v>
      </c>
      <c r="E75">
        <f t="shared" si="13"/>
        <v>174.12673181805692</v>
      </c>
      <c r="F75">
        <f t="shared" si="9"/>
        <v>-0.12673181805692479</v>
      </c>
      <c r="G75">
        <f t="shared" si="14"/>
        <v>0.12673181805692479</v>
      </c>
      <c r="H75">
        <f t="shared" si="15"/>
        <v>1.6060953708013491E-2</v>
      </c>
      <c r="I75">
        <f t="shared" si="10"/>
        <v>7.2834378193634944E-4</v>
      </c>
    </row>
    <row r="76" spans="1:9" x14ac:dyDescent="0.3">
      <c r="A76">
        <v>71</v>
      </c>
      <c r="B76">
        <v>174.1</v>
      </c>
      <c r="C76">
        <f t="shared" si="11"/>
        <v>173.27353903523598</v>
      </c>
      <c r="D76">
        <f t="shared" si="12"/>
        <v>172.22567076744926</v>
      </c>
      <c r="E76">
        <f t="shared" si="13"/>
        <v>174.55185163882189</v>
      </c>
      <c r="F76">
        <f t="shared" si="9"/>
        <v>-0.45185163882189272</v>
      </c>
      <c r="G76">
        <f t="shared" si="14"/>
        <v>0.45185163882189272</v>
      </c>
      <c r="H76">
        <f t="shared" si="15"/>
        <v>0.20416990350603018</v>
      </c>
      <c r="I76">
        <f t="shared" si="10"/>
        <v>2.5953569145427497E-3</v>
      </c>
    </row>
    <row r="77" spans="1:9" x14ac:dyDescent="0.3">
      <c r="A77">
        <v>72</v>
      </c>
      <c r="B77">
        <v>174</v>
      </c>
      <c r="C77">
        <f t="shared" si="11"/>
        <v>173.49147732466517</v>
      </c>
      <c r="D77">
        <f t="shared" si="12"/>
        <v>172.60541273461402</v>
      </c>
      <c r="E77">
        <f t="shared" si="13"/>
        <v>174.77049370350272</v>
      </c>
      <c r="F77">
        <f t="shared" si="9"/>
        <v>-0.77049370350272284</v>
      </c>
      <c r="G77">
        <f t="shared" si="14"/>
        <v>0.77049370350272284</v>
      </c>
      <c r="H77">
        <f t="shared" si="15"/>
        <v>0.59366054713734173</v>
      </c>
      <c r="I77">
        <f t="shared" si="10"/>
        <v>4.4281247327742695E-3</v>
      </c>
    </row>
    <row r="78" spans="1:9" x14ac:dyDescent="0.3">
      <c r="A78">
        <v>73</v>
      </c>
      <c r="B78">
        <v>175.1</v>
      </c>
      <c r="C78">
        <f t="shared" si="11"/>
        <v>173.97403412726561</v>
      </c>
      <c r="D78">
        <f t="shared" si="12"/>
        <v>173.01599915240951</v>
      </c>
      <c r="E78">
        <f t="shared" si="13"/>
        <v>174.75728388188111</v>
      </c>
      <c r="F78">
        <f t="shared" si="9"/>
        <v>0.34271611811888647</v>
      </c>
      <c r="G78">
        <f t="shared" si="14"/>
        <v>0.34271611811888647</v>
      </c>
      <c r="H78">
        <f t="shared" si="15"/>
        <v>0.11745433761847854</v>
      </c>
      <c r="I78">
        <f t="shared" si="10"/>
        <v>1.9572593838885579E-3</v>
      </c>
    </row>
    <row r="79" spans="1:9" x14ac:dyDescent="0.3">
      <c r="A79">
        <v>74</v>
      </c>
      <c r="B79">
        <v>175.8</v>
      </c>
      <c r="C79">
        <f t="shared" si="11"/>
        <v>174.52182388908591</v>
      </c>
      <c r="D79">
        <f t="shared" si="12"/>
        <v>173.46774657341243</v>
      </c>
      <c r="E79">
        <f t="shared" si="13"/>
        <v>175.3426555199172</v>
      </c>
      <c r="F79">
        <f t="shared" si="9"/>
        <v>0.45734448008280992</v>
      </c>
      <c r="G79">
        <f t="shared" si="14"/>
        <v>0.45734448008280992</v>
      </c>
      <c r="H79">
        <f t="shared" si="15"/>
        <v>0.20916397346221571</v>
      </c>
      <c r="I79">
        <f t="shared" si="10"/>
        <v>2.6015044373311142E-3</v>
      </c>
    </row>
    <row r="80" spans="1:9" x14ac:dyDescent="0.3">
      <c r="A80">
        <v>75</v>
      </c>
      <c r="B80">
        <v>176.2</v>
      </c>
      <c r="C80">
        <f t="shared" si="11"/>
        <v>175.02527672236013</v>
      </c>
      <c r="D80">
        <f t="shared" si="12"/>
        <v>173.93500561809674</v>
      </c>
      <c r="E80">
        <f t="shared" si="13"/>
        <v>176.02764862576231</v>
      </c>
      <c r="F80">
        <f t="shared" si="9"/>
        <v>0.1723513742376781</v>
      </c>
      <c r="G80">
        <f t="shared" si="14"/>
        <v>0.1723513742376781</v>
      </c>
      <c r="H80">
        <f t="shared" si="15"/>
        <v>2.9704996201616169E-2</v>
      </c>
      <c r="I80">
        <f t="shared" si="10"/>
        <v>9.7815762904471118E-4</v>
      </c>
    </row>
    <row r="81" spans="1:9" x14ac:dyDescent="0.3">
      <c r="A81">
        <v>76</v>
      </c>
      <c r="B81">
        <v>176.9</v>
      </c>
      <c r="C81">
        <f t="shared" si="11"/>
        <v>175.58769370565207</v>
      </c>
      <c r="D81">
        <f t="shared" si="12"/>
        <v>174.43081204436334</v>
      </c>
      <c r="E81">
        <f t="shared" si="13"/>
        <v>176.58280687130784</v>
      </c>
      <c r="F81">
        <f t="shared" si="9"/>
        <v>0.31719312869216765</v>
      </c>
      <c r="G81">
        <f t="shared" si="14"/>
        <v>0.31719312869216765</v>
      </c>
      <c r="H81">
        <f t="shared" si="15"/>
        <v>0.10061148088952603</v>
      </c>
      <c r="I81">
        <f t="shared" si="10"/>
        <v>1.7930646053825191E-3</v>
      </c>
    </row>
    <row r="82" spans="1:9" x14ac:dyDescent="0.3">
      <c r="A82">
        <v>77</v>
      </c>
      <c r="B82">
        <v>177.7</v>
      </c>
      <c r="C82">
        <f t="shared" si="11"/>
        <v>176.22138559395643</v>
      </c>
      <c r="D82">
        <f t="shared" si="12"/>
        <v>174.96798410924126</v>
      </c>
      <c r="E82">
        <f t="shared" si="13"/>
        <v>177.2403817932074</v>
      </c>
      <c r="F82">
        <f t="shared" si="9"/>
        <v>0.45961820679258381</v>
      </c>
      <c r="G82">
        <f t="shared" si="14"/>
        <v>0.45961820679258381</v>
      </c>
      <c r="H82">
        <f t="shared" si="15"/>
        <v>0.21124889601523034</v>
      </c>
      <c r="I82">
        <f t="shared" si="10"/>
        <v>2.586483999958266E-3</v>
      </c>
    </row>
    <row r="83" spans="1:9" x14ac:dyDescent="0.3">
      <c r="A83">
        <v>78</v>
      </c>
      <c r="B83">
        <v>178</v>
      </c>
      <c r="C83">
        <f t="shared" si="11"/>
        <v>176.75496991576949</v>
      </c>
      <c r="D83">
        <f t="shared" si="12"/>
        <v>175.50407985119972</v>
      </c>
      <c r="E83">
        <f t="shared" si="13"/>
        <v>178.01195914354952</v>
      </c>
      <c r="F83">
        <f t="shared" si="9"/>
        <v>-1.1959143549518103E-2</v>
      </c>
      <c r="G83">
        <f t="shared" si="14"/>
        <v>1.1959143549518103E-2</v>
      </c>
      <c r="H83">
        <f t="shared" si="15"/>
        <v>1.4302111443798045E-4</v>
      </c>
      <c r="I83">
        <f t="shared" si="10"/>
        <v>6.7186199716393844E-5</v>
      </c>
    </row>
    <row r="84" spans="1:9" x14ac:dyDescent="0.3">
      <c r="A84">
        <v>79</v>
      </c>
      <c r="B84">
        <v>177.5</v>
      </c>
      <c r="C84">
        <f t="shared" si="11"/>
        <v>176.97847894103865</v>
      </c>
      <c r="D84">
        <f t="shared" si="12"/>
        <v>175.94639957815139</v>
      </c>
      <c r="E84">
        <f t="shared" si="13"/>
        <v>178.54195572229773</v>
      </c>
      <c r="F84">
        <f t="shared" si="9"/>
        <v>-1.0419557222977289</v>
      </c>
      <c r="G84">
        <f t="shared" si="14"/>
        <v>1.0419557222977289</v>
      </c>
      <c r="H84">
        <f t="shared" si="15"/>
        <v>1.085671727228982</v>
      </c>
      <c r="I84">
        <f t="shared" si="10"/>
        <v>5.8701730833674868E-3</v>
      </c>
    </row>
    <row r="85" spans="1:9" x14ac:dyDescent="0.3">
      <c r="A85">
        <v>80</v>
      </c>
      <c r="B85">
        <v>177.5</v>
      </c>
      <c r="C85">
        <f t="shared" si="11"/>
        <v>177.13493525872704</v>
      </c>
      <c r="D85">
        <f t="shared" si="12"/>
        <v>176.30296028232408</v>
      </c>
      <c r="E85">
        <f t="shared" si="13"/>
        <v>178.4528780308776</v>
      </c>
      <c r="F85">
        <f t="shared" si="9"/>
        <v>-0.95287803087759926</v>
      </c>
      <c r="G85">
        <f t="shared" si="14"/>
        <v>0.95287803087759926</v>
      </c>
      <c r="H85">
        <f t="shared" si="15"/>
        <v>0.90797654172917097</v>
      </c>
      <c r="I85">
        <f t="shared" si="10"/>
        <v>5.3683269345216863E-3</v>
      </c>
    </row>
    <row r="86" spans="1:9" x14ac:dyDescent="0.3">
      <c r="A86">
        <v>81</v>
      </c>
      <c r="B86">
        <v>178.3</v>
      </c>
      <c r="C86">
        <f t="shared" si="11"/>
        <v>177.48445468110893</v>
      </c>
      <c r="D86">
        <f t="shared" si="12"/>
        <v>176.6574086019595</v>
      </c>
      <c r="E86">
        <f t="shared" si="13"/>
        <v>178.32347093930269</v>
      </c>
      <c r="F86">
        <f t="shared" si="9"/>
        <v>-2.3470939302683291E-2</v>
      </c>
      <c r="G86">
        <f t="shared" si="14"/>
        <v>2.3470939302683291E-2</v>
      </c>
      <c r="H86">
        <f t="shared" si="15"/>
        <v>5.508849917502432E-4</v>
      </c>
      <c r="I86">
        <f t="shared" si="10"/>
        <v>1.3163734886530168E-4</v>
      </c>
    </row>
    <row r="87" spans="1:9" x14ac:dyDescent="0.3">
      <c r="A87">
        <v>82</v>
      </c>
      <c r="B87">
        <v>177.7</v>
      </c>
      <c r="C87">
        <f t="shared" si="11"/>
        <v>177.54911827677623</v>
      </c>
      <c r="D87">
        <f t="shared" si="12"/>
        <v>176.92492150440449</v>
      </c>
      <c r="E87">
        <f t="shared" si="13"/>
        <v>178.66594907989384</v>
      </c>
      <c r="F87">
        <f t="shared" si="9"/>
        <v>-0.96594907989384637</v>
      </c>
      <c r="G87">
        <f t="shared" si="14"/>
        <v>0.96594907989384637</v>
      </c>
      <c r="H87">
        <f t="shared" si="15"/>
        <v>0.93305762494776845</v>
      </c>
      <c r="I87">
        <f t="shared" si="10"/>
        <v>5.4358417551707734E-3</v>
      </c>
    </row>
    <row r="88" spans="1:9" x14ac:dyDescent="0.3">
      <c r="A88">
        <v>83</v>
      </c>
      <c r="B88">
        <v>177.4</v>
      </c>
      <c r="C88">
        <f t="shared" si="11"/>
        <v>177.50438279374333</v>
      </c>
      <c r="D88">
        <f t="shared" si="12"/>
        <v>177.09875989120613</v>
      </c>
      <c r="E88">
        <f t="shared" si="13"/>
        <v>178.44082795159298</v>
      </c>
      <c r="F88">
        <f t="shared" si="9"/>
        <v>-1.0408279515929735</v>
      </c>
      <c r="G88">
        <f t="shared" si="14"/>
        <v>1.0408279515929735</v>
      </c>
      <c r="H88">
        <f t="shared" si="15"/>
        <v>1.0833228248172251</v>
      </c>
      <c r="I88">
        <f t="shared" si="10"/>
        <v>5.8671248680550927E-3</v>
      </c>
    </row>
    <row r="89" spans="1:9" x14ac:dyDescent="0.3">
      <c r="A89">
        <v>84</v>
      </c>
      <c r="B89">
        <v>176.7</v>
      </c>
      <c r="C89">
        <f t="shared" si="11"/>
        <v>177.26306795562033</v>
      </c>
      <c r="D89">
        <f t="shared" si="12"/>
        <v>177.14805231053037</v>
      </c>
      <c r="E89">
        <f t="shared" si="13"/>
        <v>178.0838440830822</v>
      </c>
      <c r="F89">
        <f t="shared" si="9"/>
        <v>-1.3838440830822094</v>
      </c>
      <c r="G89">
        <f t="shared" si="14"/>
        <v>1.3838440830822094</v>
      </c>
      <c r="H89">
        <f t="shared" si="15"/>
        <v>1.9150244462816408</v>
      </c>
      <c r="I89">
        <f t="shared" si="10"/>
        <v>7.8316020547946202E-3</v>
      </c>
    </row>
    <row r="90" spans="1:9" x14ac:dyDescent="0.3">
      <c r="A90">
        <v>85</v>
      </c>
      <c r="B90">
        <v>177.1</v>
      </c>
      <c r="C90">
        <f t="shared" si="11"/>
        <v>177.21414756893421</v>
      </c>
      <c r="D90">
        <f t="shared" si="12"/>
        <v>177.16788088805151</v>
      </c>
      <c r="E90">
        <f t="shared" si="13"/>
        <v>177.42737602003456</v>
      </c>
      <c r="F90">
        <f t="shared" si="9"/>
        <v>-0.32737602003456345</v>
      </c>
      <c r="G90">
        <f t="shared" si="14"/>
        <v>0.32737602003456345</v>
      </c>
      <c r="H90">
        <f t="shared" si="15"/>
        <v>0.10717505849367089</v>
      </c>
      <c r="I90">
        <f t="shared" si="10"/>
        <v>1.8485376625328258E-3</v>
      </c>
    </row>
    <row r="91" spans="1:9" x14ac:dyDescent="0.3">
      <c r="A91">
        <v>86</v>
      </c>
      <c r="B91">
        <v>177.8</v>
      </c>
      <c r="C91">
        <f t="shared" si="11"/>
        <v>177.38990329825396</v>
      </c>
      <c r="D91">
        <f t="shared" si="12"/>
        <v>177.23448761111223</v>
      </c>
      <c r="E91">
        <f t="shared" si="13"/>
        <v>177.28024282733807</v>
      </c>
      <c r="F91">
        <f t="shared" si="9"/>
        <v>0.5197571726619401</v>
      </c>
      <c r="G91">
        <f t="shared" si="14"/>
        <v>0.5197571726619401</v>
      </c>
      <c r="H91">
        <f t="shared" si="15"/>
        <v>0.2701475185335338</v>
      </c>
      <c r="I91">
        <f t="shared" si="10"/>
        <v>2.9232686876374584E-3</v>
      </c>
    </row>
    <row r="92" spans="1:9" x14ac:dyDescent="0.3">
      <c r="A92">
        <v>87</v>
      </c>
      <c r="B92">
        <v>178.8</v>
      </c>
      <c r="C92">
        <f t="shared" si="11"/>
        <v>177.81293230877776</v>
      </c>
      <c r="D92">
        <f t="shared" si="12"/>
        <v>177.40802102041189</v>
      </c>
      <c r="E92">
        <f t="shared" si="13"/>
        <v>177.61192570845643</v>
      </c>
      <c r="F92">
        <f t="shared" si="9"/>
        <v>1.188074291543586</v>
      </c>
      <c r="G92">
        <f t="shared" si="14"/>
        <v>1.188074291543586</v>
      </c>
      <c r="H92">
        <f t="shared" si="15"/>
        <v>1.4115205222267939</v>
      </c>
      <c r="I92">
        <f t="shared" si="10"/>
        <v>6.6447108028164763E-3</v>
      </c>
    </row>
    <row r="93" spans="1:9" x14ac:dyDescent="0.3">
      <c r="A93">
        <v>88</v>
      </c>
      <c r="B93">
        <v>179.8</v>
      </c>
      <c r="C93">
        <f t="shared" si="11"/>
        <v>178.40905261614444</v>
      </c>
      <c r="D93">
        <f t="shared" si="12"/>
        <v>177.70833049913165</v>
      </c>
      <c r="E93">
        <f t="shared" si="13"/>
        <v>178.39137700644329</v>
      </c>
      <c r="F93">
        <f t="shared" si="9"/>
        <v>1.4086229935567189</v>
      </c>
      <c r="G93">
        <f t="shared" si="14"/>
        <v>1.4086229935567189</v>
      </c>
      <c r="H93">
        <f t="shared" si="15"/>
        <v>1.9842187379766922</v>
      </c>
      <c r="I93">
        <f t="shared" si="10"/>
        <v>7.8343881732854219E-3</v>
      </c>
    </row>
    <row r="94" spans="1:9" x14ac:dyDescent="0.3">
      <c r="A94">
        <v>89</v>
      </c>
      <c r="B94">
        <v>179.8</v>
      </c>
      <c r="C94">
        <f t="shared" si="11"/>
        <v>178.82633683130109</v>
      </c>
      <c r="D94">
        <f t="shared" si="12"/>
        <v>178.04373239878248</v>
      </c>
      <c r="E94">
        <f t="shared" si="13"/>
        <v>179.41008421187698</v>
      </c>
      <c r="F94">
        <f t="shared" si="9"/>
        <v>0.38991578812303374</v>
      </c>
      <c r="G94">
        <f t="shared" si="14"/>
        <v>0.38991578812303374</v>
      </c>
      <c r="H94">
        <f t="shared" si="15"/>
        <v>0.15203432182760654</v>
      </c>
      <c r="I94">
        <f t="shared" si="10"/>
        <v>2.1686083877810549E-3</v>
      </c>
    </row>
    <row r="95" spans="1:9" x14ac:dyDescent="0.3">
      <c r="A95">
        <v>90</v>
      </c>
      <c r="B95">
        <v>179.9</v>
      </c>
      <c r="C95">
        <f t="shared" si="11"/>
        <v>179.14843578191073</v>
      </c>
      <c r="D95">
        <f t="shared" si="12"/>
        <v>178.37514341372093</v>
      </c>
      <c r="E95">
        <f t="shared" si="13"/>
        <v>179.94434316347053</v>
      </c>
      <c r="F95">
        <f t="shared" si="9"/>
        <v>-4.4343163470529134E-2</v>
      </c>
      <c r="G95">
        <f t="shared" si="14"/>
        <v>4.4343163470529134E-2</v>
      </c>
      <c r="H95">
        <f t="shared" si="15"/>
        <v>1.9663161465740694E-3</v>
      </c>
      <c r="I95">
        <f t="shared" si="10"/>
        <v>2.4648784586175172E-4</v>
      </c>
    </row>
    <row r="96" spans="1:9" x14ac:dyDescent="0.3">
      <c r="A96">
        <v>91</v>
      </c>
      <c r="B96">
        <v>180.1</v>
      </c>
      <c r="C96">
        <f t="shared" si="11"/>
        <v>179.4339050473375</v>
      </c>
      <c r="D96">
        <f t="shared" si="12"/>
        <v>178.69277190380589</v>
      </c>
      <c r="E96">
        <f t="shared" si="13"/>
        <v>180.25313916503902</v>
      </c>
      <c r="F96">
        <f t="shared" si="9"/>
        <v>-0.15313916503902192</v>
      </c>
      <c r="G96">
        <f t="shared" si="14"/>
        <v>0.15313916503902192</v>
      </c>
      <c r="H96">
        <f t="shared" si="15"/>
        <v>2.3451603868848793E-2</v>
      </c>
      <c r="I96">
        <f t="shared" si="10"/>
        <v>8.5030074980023277E-4</v>
      </c>
    </row>
    <row r="97" spans="1:9" x14ac:dyDescent="0.3">
      <c r="A97">
        <v>92</v>
      </c>
      <c r="B97">
        <v>180.7</v>
      </c>
      <c r="C97">
        <f t="shared" si="11"/>
        <v>179.81373353313626</v>
      </c>
      <c r="D97">
        <f t="shared" si="12"/>
        <v>179.029060392605</v>
      </c>
      <c r="E97">
        <f t="shared" si="13"/>
        <v>180.4926666809541</v>
      </c>
      <c r="F97">
        <f t="shared" si="9"/>
        <v>0.20733331904588681</v>
      </c>
      <c r="G97">
        <f t="shared" si="14"/>
        <v>0.20733331904588681</v>
      </c>
      <c r="H97">
        <f t="shared" si="15"/>
        <v>4.2987105186583489E-2</v>
      </c>
      <c r="I97">
        <f t="shared" si="10"/>
        <v>1.1473897014160864E-3</v>
      </c>
    </row>
    <row r="98" spans="1:9" x14ac:dyDescent="0.3">
      <c r="A98">
        <v>93</v>
      </c>
      <c r="B98">
        <v>181</v>
      </c>
      <c r="C98">
        <f t="shared" si="11"/>
        <v>180.16961347319537</v>
      </c>
      <c r="D98">
        <f t="shared" si="12"/>
        <v>179.3712263167821</v>
      </c>
      <c r="E98">
        <f t="shared" si="13"/>
        <v>180.93469516246662</v>
      </c>
      <c r="F98">
        <f t="shared" si="9"/>
        <v>6.5304837533375348E-2</v>
      </c>
      <c r="G98">
        <f t="shared" si="14"/>
        <v>6.5304837533375348E-2</v>
      </c>
      <c r="H98">
        <f t="shared" si="15"/>
        <v>4.26472180526055E-3</v>
      </c>
      <c r="I98">
        <f t="shared" si="10"/>
        <v>3.6080020736671461E-4</v>
      </c>
    </row>
    <row r="99" spans="1:9" x14ac:dyDescent="0.3">
      <c r="A99">
        <v>94</v>
      </c>
      <c r="B99">
        <v>181.3</v>
      </c>
      <c r="C99">
        <f t="shared" si="11"/>
        <v>180.50872943123676</v>
      </c>
      <c r="D99">
        <f t="shared" si="12"/>
        <v>179.71247725111849</v>
      </c>
      <c r="E99">
        <f t="shared" si="13"/>
        <v>181.31016655378576</v>
      </c>
      <c r="F99">
        <f t="shared" si="9"/>
        <v>-1.0166553785751375E-2</v>
      </c>
      <c r="G99">
        <f t="shared" si="14"/>
        <v>1.0166553785751375E-2</v>
      </c>
      <c r="H99">
        <f t="shared" si="15"/>
        <v>1.0335881587857562E-4</v>
      </c>
      <c r="I99">
        <f t="shared" si="10"/>
        <v>5.6075862028413543E-5</v>
      </c>
    </row>
    <row r="100" spans="1:9" x14ac:dyDescent="0.3">
      <c r="A100">
        <v>95</v>
      </c>
      <c r="B100">
        <v>181.3</v>
      </c>
      <c r="C100">
        <f t="shared" si="11"/>
        <v>180.74611060186572</v>
      </c>
      <c r="D100">
        <f t="shared" si="12"/>
        <v>180.02256725634265</v>
      </c>
      <c r="E100">
        <f t="shared" si="13"/>
        <v>181.64623254569145</v>
      </c>
      <c r="F100">
        <f t="shared" si="9"/>
        <v>-0.34623254569143569</v>
      </c>
      <c r="G100">
        <f t="shared" si="14"/>
        <v>0.34623254569143569</v>
      </c>
      <c r="H100">
        <f t="shared" si="15"/>
        <v>0.1198769756959721</v>
      </c>
      <c r="I100">
        <f t="shared" si="10"/>
        <v>1.9097217081711841E-3</v>
      </c>
    </row>
    <row r="101" spans="1:9" x14ac:dyDescent="0.3">
      <c r="A101">
        <v>96</v>
      </c>
      <c r="B101">
        <v>180.9</v>
      </c>
      <c r="C101">
        <f t="shared" si="11"/>
        <v>180.79227742130601</v>
      </c>
      <c r="D101">
        <f t="shared" si="12"/>
        <v>180.25348030583166</v>
      </c>
      <c r="E101">
        <f t="shared" si="13"/>
        <v>181.77974395261296</v>
      </c>
      <c r="F101">
        <f t="shared" si="9"/>
        <v>-0.87974395261295513</v>
      </c>
      <c r="G101">
        <f t="shared" si="14"/>
        <v>0.87974395261295513</v>
      </c>
      <c r="H101">
        <f t="shared" si="15"/>
        <v>0.77394942215906548</v>
      </c>
      <c r="I101">
        <f t="shared" si="10"/>
        <v>4.8631506501545336E-3</v>
      </c>
    </row>
    <row r="102" spans="1:9" x14ac:dyDescent="0.3">
      <c r="A102">
        <v>97</v>
      </c>
      <c r="B102">
        <v>181.7</v>
      </c>
      <c r="C102">
        <f t="shared" si="11"/>
        <v>181.06459419491421</v>
      </c>
      <c r="D102">
        <f t="shared" si="12"/>
        <v>180.49681447255642</v>
      </c>
      <c r="E102">
        <f t="shared" si="13"/>
        <v>181.56198758626937</v>
      </c>
      <c r="F102">
        <f t="shared" ref="F102:F125" si="16">B102-E102</f>
        <v>0.13801241373062112</v>
      </c>
      <c r="G102">
        <f t="shared" si="14"/>
        <v>0.13801241373062112</v>
      </c>
      <c r="H102">
        <f t="shared" si="15"/>
        <v>1.9047426343752137E-2</v>
      </c>
      <c r="I102">
        <f t="shared" ref="I102:I125" si="17">G102/B102</f>
        <v>7.5956199081244431E-4</v>
      </c>
    </row>
    <row r="103" spans="1:9" x14ac:dyDescent="0.3">
      <c r="A103">
        <v>98</v>
      </c>
      <c r="B103">
        <v>183.1</v>
      </c>
      <c r="C103">
        <f t="shared" si="11"/>
        <v>181.67521593643994</v>
      </c>
      <c r="D103">
        <f t="shared" si="12"/>
        <v>180.85033491172146</v>
      </c>
      <c r="E103">
        <f t="shared" si="13"/>
        <v>181.87570808399676</v>
      </c>
      <c r="F103">
        <f t="shared" si="16"/>
        <v>1.2242919160032386</v>
      </c>
      <c r="G103">
        <f t="shared" si="14"/>
        <v>1.2242919160032386</v>
      </c>
      <c r="H103">
        <f t="shared" si="15"/>
        <v>1.4988906955908812</v>
      </c>
      <c r="I103">
        <f t="shared" si="17"/>
        <v>6.6864659530488186E-3</v>
      </c>
    </row>
    <row r="104" spans="1:9" x14ac:dyDescent="0.3">
      <c r="A104">
        <v>99</v>
      </c>
      <c r="B104">
        <v>184.2</v>
      </c>
      <c r="C104">
        <f t="shared" si="11"/>
        <v>182.43265115550795</v>
      </c>
      <c r="D104">
        <f t="shared" si="12"/>
        <v>181.32502978485741</v>
      </c>
      <c r="E104">
        <f t="shared" si="13"/>
        <v>182.85361740032349</v>
      </c>
      <c r="F104">
        <f t="shared" si="16"/>
        <v>1.3463825996765024</v>
      </c>
      <c r="G104">
        <f t="shared" si="14"/>
        <v>1.3463825996765024</v>
      </c>
      <c r="H104">
        <f t="shared" si="15"/>
        <v>1.8127461047116571</v>
      </c>
      <c r="I104">
        <f t="shared" si="17"/>
        <v>7.3093517897747148E-3</v>
      </c>
    </row>
    <row r="105" spans="1:9" x14ac:dyDescent="0.3">
      <c r="A105">
        <v>100</v>
      </c>
      <c r="B105">
        <v>183.8</v>
      </c>
      <c r="C105">
        <f t="shared" si="11"/>
        <v>182.84285580885557</v>
      </c>
      <c r="D105">
        <f t="shared" si="12"/>
        <v>181.78037759205685</v>
      </c>
      <c r="E105">
        <f t="shared" si="13"/>
        <v>184.01496739929445</v>
      </c>
      <c r="F105">
        <f t="shared" si="16"/>
        <v>-0.2149673992944372</v>
      </c>
      <c r="G105">
        <f t="shared" si="14"/>
        <v>0.2149673992944372</v>
      </c>
      <c r="H105">
        <f t="shared" si="15"/>
        <v>4.6210982759414002E-2</v>
      </c>
      <c r="I105">
        <f t="shared" si="17"/>
        <v>1.1695723574234886E-3</v>
      </c>
    </row>
    <row r="106" spans="1:9" x14ac:dyDescent="0.3">
      <c r="A106">
        <v>101</v>
      </c>
      <c r="B106">
        <v>183.5</v>
      </c>
      <c r="C106">
        <f t="shared" si="11"/>
        <v>183.0399990661989</v>
      </c>
      <c r="D106">
        <f t="shared" si="12"/>
        <v>182.15826403429946</v>
      </c>
      <c r="E106">
        <f t="shared" si="13"/>
        <v>184.36068183285374</v>
      </c>
      <c r="F106">
        <f t="shared" si="16"/>
        <v>-0.86068183285374289</v>
      </c>
      <c r="G106">
        <f t="shared" si="14"/>
        <v>0.86068183285374289</v>
      </c>
      <c r="H106">
        <f t="shared" si="15"/>
        <v>0.74077321740447821</v>
      </c>
      <c r="I106">
        <f t="shared" si="17"/>
        <v>4.6903642117370184E-3</v>
      </c>
    </row>
    <row r="107" spans="1:9" x14ac:dyDescent="0.3">
      <c r="A107">
        <v>102</v>
      </c>
      <c r="B107">
        <v>183.7</v>
      </c>
      <c r="C107">
        <f t="shared" si="11"/>
        <v>183.23799934633922</v>
      </c>
      <c r="D107">
        <f t="shared" si="12"/>
        <v>182.48218462791138</v>
      </c>
      <c r="E107">
        <f t="shared" si="13"/>
        <v>184.29962054034095</v>
      </c>
      <c r="F107">
        <f t="shared" si="16"/>
        <v>-0.59962054034096468</v>
      </c>
      <c r="G107">
        <f t="shared" si="14"/>
        <v>0.59962054034096468</v>
      </c>
      <c r="H107">
        <f t="shared" si="15"/>
        <v>0.35954479239879045</v>
      </c>
      <c r="I107">
        <f t="shared" si="17"/>
        <v>3.2641292343002981E-3</v>
      </c>
    </row>
    <row r="108" spans="1:9" x14ac:dyDescent="0.3">
      <c r="A108">
        <v>103</v>
      </c>
      <c r="B108">
        <v>183.9</v>
      </c>
      <c r="C108">
        <f t="shared" si="11"/>
        <v>183.43659954243748</v>
      </c>
      <c r="D108">
        <f t="shared" si="12"/>
        <v>182.76850910226921</v>
      </c>
      <c r="E108">
        <f t="shared" si="13"/>
        <v>184.31773465837901</v>
      </c>
      <c r="F108">
        <f t="shared" si="16"/>
        <v>-0.41773465837900403</v>
      </c>
      <c r="G108">
        <f t="shared" si="14"/>
        <v>0.41773465837900403</v>
      </c>
      <c r="H108">
        <f t="shared" si="15"/>
        <v>0.17450224481102319</v>
      </c>
      <c r="I108">
        <f t="shared" si="17"/>
        <v>2.2715315844426538E-3</v>
      </c>
    </row>
    <row r="109" spans="1:9" x14ac:dyDescent="0.3">
      <c r="A109">
        <v>104</v>
      </c>
      <c r="B109">
        <v>184.6</v>
      </c>
      <c r="C109">
        <f t="shared" si="11"/>
        <v>183.78561967970623</v>
      </c>
      <c r="D109">
        <f t="shared" si="12"/>
        <v>183.0736422755003</v>
      </c>
      <c r="E109">
        <f t="shared" si="13"/>
        <v>184.39101445696357</v>
      </c>
      <c r="F109">
        <f t="shared" si="16"/>
        <v>0.20898554303641959</v>
      </c>
      <c r="G109">
        <f t="shared" si="14"/>
        <v>0.20898554303641959</v>
      </c>
      <c r="H109">
        <f t="shared" si="15"/>
        <v>4.3674957198227185E-2</v>
      </c>
      <c r="I109">
        <f t="shared" si="17"/>
        <v>1.1320993663944724E-3</v>
      </c>
    </row>
    <row r="110" spans="1:9" x14ac:dyDescent="0.3">
      <c r="A110">
        <v>105</v>
      </c>
      <c r="B110">
        <v>185.2</v>
      </c>
      <c r="C110">
        <f t="shared" si="11"/>
        <v>184.20993377579435</v>
      </c>
      <c r="D110">
        <f t="shared" si="12"/>
        <v>183.41452972558852</v>
      </c>
      <c r="E110">
        <f t="shared" si="13"/>
        <v>184.80273025714325</v>
      </c>
      <c r="F110">
        <f t="shared" si="16"/>
        <v>0.39726974285673577</v>
      </c>
      <c r="G110">
        <f t="shared" si="14"/>
        <v>0.39726974285673577</v>
      </c>
      <c r="H110">
        <f t="shared" si="15"/>
        <v>0.15782324858945695</v>
      </c>
      <c r="I110">
        <f t="shared" si="17"/>
        <v>2.1450850046260033E-3</v>
      </c>
    </row>
    <row r="111" spans="1:9" x14ac:dyDescent="0.3">
      <c r="A111">
        <v>106</v>
      </c>
      <c r="B111">
        <v>185</v>
      </c>
      <c r="C111">
        <f t="shared" si="11"/>
        <v>184.44695364305605</v>
      </c>
      <c r="D111">
        <f t="shared" si="12"/>
        <v>183.72425690082878</v>
      </c>
      <c r="E111">
        <f t="shared" si="13"/>
        <v>185.3462252760884</v>
      </c>
      <c r="F111">
        <f t="shared" si="16"/>
        <v>-0.34622527608840414</v>
      </c>
      <c r="G111">
        <f t="shared" si="14"/>
        <v>0.34622527608840414</v>
      </c>
      <c r="H111">
        <f t="shared" si="15"/>
        <v>0.11987194180249168</v>
      </c>
      <c r="I111">
        <f t="shared" si="17"/>
        <v>1.8714879788562387E-3</v>
      </c>
    </row>
    <row r="112" spans="1:9" x14ac:dyDescent="0.3">
      <c r="A112">
        <v>107</v>
      </c>
      <c r="B112">
        <v>184.5</v>
      </c>
      <c r="C112">
        <f t="shared" si="11"/>
        <v>184.46286755013921</v>
      </c>
      <c r="D112">
        <f t="shared" si="12"/>
        <v>183.94584009562192</v>
      </c>
      <c r="E112">
        <f t="shared" si="13"/>
        <v>185.47937756052357</v>
      </c>
      <c r="F112">
        <f t="shared" si="16"/>
        <v>-0.97937756052357372</v>
      </c>
      <c r="G112">
        <f t="shared" si="14"/>
        <v>0.97937756052357372</v>
      </c>
      <c r="H112">
        <f t="shared" si="15"/>
        <v>0.95918040605710631</v>
      </c>
      <c r="I112">
        <f t="shared" si="17"/>
        <v>5.3082794608323783E-3</v>
      </c>
    </row>
    <row r="113" spans="1:9" x14ac:dyDescent="0.3">
      <c r="A113">
        <v>108</v>
      </c>
      <c r="B113">
        <v>184.3</v>
      </c>
      <c r="C113">
        <f t="shared" si="11"/>
        <v>184.41400728509743</v>
      </c>
      <c r="D113">
        <f t="shared" si="12"/>
        <v>184.08629025246458</v>
      </c>
      <c r="E113">
        <f t="shared" si="13"/>
        <v>185.20147819944961</v>
      </c>
      <c r="F113">
        <f t="shared" si="16"/>
        <v>-0.90147819944959906</v>
      </c>
      <c r="G113">
        <f t="shared" si="14"/>
        <v>0.90147819944959906</v>
      </c>
      <c r="H113">
        <f t="shared" si="15"/>
        <v>0.81266294408289108</v>
      </c>
      <c r="I113">
        <f t="shared" si="17"/>
        <v>4.8913629921302172E-3</v>
      </c>
    </row>
    <row r="114" spans="1:9" x14ac:dyDescent="0.3">
      <c r="A114">
        <v>109</v>
      </c>
      <c r="B114">
        <v>185.2</v>
      </c>
      <c r="C114">
        <f t="shared" si="11"/>
        <v>184.6498050995682</v>
      </c>
      <c r="D114">
        <f t="shared" si="12"/>
        <v>184.25534470659565</v>
      </c>
      <c r="E114">
        <f t="shared" si="13"/>
        <v>184.88217447457293</v>
      </c>
      <c r="F114">
        <f t="shared" si="16"/>
        <v>0.31782552542705389</v>
      </c>
      <c r="G114">
        <f t="shared" si="14"/>
        <v>0.31782552542705389</v>
      </c>
      <c r="H114">
        <f t="shared" si="15"/>
        <v>0.10101306461298287</v>
      </c>
      <c r="I114">
        <f t="shared" si="17"/>
        <v>1.7161205476622782E-3</v>
      </c>
    </row>
    <row r="115" spans="1:9" x14ac:dyDescent="0.3">
      <c r="A115">
        <v>110</v>
      </c>
      <c r="B115">
        <v>186.2</v>
      </c>
      <c r="C115">
        <f t="shared" si="11"/>
        <v>185.11486356969772</v>
      </c>
      <c r="D115">
        <f t="shared" si="12"/>
        <v>184.51320036552627</v>
      </c>
      <c r="E115">
        <f t="shared" si="13"/>
        <v>185.21331994667185</v>
      </c>
      <c r="F115">
        <f t="shared" si="16"/>
        <v>0.98668005332814346</v>
      </c>
      <c r="G115">
        <f t="shared" si="14"/>
        <v>0.98668005332814346</v>
      </c>
      <c r="H115">
        <f t="shared" si="15"/>
        <v>0.97353752763562806</v>
      </c>
      <c r="I115">
        <f t="shared" si="17"/>
        <v>5.2990335839320276E-3</v>
      </c>
    </row>
    <row r="116" spans="1:9" x14ac:dyDescent="0.3">
      <c r="A116">
        <v>111</v>
      </c>
      <c r="B116">
        <v>187.4</v>
      </c>
      <c r="C116">
        <f t="shared" si="11"/>
        <v>185.8004044987884</v>
      </c>
      <c r="D116">
        <f t="shared" si="12"/>
        <v>184.89936160550491</v>
      </c>
      <c r="E116">
        <f t="shared" si="13"/>
        <v>185.97438243279979</v>
      </c>
      <c r="F116">
        <f t="shared" si="16"/>
        <v>1.42561756720022</v>
      </c>
      <c r="G116">
        <f t="shared" si="14"/>
        <v>1.42561756720022</v>
      </c>
      <c r="H116">
        <f t="shared" si="15"/>
        <v>2.0323854479098737</v>
      </c>
      <c r="I116">
        <f t="shared" si="17"/>
        <v>7.6073509455721455E-3</v>
      </c>
    </row>
    <row r="117" spans="1:9" x14ac:dyDescent="0.3">
      <c r="A117">
        <v>112</v>
      </c>
      <c r="B117">
        <v>188</v>
      </c>
      <c r="C117">
        <f t="shared" si="11"/>
        <v>186.46028314915188</v>
      </c>
      <c r="D117">
        <f t="shared" si="12"/>
        <v>185.36763806859898</v>
      </c>
      <c r="E117">
        <f t="shared" si="13"/>
        <v>187.08760863205052</v>
      </c>
      <c r="F117">
        <f t="shared" si="16"/>
        <v>0.91239136794948195</v>
      </c>
      <c r="G117">
        <f t="shared" si="14"/>
        <v>0.91239136794948195</v>
      </c>
      <c r="H117">
        <f t="shared" si="15"/>
        <v>0.83245800830872696</v>
      </c>
      <c r="I117">
        <f t="shared" si="17"/>
        <v>4.8531455741993718E-3</v>
      </c>
    </row>
    <row r="118" spans="1:9" x14ac:dyDescent="0.3">
      <c r="A118">
        <v>113</v>
      </c>
      <c r="B118">
        <v>189.1</v>
      </c>
      <c r="C118">
        <f t="shared" si="11"/>
        <v>187.25219820440628</v>
      </c>
      <c r="D118">
        <f t="shared" si="12"/>
        <v>185.93300610934116</v>
      </c>
      <c r="E118">
        <f t="shared" si="13"/>
        <v>188.02120469279888</v>
      </c>
      <c r="F118">
        <f t="shared" si="16"/>
        <v>1.0787953072011192</v>
      </c>
      <c r="G118">
        <f t="shared" si="14"/>
        <v>1.0787953072011192</v>
      </c>
      <c r="H118">
        <f t="shared" si="15"/>
        <v>1.163799314839157</v>
      </c>
      <c r="I118">
        <f t="shared" si="17"/>
        <v>5.7048932162935967E-3</v>
      </c>
    </row>
    <row r="119" spans="1:9" x14ac:dyDescent="0.3">
      <c r="A119">
        <v>114</v>
      </c>
      <c r="B119">
        <v>189.7</v>
      </c>
      <c r="C119">
        <f t="shared" si="11"/>
        <v>187.9865387430844</v>
      </c>
      <c r="D119">
        <f t="shared" si="12"/>
        <v>186.54906589946413</v>
      </c>
      <c r="E119">
        <f t="shared" si="13"/>
        <v>189.13675834021359</v>
      </c>
      <c r="F119">
        <f t="shared" si="16"/>
        <v>0.5632416597863994</v>
      </c>
      <c r="G119">
        <f t="shared" si="14"/>
        <v>0.5632416597863994</v>
      </c>
      <c r="H119">
        <f t="shared" si="15"/>
        <v>0.31724116731893809</v>
      </c>
      <c r="I119">
        <f t="shared" si="17"/>
        <v>2.9691178691955691E-3</v>
      </c>
    </row>
    <row r="120" spans="1:9" x14ac:dyDescent="0.3">
      <c r="A120">
        <v>115</v>
      </c>
      <c r="B120">
        <v>189.4</v>
      </c>
      <c r="C120">
        <f t="shared" si="11"/>
        <v>188.41057712015908</v>
      </c>
      <c r="D120">
        <f t="shared" si="12"/>
        <v>187.10751926567261</v>
      </c>
      <c r="E120">
        <f t="shared" si="13"/>
        <v>190.04007137682763</v>
      </c>
      <c r="F120">
        <f t="shared" si="16"/>
        <v>-0.6400713768276205</v>
      </c>
      <c r="G120">
        <f t="shared" si="14"/>
        <v>0.6400713768276205</v>
      </c>
      <c r="H120">
        <f t="shared" si="15"/>
        <v>0.40969136743400575</v>
      </c>
      <c r="I120">
        <f t="shared" si="17"/>
        <v>3.3794687266505835E-3</v>
      </c>
    </row>
    <row r="121" spans="1:9" x14ac:dyDescent="0.3">
      <c r="A121">
        <v>116</v>
      </c>
      <c r="B121">
        <v>189.5</v>
      </c>
      <c r="C121">
        <f t="shared" si="11"/>
        <v>188.73740398411135</v>
      </c>
      <c r="D121">
        <f t="shared" si="12"/>
        <v>187.59648468120423</v>
      </c>
      <c r="E121">
        <f t="shared" si="13"/>
        <v>190.27208834085403</v>
      </c>
      <c r="F121">
        <f t="shared" si="16"/>
        <v>-0.772088340854026</v>
      </c>
      <c r="G121">
        <f t="shared" si="14"/>
        <v>0.772088340854026</v>
      </c>
      <c r="H121">
        <f t="shared" si="15"/>
        <v>0.59612040608272265</v>
      </c>
      <c r="I121">
        <f t="shared" si="17"/>
        <v>4.0743448066175511E-3</v>
      </c>
    </row>
    <row r="122" spans="1:9" x14ac:dyDescent="0.3">
      <c r="A122">
        <v>117</v>
      </c>
      <c r="B122">
        <v>189.9</v>
      </c>
      <c r="C122">
        <f t="shared" si="11"/>
        <v>189.08618278887795</v>
      </c>
      <c r="D122">
        <f t="shared" si="12"/>
        <v>188.04339411350634</v>
      </c>
      <c r="E122">
        <f t="shared" si="13"/>
        <v>190.3672887025501</v>
      </c>
      <c r="F122">
        <f t="shared" si="16"/>
        <v>-0.46728870255009269</v>
      </c>
      <c r="G122">
        <f t="shared" si="14"/>
        <v>0.46728870255009269</v>
      </c>
      <c r="H122">
        <f t="shared" si="15"/>
        <v>0.21835873153094901</v>
      </c>
      <c r="I122">
        <f t="shared" si="17"/>
        <v>2.4607093341237106E-3</v>
      </c>
    </row>
    <row r="123" spans="1:9" x14ac:dyDescent="0.3">
      <c r="A123">
        <v>118</v>
      </c>
      <c r="B123">
        <v>190.9</v>
      </c>
      <c r="C123">
        <f t="shared" si="11"/>
        <v>189.63032795221457</v>
      </c>
      <c r="D123">
        <f t="shared" si="12"/>
        <v>188.51947426511879</v>
      </c>
      <c r="E123">
        <f t="shared" si="13"/>
        <v>190.57588089655167</v>
      </c>
      <c r="F123">
        <f t="shared" si="16"/>
        <v>0.32411910344833927</v>
      </c>
      <c r="G123">
        <f t="shared" si="14"/>
        <v>0.32411910344833927</v>
      </c>
      <c r="H123">
        <f t="shared" si="15"/>
        <v>0.10505319322015526</v>
      </c>
      <c r="I123">
        <f t="shared" si="17"/>
        <v>1.6978475822333121E-3</v>
      </c>
    </row>
    <row r="124" spans="1:9" x14ac:dyDescent="0.3">
      <c r="A124">
        <v>119</v>
      </c>
      <c r="B124">
        <v>191</v>
      </c>
      <c r="C124">
        <f t="shared" si="11"/>
        <v>190.04122956655021</v>
      </c>
      <c r="D124">
        <f t="shared" si="12"/>
        <v>188.97600085554819</v>
      </c>
      <c r="E124">
        <f t="shared" si="13"/>
        <v>191.21726179092283</v>
      </c>
      <c r="F124">
        <f t="shared" si="16"/>
        <v>-0.2172617909228336</v>
      </c>
      <c r="G124">
        <f t="shared" si="14"/>
        <v>0.2172617909228336</v>
      </c>
      <c r="H124">
        <f t="shared" si="15"/>
        <v>4.7202685794997062E-2</v>
      </c>
      <c r="I124">
        <f t="shared" si="17"/>
        <v>1.1374962875541027E-3</v>
      </c>
    </row>
    <row r="125" spans="1:9" x14ac:dyDescent="0.3">
      <c r="A125">
        <v>120</v>
      </c>
      <c r="B125">
        <v>190.3</v>
      </c>
      <c r="C125">
        <f t="shared" si="11"/>
        <v>190.11886069658516</v>
      </c>
      <c r="D125">
        <f t="shared" si="12"/>
        <v>189.31885880785927</v>
      </c>
      <c r="E125">
        <f>(2*C124-D124)+(1*$B$3/(1-$B$3))*(C124-D124)</f>
        <v>191.56298486798167</v>
      </c>
      <c r="F125">
        <f t="shared" si="16"/>
        <v>-1.2629848679816575</v>
      </c>
      <c r="G125">
        <f t="shared" si="14"/>
        <v>1.2629848679816575</v>
      </c>
      <c r="H125">
        <f t="shared" si="15"/>
        <v>1.5951307767506449</v>
      </c>
      <c r="I125">
        <f t="shared" si="17"/>
        <v>6.6368096057890565E-3</v>
      </c>
    </row>
    <row r="126" spans="1:9" x14ac:dyDescent="0.3">
      <c r="A126">
        <v>121</v>
      </c>
      <c r="E126">
        <f>(2*$C$125-$D$125)+(1*$B$3/(1-$B$3))*($C$125-$D$125)</f>
        <v>191.26172053762215</v>
      </c>
    </row>
    <row r="127" spans="1:9" x14ac:dyDescent="0.3">
      <c r="A127">
        <v>122</v>
      </c>
      <c r="E127">
        <f>(2*$C$125-$D$125)+(2*$B$3/(1-$B$3))*($C$125-$D$125)</f>
        <v>191.60457848993323</v>
      </c>
    </row>
    <row r="128" spans="1:9" x14ac:dyDescent="0.3">
      <c r="A128">
        <v>123</v>
      </c>
      <c r="E128">
        <f>(2*$C$125-$D$125)+(3*$B$3/(1-$B$3))*($C$125-$D$125)</f>
        <v>191.94743644224434</v>
      </c>
    </row>
    <row r="129" spans="1:5" x14ac:dyDescent="0.3">
      <c r="A129">
        <v>124</v>
      </c>
      <c r="E129">
        <f>(2*$C$125-$D$125)+(4*$B$3/(1-$B$3))*($C$125-$D$125)</f>
        <v>192.29029439455542</v>
      </c>
    </row>
    <row r="130" spans="1:5" x14ac:dyDescent="0.3">
      <c r="A130">
        <v>125</v>
      </c>
      <c r="E130">
        <f>(2*$C$125-$D$125)+(5*$B$3/(1-$B$3))*($C$125-$D$125)</f>
        <v>192.63315234686652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ses 02</vt:lpstr>
      <vt:lpstr>ses 04</vt:lpstr>
      <vt:lpstr>ses</vt:lpstr>
      <vt:lpstr>Sheet1</vt:lpstr>
      <vt:lpstr>des</vt:lpstr>
      <vt:lpstr>Sheet2</vt:lpstr>
      <vt:lpstr>des03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Ananda Putra W</cp:lastModifiedBy>
  <dcterms:created xsi:type="dcterms:W3CDTF">2017-03-02T01:33:49Z</dcterms:created>
  <dcterms:modified xsi:type="dcterms:W3CDTF">2024-10-09T17:25:53Z</dcterms:modified>
</cp:coreProperties>
</file>