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0305" yWindow="15" windowWidth="10200" windowHeight="8355" tabRatio="852"/>
  </bookViews>
  <sheets>
    <sheet name="Рабочий Лист" sheetId="17" r:id="rId1"/>
    <sheet name="Пробег ТО2,ТР3 (Выгр.1)" sheetId="23" r:id="rId2"/>
    <sheet name="Пробег н.э. (Выгр.2)" sheetId="27" r:id="rId3"/>
    <sheet name="Выгрузка 2" sheetId="88" r:id="rId4"/>
    <sheet name="Выгрузка 1" sheetId="87" r:id="rId5"/>
  </sheets>
  <definedNames>
    <definedName name="_xlnm._FilterDatabase" localSheetId="3" hidden="1">'Выгрузка 2'!$A$4:$Q$4</definedName>
    <definedName name="_xlnm._FilterDatabase" localSheetId="0" hidden="1">'Рабочий Лист'!$A$8:$AG$8</definedName>
    <definedName name="Пл_Пр_ТипДня">#REF!</definedName>
    <definedName name="Плановые_пробеги">#REF!</definedName>
    <definedName name="Праздники" comment="ввод в ручную праздничных дней">#REF!</definedName>
    <definedName name="ПробегиВагонов" comment="Выгрузка из АРМа ДДЭ пробеги вагонов - дает от ТО-1 до ТР-3 и с н.э.    столбцы  3, 4,     6, 7, 8,    11   ">#REF!</definedName>
  </definedNames>
  <calcPr calcId="145621"/>
</workbook>
</file>

<file path=xl/calcChain.xml><?xml version="1.0" encoding="utf-8"?>
<calcChain xmlns="http://schemas.openxmlformats.org/spreadsheetml/2006/main">
  <c r="K68" i="17" l="1"/>
  <c r="K67" i="17"/>
  <c r="E60" i="17" l="1"/>
  <c r="F60" i="17"/>
  <c r="G60" i="17"/>
  <c r="H60" i="17"/>
  <c r="I60" i="17"/>
  <c r="E61" i="17"/>
  <c r="F61" i="17"/>
  <c r="G61" i="17"/>
  <c r="H61" i="17"/>
  <c r="I61" i="17"/>
  <c r="E62" i="17"/>
  <c r="F62" i="17"/>
  <c r="G62" i="17"/>
  <c r="H62" i="17"/>
  <c r="I62" i="17"/>
  <c r="E63" i="17"/>
  <c r="F63" i="17"/>
  <c r="G63" i="17"/>
  <c r="H63" i="17"/>
  <c r="I63" i="17"/>
  <c r="E64" i="17"/>
  <c r="F64" i="17"/>
  <c r="G64" i="17"/>
  <c r="H64" i="17"/>
  <c r="I64" i="17"/>
  <c r="G24" i="17" l="1"/>
  <c r="E24" i="17"/>
  <c r="J3" i="17" l="1"/>
  <c r="J60" i="17" l="1"/>
  <c r="J63" i="17"/>
  <c r="J61" i="17"/>
  <c r="G44" i="17"/>
  <c r="H44" i="17"/>
  <c r="H34" i="17" l="1"/>
  <c r="G34" i="17"/>
  <c r="H35" i="17" l="1"/>
  <c r="H33" i="17"/>
  <c r="G52" i="17"/>
  <c r="H52" i="17"/>
  <c r="G35" i="17" l="1"/>
  <c r="G33" i="17"/>
  <c r="H25" i="17" l="1"/>
  <c r="H23" i="17"/>
  <c r="H27" i="17"/>
  <c r="H17" i="17"/>
  <c r="H20" i="17"/>
  <c r="H21" i="17"/>
  <c r="H26" i="17"/>
  <c r="H22" i="17"/>
  <c r="H9" i="17"/>
  <c r="H13" i="17"/>
  <c r="H14" i="17"/>
  <c r="H10" i="17"/>
  <c r="H12" i="17"/>
  <c r="H16" i="17"/>
  <c r="H15" i="17"/>
  <c r="H11" i="17"/>
  <c r="H18" i="17"/>
  <c r="H28" i="17"/>
  <c r="H19" i="17"/>
  <c r="H29" i="17"/>
  <c r="H30" i="17"/>
  <c r="H32" i="17"/>
  <c r="H31" i="17"/>
  <c r="E25" i="17" l="1"/>
  <c r="E23" i="17"/>
  <c r="E27" i="17"/>
  <c r="E17" i="17"/>
  <c r="E20" i="17"/>
  <c r="E21" i="17"/>
  <c r="E26" i="17"/>
  <c r="E22" i="17"/>
  <c r="E9" i="17"/>
  <c r="E13" i="17"/>
  <c r="E14" i="17"/>
  <c r="E10" i="17"/>
  <c r="E12" i="17"/>
  <c r="E16" i="17"/>
  <c r="E15" i="17"/>
  <c r="E11" i="17"/>
  <c r="E18" i="17"/>
  <c r="E28" i="17"/>
  <c r="E19" i="17"/>
  <c r="E29" i="17"/>
  <c r="E30" i="17"/>
  <c r="E32" i="17"/>
  <c r="E31" i="17"/>
  <c r="E52" i="17"/>
  <c r="E53" i="17"/>
  <c r="E35" i="17"/>
  <c r="E33" i="17"/>
  <c r="E56" i="17"/>
  <c r="E51" i="17"/>
  <c r="E34" i="17"/>
  <c r="E44" i="17"/>
  <c r="E58" i="17"/>
  <c r="E39" i="17"/>
  <c r="E45" i="17"/>
  <c r="E59" i="17"/>
  <c r="E47" i="17"/>
  <c r="E38" i="17"/>
  <c r="E55" i="17"/>
  <c r="E54" i="17"/>
  <c r="E49" i="17"/>
  <c r="E36" i="17"/>
  <c r="E43" i="17"/>
  <c r="E37" i="17"/>
  <c r="E46" i="17"/>
  <c r="E48" i="17"/>
  <c r="E40" i="17"/>
  <c r="E41" i="17"/>
  <c r="E57" i="17"/>
  <c r="E42" i="17"/>
  <c r="E50" i="17"/>
  <c r="F50" i="17" l="1"/>
  <c r="G50" i="17"/>
  <c r="H50" i="17"/>
  <c r="I50" i="17"/>
  <c r="F42" i="17"/>
  <c r="G42" i="17"/>
  <c r="H42" i="17"/>
  <c r="I42" i="17"/>
  <c r="F57" i="17"/>
  <c r="G57" i="17"/>
  <c r="H57" i="17"/>
  <c r="I57" i="17"/>
  <c r="F41" i="17"/>
  <c r="G41" i="17"/>
  <c r="H41" i="17"/>
  <c r="I41" i="17"/>
  <c r="F40" i="17"/>
  <c r="G40" i="17"/>
  <c r="H40" i="17"/>
  <c r="I40" i="17"/>
  <c r="F48" i="17"/>
  <c r="G48" i="17"/>
  <c r="H48" i="17"/>
  <c r="I48" i="17"/>
  <c r="F46" i="17"/>
  <c r="G46" i="17"/>
  <c r="H46" i="17"/>
  <c r="I46" i="17"/>
  <c r="F37" i="17"/>
  <c r="G37" i="17"/>
  <c r="H37" i="17"/>
  <c r="I37" i="17"/>
  <c r="F43" i="17"/>
  <c r="G43" i="17"/>
  <c r="H43" i="17"/>
  <c r="I43" i="17"/>
  <c r="F36" i="17"/>
  <c r="G36" i="17"/>
  <c r="H36" i="17"/>
  <c r="I36" i="17"/>
  <c r="F49" i="17"/>
  <c r="G49" i="17"/>
  <c r="H49" i="17"/>
  <c r="I49" i="17"/>
  <c r="F54" i="17"/>
  <c r="G54" i="17"/>
  <c r="H54" i="17"/>
  <c r="I54" i="17"/>
  <c r="F55" i="17"/>
  <c r="G55" i="17"/>
  <c r="H55" i="17"/>
  <c r="I55" i="17"/>
  <c r="F38" i="17"/>
  <c r="G38" i="17"/>
  <c r="H38" i="17"/>
  <c r="I38" i="17"/>
  <c r="F47" i="17"/>
  <c r="G47" i="17"/>
  <c r="H47" i="17"/>
  <c r="I47" i="17"/>
  <c r="F59" i="17"/>
  <c r="G59" i="17"/>
  <c r="H59" i="17"/>
  <c r="I59" i="17"/>
  <c r="F45" i="17"/>
  <c r="G45" i="17"/>
  <c r="H45" i="17"/>
  <c r="I45" i="17"/>
  <c r="F39" i="17"/>
  <c r="G39" i="17"/>
  <c r="H39" i="17"/>
  <c r="I39" i="17"/>
  <c r="F58" i="17"/>
  <c r="G58" i="17"/>
  <c r="H58" i="17"/>
  <c r="I58" i="17"/>
  <c r="F44" i="17"/>
  <c r="I44" i="17"/>
  <c r="F34" i="17"/>
  <c r="I34" i="17"/>
  <c r="F51" i="17"/>
  <c r="G51" i="17"/>
  <c r="H51" i="17"/>
  <c r="I51" i="17"/>
  <c r="F56" i="17"/>
  <c r="G56" i="17"/>
  <c r="H56" i="17"/>
  <c r="I56" i="17"/>
  <c r="F33" i="17"/>
  <c r="I33" i="17"/>
  <c r="F35" i="17"/>
  <c r="I35" i="17"/>
  <c r="F53" i="17"/>
  <c r="G53" i="17"/>
  <c r="H53" i="17"/>
  <c r="I53" i="17"/>
  <c r="F52" i="17"/>
  <c r="I52" i="17"/>
  <c r="F31" i="17"/>
  <c r="G31" i="17"/>
  <c r="I31" i="17"/>
  <c r="F32" i="17"/>
  <c r="G32" i="17"/>
  <c r="I32" i="17"/>
  <c r="F30" i="17"/>
  <c r="G30" i="17"/>
  <c r="I30" i="17"/>
  <c r="F29" i="17"/>
  <c r="G29" i="17"/>
  <c r="I29" i="17"/>
  <c r="F19" i="17"/>
  <c r="G19" i="17"/>
  <c r="I19" i="17"/>
  <c r="F28" i="17"/>
  <c r="G28" i="17"/>
  <c r="I28" i="17"/>
  <c r="F18" i="17"/>
  <c r="G18" i="17"/>
  <c r="I18" i="17"/>
  <c r="F11" i="17"/>
  <c r="G11" i="17"/>
  <c r="I11" i="17"/>
  <c r="F15" i="17"/>
  <c r="G15" i="17"/>
  <c r="I15" i="17"/>
  <c r="F16" i="17"/>
  <c r="G16" i="17"/>
  <c r="I16" i="17"/>
  <c r="F12" i="17"/>
  <c r="G12" i="17"/>
  <c r="I12" i="17"/>
  <c r="F10" i="17"/>
  <c r="G10" i="17"/>
  <c r="I10" i="17"/>
  <c r="F14" i="17"/>
  <c r="G14" i="17"/>
  <c r="I14" i="17"/>
  <c r="F13" i="17"/>
  <c r="G13" i="17"/>
  <c r="I13" i="17"/>
  <c r="F9" i="17"/>
  <c r="G9" i="17"/>
  <c r="I9" i="17"/>
  <c r="F22" i="17"/>
  <c r="G22" i="17"/>
  <c r="I22" i="17"/>
  <c r="F26" i="17"/>
  <c r="G26" i="17"/>
  <c r="I26" i="17"/>
  <c r="F21" i="17"/>
  <c r="G21" i="17"/>
  <c r="I21" i="17"/>
  <c r="F20" i="17"/>
  <c r="G20" i="17"/>
  <c r="I20" i="17"/>
  <c r="F17" i="17"/>
  <c r="G17" i="17"/>
  <c r="I17" i="17"/>
  <c r="F27" i="17"/>
  <c r="G27" i="17"/>
  <c r="I27" i="17"/>
  <c r="F23" i="17"/>
  <c r="G23" i="17"/>
  <c r="I23" i="17"/>
  <c r="F25" i="17"/>
  <c r="G25" i="17"/>
  <c r="I25" i="17"/>
  <c r="F24" i="17"/>
  <c r="H24" i="17"/>
  <c r="I24" i="17"/>
  <c r="J22" i="17" l="1"/>
  <c r="K12" i="17" l="1"/>
  <c r="K33" i="17"/>
  <c r="J40" i="17"/>
  <c r="K42" i="17"/>
  <c r="J47" i="17"/>
  <c r="J19" i="17"/>
  <c r="J21" i="17"/>
  <c r="J34" i="17"/>
  <c r="J35" i="17"/>
  <c r="K9" i="17"/>
  <c r="J16" i="17"/>
  <c r="K30" i="17"/>
  <c r="K10" i="17"/>
  <c r="K3" i="17"/>
  <c r="L63" i="17" l="1"/>
  <c r="L61" i="17"/>
  <c r="K43" i="17"/>
  <c r="L16" i="17"/>
  <c r="K53" i="17"/>
  <c r="K39" i="17"/>
  <c r="K17" i="17"/>
  <c r="K57" i="17"/>
  <c r="K56" i="17"/>
  <c r="K40" i="17"/>
  <c r="K49" i="17"/>
  <c r="K51" i="17"/>
  <c r="K22" i="17"/>
  <c r="K24" i="17"/>
  <c r="J8" i="17"/>
  <c r="J7" i="17"/>
  <c r="J6" i="17"/>
  <c r="J5" i="17"/>
  <c r="L41" i="17"/>
  <c r="K48" i="17"/>
  <c r="L42" i="17"/>
  <c r="L19" i="17"/>
  <c r="L21" i="17"/>
  <c r="L34" i="17"/>
  <c r="L35" i="17"/>
  <c r="K29" i="17"/>
  <c r="L3" i="17"/>
  <c r="L64" i="17" l="1"/>
  <c r="L62" i="17"/>
  <c r="M53" i="17"/>
  <c r="M43" i="17"/>
  <c r="L25" i="17"/>
  <c r="L49" i="17"/>
  <c r="L40" i="17"/>
  <c r="L46" i="17"/>
  <c r="L24" i="17"/>
  <c r="M22" i="17"/>
  <c r="M51" i="17"/>
  <c r="L11" i="17"/>
  <c r="L20" i="17"/>
  <c r="K5" i="17"/>
  <c r="K6" i="17"/>
  <c r="K7" i="17"/>
  <c r="K8" i="17"/>
  <c r="L52" i="17"/>
  <c r="M29" i="17"/>
  <c r="M3" i="17"/>
  <c r="N64" i="17" l="1"/>
  <c r="N62" i="17"/>
  <c r="M14" i="17"/>
  <c r="M31" i="17"/>
  <c r="M13" i="17"/>
  <c r="M20" i="17"/>
  <c r="M44" i="17"/>
  <c r="M24" i="17"/>
  <c r="M18" i="17"/>
  <c r="M15" i="17"/>
  <c r="N48" i="17"/>
  <c r="M47" i="17"/>
  <c r="N11" i="17"/>
  <c r="L7" i="17"/>
  <c r="L8" i="17"/>
  <c r="L5" i="17"/>
  <c r="L6" i="17"/>
  <c r="N52" i="17"/>
  <c r="N3" i="17"/>
  <c r="N63" i="17" s="1"/>
  <c r="N43" i="17"/>
  <c r="M41" i="17"/>
  <c r="M10" i="17"/>
  <c r="N59" i="17" l="1"/>
  <c r="O48" i="17"/>
  <c r="N58" i="17"/>
  <c r="N32" i="17"/>
  <c r="N47" i="17"/>
  <c r="O31" i="17"/>
  <c r="N28" i="17"/>
  <c r="O13" i="17"/>
  <c r="N14" i="17"/>
  <c r="O44" i="17"/>
  <c r="O39" i="17"/>
  <c r="O18" i="17"/>
  <c r="O15" i="17"/>
  <c r="O49" i="17"/>
  <c r="O40" i="17"/>
  <c r="M7" i="17"/>
  <c r="M6" i="17"/>
  <c r="M5" i="17"/>
  <c r="M8" i="17"/>
  <c r="N25" i="17"/>
  <c r="N42" i="17"/>
  <c r="O10" i="17"/>
  <c r="N50" i="17"/>
  <c r="O3" i="17"/>
  <c r="P63" i="17" s="1"/>
  <c r="N12" i="17"/>
  <c r="N30" i="17"/>
  <c r="O36" i="17" l="1"/>
  <c r="O34" i="17"/>
  <c r="P58" i="17"/>
  <c r="O35" i="17"/>
  <c r="P32" i="17"/>
  <c r="O9" i="17"/>
  <c r="P28" i="17"/>
  <c r="P14" i="17"/>
  <c r="P59" i="17"/>
  <c r="O45" i="17"/>
  <c r="O25" i="17"/>
  <c r="O21" i="17"/>
  <c r="N8" i="17"/>
  <c r="N7" i="17"/>
  <c r="N6" i="17"/>
  <c r="N5" i="17"/>
  <c r="O19" i="17"/>
  <c r="O33" i="17"/>
  <c r="P3" i="17"/>
  <c r="O43" i="17"/>
  <c r="P30" i="17"/>
  <c r="P12" i="17"/>
  <c r="P61" i="17" l="1"/>
  <c r="P64" i="17"/>
  <c r="P60" i="17"/>
  <c r="P41" i="17"/>
  <c r="Q45" i="17"/>
  <c r="P22" i="17"/>
  <c r="P29" i="17"/>
  <c r="Q36" i="17"/>
  <c r="Q34" i="17"/>
  <c r="Q35" i="17"/>
  <c r="Q9" i="17"/>
  <c r="Q57" i="17"/>
  <c r="P11" i="17"/>
  <c r="Q42" i="17"/>
  <c r="Q50" i="17"/>
  <c r="Q21" i="17"/>
  <c r="P16" i="17"/>
  <c r="O5" i="17"/>
  <c r="O6" i="17"/>
  <c r="O7" i="17"/>
  <c r="O8" i="17"/>
  <c r="P19" i="17"/>
  <c r="Q33" i="17"/>
  <c r="Q3" i="17"/>
  <c r="Q13" i="17" s="1"/>
  <c r="P13" i="17"/>
  <c r="P18" i="17"/>
  <c r="R64" i="17" l="1"/>
  <c r="Q60" i="17"/>
  <c r="R61" i="17"/>
  <c r="Q31" i="17"/>
  <c r="Q37" i="17"/>
  <c r="Q29" i="17"/>
  <c r="R59" i="17"/>
  <c r="Q11" i="17"/>
  <c r="Q46" i="17"/>
  <c r="Q51" i="17"/>
  <c r="R43" i="17"/>
  <c r="R16" i="17"/>
  <c r="P5" i="17"/>
  <c r="P6" i="17"/>
  <c r="P7" i="17"/>
  <c r="P8" i="17"/>
  <c r="Q14" i="17"/>
  <c r="R3" i="17"/>
  <c r="R14" i="17" s="1"/>
  <c r="Q18" i="17"/>
  <c r="R62" i="17" l="1"/>
  <c r="S60" i="17"/>
  <c r="S61" i="17"/>
  <c r="S37" i="17"/>
  <c r="S11" i="17"/>
  <c r="R27" i="17"/>
  <c r="R20" i="17"/>
  <c r="R38" i="17"/>
  <c r="S31" i="17"/>
  <c r="S13" i="17"/>
  <c r="R52" i="17"/>
  <c r="R15" i="17"/>
  <c r="R53" i="17"/>
  <c r="S51" i="17"/>
  <c r="S46" i="17"/>
  <c r="R54" i="17"/>
  <c r="Q7" i="17"/>
  <c r="R32" i="17"/>
  <c r="Q8" i="17"/>
  <c r="Q5" i="17"/>
  <c r="Q6" i="17"/>
  <c r="S3" i="17"/>
  <c r="R9" i="17"/>
  <c r="R28" i="17"/>
  <c r="R19" i="17"/>
  <c r="R26" i="17"/>
  <c r="T62" i="17" l="1"/>
  <c r="S9" i="17"/>
  <c r="T38" i="17"/>
  <c r="S39" i="17"/>
  <c r="S58" i="17"/>
  <c r="T15" i="17"/>
  <c r="S29" i="17"/>
  <c r="S20" i="17"/>
  <c r="S44" i="17"/>
  <c r="T52" i="17"/>
  <c r="S47" i="17"/>
  <c r="S55" i="17"/>
  <c r="T54" i="17"/>
  <c r="S56" i="17"/>
  <c r="T53" i="17"/>
  <c r="S10" i="17"/>
  <c r="T32" i="17"/>
  <c r="R8" i="17"/>
  <c r="R7" i="17"/>
  <c r="R6" i="17"/>
  <c r="R5" i="17"/>
  <c r="S16" i="17"/>
  <c r="S19" i="17"/>
  <c r="T3" i="17"/>
  <c r="S28" i="17"/>
  <c r="T63" i="17" l="1"/>
  <c r="T16" i="17"/>
  <c r="U39" i="17"/>
  <c r="T58" i="17"/>
  <c r="U44" i="17"/>
  <c r="T45" i="17"/>
  <c r="U47" i="17"/>
  <c r="T48" i="17"/>
  <c r="U55" i="17"/>
  <c r="U56" i="17"/>
  <c r="T30" i="17"/>
  <c r="T12" i="17"/>
  <c r="U10" i="17"/>
  <c r="S5" i="17"/>
  <c r="S8" i="17"/>
  <c r="S7" i="17"/>
  <c r="S6" i="17"/>
  <c r="T29" i="17"/>
  <c r="T28" i="17"/>
  <c r="U3" i="17"/>
  <c r="T20" i="17"/>
  <c r="U45" i="17" l="1"/>
  <c r="U22" i="17"/>
  <c r="V58" i="17"/>
  <c r="U49" i="17"/>
  <c r="U59" i="17"/>
  <c r="V48" i="17"/>
  <c r="U36" i="17"/>
  <c r="U21" i="17"/>
  <c r="T6" i="17"/>
  <c r="T7" i="17"/>
  <c r="T8" i="17"/>
  <c r="T5" i="17"/>
  <c r="V3" i="17"/>
  <c r="U20" i="17"/>
  <c r="U29" i="17"/>
  <c r="V64" i="17" l="1"/>
  <c r="W63" i="17"/>
  <c r="W45" i="17"/>
  <c r="V12" i="17"/>
  <c r="V59" i="17"/>
  <c r="W49" i="17"/>
  <c r="V46" i="17"/>
  <c r="W36" i="17"/>
  <c r="V31" i="17"/>
  <c r="V11" i="17"/>
  <c r="U7" i="17"/>
  <c r="U8" i="17"/>
  <c r="U5" i="17"/>
  <c r="U6" i="17"/>
  <c r="V10" i="17"/>
  <c r="W3" i="17"/>
  <c r="X64" i="17" s="1"/>
  <c r="X10" i="17" l="1"/>
  <c r="X59" i="17"/>
  <c r="W52" i="17"/>
  <c r="W54" i="17"/>
  <c r="W50" i="17"/>
  <c r="W46" i="17"/>
  <c r="W23" i="17"/>
  <c r="W15" i="17"/>
  <c r="X11" i="17"/>
  <c r="V8" i="17"/>
  <c r="V7" i="17"/>
  <c r="V6" i="17"/>
  <c r="V5" i="17"/>
  <c r="W26" i="17"/>
  <c r="W12" i="17"/>
  <c r="X3" i="17"/>
  <c r="Y12" i="17" l="1"/>
  <c r="X21" i="17"/>
  <c r="Y50" i="17"/>
  <c r="X54" i="17"/>
  <c r="X47" i="17"/>
  <c r="X55" i="17"/>
  <c r="Y46" i="17"/>
  <c r="Y15" i="17"/>
  <c r="X9" i="17"/>
  <c r="X52" i="17"/>
  <c r="X24" i="17"/>
  <c r="W5" i="17"/>
  <c r="W7" i="17"/>
  <c r="W6" i="17"/>
  <c r="W8" i="17"/>
  <c r="X32" i="17"/>
  <c r="Y3" i="17"/>
  <c r="Y10" i="17"/>
  <c r="Y22" i="17" l="1"/>
  <c r="Y55" i="17"/>
  <c r="Y48" i="17"/>
  <c r="Y56" i="17"/>
  <c r="Z54" i="17"/>
  <c r="Y47" i="17"/>
  <c r="Y16" i="17"/>
  <c r="Z9" i="17"/>
  <c r="Z52" i="17"/>
  <c r="Y11" i="17"/>
  <c r="X5" i="17"/>
  <c r="X6" i="17"/>
  <c r="X7" i="17"/>
  <c r="X8" i="17"/>
  <c r="Y31" i="17"/>
  <c r="Y24" i="17"/>
  <c r="Z3" i="17"/>
  <c r="AA16" i="17" l="1"/>
  <c r="AA56" i="17"/>
  <c r="AA55" i="17"/>
  <c r="Z57" i="17"/>
  <c r="Z48" i="17"/>
  <c r="Z49" i="17"/>
  <c r="AA47" i="17"/>
  <c r="Z15" i="17"/>
  <c r="Z11" i="17"/>
  <c r="Y5" i="17"/>
  <c r="Y6" i="17"/>
  <c r="Y7" i="17"/>
  <c r="Y8" i="17"/>
  <c r="Z33" i="17"/>
  <c r="Z31" i="17"/>
  <c r="Z24" i="17"/>
  <c r="AA3" i="17"/>
  <c r="AA49" i="17" l="1"/>
  <c r="AA33" i="17"/>
  <c r="AB48" i="17"/>
  <c r="AB57" i="17"/>
  <c r="AA15" i="17"/>
  <c r="AB11" i="17"/>
  <c r="AA35" i="17"/>
  <c r="AA34" i="17"/>
  <c r="Z8" i="17"/>
  <c r="Z5" i="17"/>
  <c r="Z6" i="17"/>
  <c r="Z7" i="17"/>
  <c r="AA31" i="17"/>
  <c r="AA32" i="17"/>
  <c r="AB3" i="17"/>
  <c r="AA24" i="17"/>
  <c r="AB24" i="17" l="1"/>
  <c r="AB51" i="17"/>
  <c r="AC49" i="17"/>
  <c r="AB35" i="17"/>
  <c r="AB34" i="17"/>
  <c r="AC33" i="17"/>
  <c r="AB50" i="17"/>
  <c r="AB9" i="17"/>
  <c r="AC15" i="17"/>
  <c r="AA6" i="17"/>
  <c r="AA7" i="17"/>
  <c r="AA8" i="17"/>
  <c r="AA5" i="17"/>
  <c r="AC3" i="17"/>
  <c r="AB32" i="17"/>
  <c r="AC24" i="17" l="1"/>
  <c r="AC53" i="17"/>
  <c r="AD34" i="17"/>
  <c r="AC51" i="17"/>
  <c r="AC50" i="17"/>
  <c r="AD35" i="17"/>
  <c r="AD9" i="17"/>
  <c r="AC16" i="17"/>
  <c r="AB6" i="17"/>
  <c r="AB5" i="17"/>
  <c r="AB8" i="17"/>
  <c r="AB7" i="17"/>
  <c r="AD3" i="17"/>
  <c r="AD53" i="17" l="1"/>
  <c r="AE51" i="17"/>
  <c r="AD52" i="17"/>
  <c r="AE50" i="17"/>
  <c r="AE16" i="17"/>
  <c r="AC7" i="17"/>
  <c r="AC6" i="17"/>
  <c r="AC5" i="17"/>
  <c r="AC8" i="17"/>
  <c r="AE3" i="17"/>
  <c r="AE44" i="17" l="1"/>
  <c r="AF52" i="17"/>
  <c r="AE58" i="17"/>
  <c r="AF53" i="17"/>
  <c r="AE36" i="17"/>
  <c r="AD8" i="17"/>
  <c r="AD7" i="17"/>
  <c r="AD6" i="17"/>
  <c r="AD5" i="17"/>
  <c r="AF3" i="17"/>
  <c r="AF60" i="17" l="1"/>
  <c r="AF61" i="17"/>
  <c r="AF62" i="17"/>
  <c r="AF59" i="17"/>
  <c r="AF36" i="17"/>
  <c r="AF58" i="17"/>
  <c r="AF45" i="17"/>
  <c r="AF44" i="17"/>
  <c r="AE5" i="17"/>
  <c r="AE7" i="17"/>
  <c r="AE6" i="17"/>
  <c r="AE8" i="17"/>
  <c r="AF24" i="17"/>
  <c r="AG3" i="17"/>
  <c r="AG60" i="17" l="1"/>
  <c r="AG61" i="17"/>
  <c r="AG62" i="17"/>
  <c r="AG59" i="17"/>
  <c r="AG46" i="17"/>
  <c r="AG45" i="17"/>
  <c r="AG37" i="17"/>
  <c r="AF6" i="17"/>
  <c r="AF5" i="17"/>
  <c r="AF8" i="17"/>
  <c r="AF7" i="17"/>
  <c r="AG24" i="17"/>
  <c r="AG6" i="17" l="1"/>
  <c r="AG7" i="17"/>
  <c r="AG8" i="17"/>
  <c r="AG5" i="17"/>
</calcChain>
</file>

<file path=xl/comments1.xml><?xml version="1.0" encoding="utf-8"?>
<comments xmlns="http://schemas.openxmlformats.org/spreadsheetml/2006/main">
  <authors>
    <author>Кукушкин Владимир Николаевич</author>
    <author>hp</author>
  </authors>
  <commentList>
    <comment ref="J12" authorId="0">
      <text>
        <r>
          <rPr>
            <sz val="9"/>
            <color indexed="81"/>
            <rFont val="Tahoma"/>
            <family val="2"/>
            <charset val="204"/>
          </rPr>
          <t xml:space="preserve">Распоряжением
</t>
        </r>
      </text>
    </comment>
    <comment ref="K16" authorId="1">
      <text>
        <r>
          <rPr>
            <b/>
            <sz val="9"/>
            <color indexed="81"/>
            <rFont val="Tahoma"/>
            <charset val="1"/>
          </rPr>
          <t>Распоряжением на февраль</t>
        </r>
      </text>
    </comment>
    <comment ref="J57" authorId="0">
      <text>
        <r>
          <rPr>
            <b/>
            <sz val="9"/>
            <color indexed="81"/>
            <rFont val="Tahoma"/>
            <charset val="1"/>
          </rPr>
          <t>распоряжением на январь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60" authorId="0">
      <text>
        <r>
          <rPr>
            <b/>
            <sz val="9"/>
            <color indexed="81"/>
            <rFont val="Tahoma"/>
            <charset val="1"/>
          </rPr>
          <t>распоряжением заменили вместо 22099-22100 между февралем и мартом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<sst xmlns="http://schemas.openxmlformats.org/spreadsheetml/2006/main" count="3806" uniqueCount="251">
  <si>
    <t>56015-56016</t>
  </si>
  <si>
    <t>56021-56022</t>
  </si>
  <si>
    <t>22005-22006</t>
  </si>
  <si>
    <t>22017-22018</t>
  </si>
  <si>
    <t>56007-56008</t>
  </si>
  <si>
    <t>56023-56024</t>
  </si>
  <si>
    <t>56019-56020</t>
  </si>
  <si>
    <t>56025-56026</t>
  </si>
  <si>
    <t>56027-56028</t>
  </si>
  <si>
    <t>56029-56030</t>
  </si>
  <si>
    <t>56031-56032</t>
  </si>
  <si>
    <t>56033-56034</t>
  </si>
  <si>
    <t>22001-22002</t>
  </si>
  <si>
    <t>22063-22064</t>
  </si>
  <si>
    <t>56005-56006</t>
  </si>
  <si>
    <t>56009-56010</t>
  </si>
  <si>
    <t>22065-22066</t>
  </si>
  <si>
    <t>22067-22068</t>
  </si>
  <si>
    <t>22069-22070</t>
  </si>
  <si>
    <t>22071-22072</t>
  </si>
  <si>
    <t>22073-22074</t>
  </si>
  <si>
    <t>22075-22076</t>
  </si>
  <si>
    <t>22077-22078</t>
  </si>
  <si>
    <t>22079-22080</t>
  </si>
  <si>
    <t>22085-22086</t>
  </si>
  <si>
    <t>22087-22088</t>
  </si>
  <si>
    <t>22091-22092</t>
  </si>
  <si>
    <t>22093-22094</t>
  </si>
  <si>
    <t>22097-22098</t>
  </si>
  <si>
    <t>22103-22104</t>
  </si>
  <si>
    <t>22101-22102</t>
  </si>
  <si>
    <t>22083-22084</t>
  </si>
  <si>
    <t>22107-22108</t>
  </si>
  <si>
    <t>22095-22096</t>
  </si>
  <si>
    <t>Ставим на ТР-2</t>
  </si>
  <si>
    <t>Ставим на ТР-1</t>
  </si>
  <si>
    <t>Н01</t>
  </si>
  <si>
    <t>10404-10405</t>
  </si>
  <si>
    <t>Ю001</t>
  </si>
  <si>
    <t>Ю003</t>
  </si>
  <si>
    <t>Ю007</t>
  </si>
  <si>
    <t>22013-22014</t>
  </si>
  <si>
    <t>Ю009</t>
  </si>
  <si>
    <t>Ю011</t>
  </si>
  <si>
    <t>22021-22022</t>
  </si>
  <si>
    <t>Ю301</t>
  </si>
  <si>
    <t>Ю302</t>
  </si>
  <si>
    <t>Ю303</t>
  </si>
  <si>
    <t>Ю304</t>
  </si>
  <si>
    <t>Ю305</t>
  </si>
  <si>
    <t>Ю306</t>
  </si>
  <si>
    <t>Ю307</t>
  </si>
  <si>
    <t>Ю308</t>
  </si>
  <si>
    <t>Ю309</t>
  </si>
  <si>
    <t>Ю310</t>
  </si>
  <si>
    <t>22081-22082</t>
  </si>
  <si>
    <t>Ю311</t>
  </si>
  <si>
    <t>Ю312</t>
  </si>
  <si>
    <t>Ю313</t>
  </si>
  <si>
    <t>Ю314</t>
  </si>
  <si>
    <t>22089-22090</t>
  </si>
  <si>
    <t>Ю315</t>
  </si>
  <si>
    <t>Ю316</t>
  </si>
  <si>
    <t>Ю317</t>
  </si>
  <si>
    <t>Ю318</t>
  </si>
  <si>
    <t>Ю319</t>
  </si>
  <si>
    <t>22099-22100</t>
  </si>
  <si>
    <t>Ю320</t>
  </si>
  <si>
    <t>Ю321</t>
  </si>
  <si>
    <t>Ю322</t>
  </si>
  <si>
    <t>22105-22106</t>
  </si>
  <si>
    <t>Ю323</t>
  </si>
  <si>
    <t>Ю324</t>
  </si>
  <si>
    <t>22109-22110</t>
  </si>
  <si>
    <t>Ю325</t>
  </si>
  <si>
    <t>22111-22112</t>
  </si>
  <si>
    <t>Ю326</t>
  </si>
  <si>
    <t>22113-22114</t>
  </si>
  <si>
    <t>Ю327</t>
  </si>
  <si>
    <t>22115-22116</t>
  </si>
  <si>
    <t>Н02</t>
  </si>
  <si>
    <t>56003-56004</t>
  </si>
  <si>
    <t>Н03</t>
  </si>
  <si>
    <t>Н04</t>
  </si>
  <si>
    <t>Н05</t>
  </si>
  <si>
    <t>Н06</t>
  </si>
  <si>
    <t>56011-56012</t>
  </si>
  <si>
    <t>Н07</t>
  </si>
  <si>
    <t>56013-56014</t>
  </si>
  <si>
    <t>Н08</t>
  </si>
  <si>
    <t>Н09</t>
  </si>
  <si>
    <t>56017-56018</t>
  </si>
  <si>
    <t>Н11</t>
  </si>
  <si>
    <t>Н12</t>
  </si>
  <si>
    <t>Н13</t>
  </si>
  <si>
    <t>Н14</t>
  </si>
  <si>
    <t>Н15</t>
  </si>
  <si>
    <t>Н16</t>
  </si>
  <si>
    <t>Н17</t>
  </si>
  <si>
    <t>Н18</t>
  </si>
  <si>
    <t>Н21</t>
  </si>
  <si>
    <t>56035-56036</t>
  </si>
  <si>
    <t>Н22</t>
  </si>
  <si>
    <t>56037-56038</t>
  </si>
  <si>
    <t>Н23</t>
  </si>
  <si>
    <t>56039-56040</t>
  </si>
  <si>
    <t>Н24</t>
  </si>
  <si>
    <t>56041-56042</t>
  </si>
  <si>
    <t>Н25</t>
  </si>
  <si>
    <t>56043-56044</t>
  </si>
  <si>
    <t>Н26</t>
  </si>
  <si>
    <t>56045-56046</t>
  </si>
  <si>
    <t>Н27</t>
  </si>
  <si>
    <t>56047-56048</t>
  </si>
  <si>
    <t>Id</t>
  </si>
  <si>
    <t>ТР-1</t>
  </si>
  <si>
    <t>ТО-2</t>
  </si>
  <si>
    <t>ТР-2</t>
  </si>
  <si>
    <t>Ставим на ТО-2</t>
  </si>
  <si>
    <t>Вагон</t>
  </si>
  <si>
    <t>ТО1</t>
  </si>
  <si>
    <t>ТО2</t>
  </si>
  <si>
    <t>ТP1</t>
  </si>
  <si>
    <t>ТP2</t>
  </si>
  <si>
    <t>Зав. ремонт</t>
  </si>
  <si>
    <t>Дата</t>
  </si>
  <si>
    <t>Текущий</t>
  </si>
  <si>
    <t>пробег</t>
  </si>
  <si>
    <t>Пробег</t>
  </si>
  <si>
    <t>&gt; на</t>
  </si>
  <si>
    <t>ТР-3</t>
  </si>
  <si>
    <t>н.э.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</si>
  <si>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</si>
  <si>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</si>
  <si>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</si>
  <si>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</si>
  <si>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</si>
  <si>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</si>
  <si>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</si>
  <si>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</si>
  <si>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</si>
  <si>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</si>
  <si>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</si>
  <si>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</si>
  <si>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</si>
  <si>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</si>
  <si>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</si>
  <si>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</si>
  <si>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</si>
  <si>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</si>
  <si>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</si>
  <si>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</si>
  <si>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</si>
  <si>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</si>
  <si>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</si>
  <si>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</si>
  <si>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изготовления</t>
  </si>
  <si>
    <t>Тип</t>
  </si>
  <si>
    <t>вагона</t>
  </si>
  <si>
    <t>от начала</t>
  </si>
  <si>
    <t>эксплуатации</t>
  </si>
  <si>
    <t>от КР/СР</t>
  </si>
  <si>
    <t>от ТР-3</t>
  </si>
  <si>
    <t>ВидРем</t>
  </si>
  <si>
    <t>ПробЗР</t>
  </si>
  <si>
    <t>ДатаОтпр</t>
  </si>
  <si>
    <t>ДатаПроб</t>
  </si>
  <si>
    <t>от ТР1</t>
  </si>
  <si>
    <t>от ТР2</t>
  </si>
  <si>
    <t>с нач. месяца</t>
  </si>
  <si>
    <t>Завод изготовитель</t>
  </si>
  <si>
    <t>81-556</t>
  </si>
  <si>
    <t>SKODA TRANSPORTATION</t>
  </si>
  <si>
    <t>81-558</t>
  </si>
  <si>
    <t>81-557</t>
  </si>
  <si>
    <t>81-722</t>
  </si>
  <si>
    <t>Открытое акцион.общество 'МЕТРОВАГОНМАШ' (52</t>
  </si>
  <si>
    <t>Октябpьский вагоноремонтный завод</t>
  </si>
  <si>
    <t>81-723</t>
  </si>
  <si>
    <t>81-724</t>
  </si>
  <si>
    <t>ООО 'ВАГОНМАШ'</t>
  </si>
  <si>
    <t>УП-02</t>
  </si>
  <si>
    <t>ПКТБ Петербургский метрополитен</t>
  </si>
  <si>
    <t>ЭКА06</t>
  </si>
  <si>
    <t>ЭКА-06</t>
  </si>
  <si>
    <t>ЗАО 'МВМ' Санкт-Петербург</t>
  </si>
  <si>
    <t>ЭКА07</t>
  </si>
  <si>
    <t>ЭКА-07</t>
  </si>
  <si>
    <t>81-722,3</t>
  </si>
  <si>
    <t>81-723,3</t>
  </si>
  <si>
    <t>81-724,3</t>
  </si>
  <si>
    <t>81-556,1</t>
  </si>
  <si>
    <t>81-556,2</t>
  </si>
  <si>
    <t>81-557,1</t>
  </si>
  <si>
    <t>81-557,2</t>
  </si>
  <si>
    <t>81-558,1</t>
  </si>
  <si>
    <t>81-558,2</t>
  </si>
  <si>
    <t>Депо</t>
  </si>
  <si>
    <t>ТЧ-5</t>
  </si>
  <si>
    <t>В/не</t>
  </si>
  <si>
    <t>сцепе</t>
  </si>
  <si>
    <t>Плановый</t>
  </si>
  <si>
    <t>сцеп</t>
  </si>
  <si>
    <t>+</t>
  </si>
  <si>
    <t>-</t>
  </si>
  <si>
    <r>
      <t>ТО-2</t>
    </r>
    <r>
      <rPr>
        <sz val="11"/>
        <color theme="8" tint="0.59999389629810485"/>
        <rFont val="Times New Roman"/>
        <family val="1"/>
        <charset val="204"/>
      </rPr>
      <t>н</t>
    </r>
  </si>
  <si>
    <r>
      <t>ТО-2</t>
    </r>
    <r>
      <rPr>
        <sz val="11"/>
        <color theme="8" tint="0.59999389629810485"/>
        <rFont val="Times New Roman"/>
        <family val="1"/>
        <charset val="204"/>
      </rPr>
      <t>ю</t>
    </r>
  </si>
  <si>
    <r>
      <t>ТР-1</t>
    </r>
    <r>
      <rPr>
        <sz val="11"/>
        <color theme="6" tint="0.39997558519241921"/>
        <rFont val="Times New Roman"/>
        <family val="1"/>
        <charset val="204"/>
      </rPr>
      <t>н</t>
    </r>
  </si>
  <si>
    <r>
      <t>ТР-1</t>
    </r>
    <r>
      <rPr>
        <sz val="11"/>
        <color theme="6" tint="0.39997558519241921"/>
        <rFont val="Times New Roman"/>
        <family val="1"/>
        <charset val="204"/>
      </rPr>
      <t>ю</t>
    </r>
  </si>
  <si>
    <r>
      <t>ТР-2</t>
    </r>
    <r>
      <rPr>
        <sz val="11"/>
        <color theme="5" tint="0.39997558519241921"/>
        <rFont val="Times New Roman"/>
        <family val="1"/>
        <charset val="204"/>
      </rPr>
      <t>н</t>
    </r>
  </si>
  <si>
    <r>
      <t>ТР-2</t>
    </r>
    <r>
      <rPr>
        <sz val="11"/>
        <color theme="5" tint="0.39997558519241921"/>
        <rFont val="Times New Roman"/>
        <family val="1"/>
        <charset val="204"/>
      </rPr>
      <t>ю</t>
    </r>
  </si>
  <si>
    <r>
      <t>ТР-3</t>
    </r>
    <r>
      <rPr>
        <sz val="10"/>
        <color theme="8"/>
        <rFont val="Calibri"/>
        <family val="2"/>
        <charset val="204"/>
        <scheme val="minor"/>
      </rPr>
      <t>ю4</t>
    </r>
  </si>
  <si>
    <r>
      <t>ТР-3</t>
    </r>
    <r>
      <rPr>
        <sz val="10"/>
        <color rgb="FF92D050"/>
        <rFont val="Calibri"/>
        <family val="2"/>
        <charset val="204"/>
        <scheme val="minor"/>
      </rPr>
      <t>ю5</t>
    </r>
  </si>
  <si>
    <r>
      <t>ТР-3</t>
    </r>
    <r>
      <rPr>
        <sz val="11"/>
        <color rgb="FF9BE5FF"/>
        <rFont val="Calibri"/>
        <family val="2"/>
        <charset val="204"/>
        <scheme val="minor"/>
      </rPr>
      <t>н5</t>
    </r>
  </si>
  <si>
    <r>
      <t>ТР-3</t>
    </r>
    <r>
      <rPr>
        <sz val="11"/>
        <color rgb="FFA794BE"/>
        <rFont val="Calibri"/>
        <family val="2"/>
        <charset val="204"/>
        <scheme val="minor"/>
      </rPr>
      <t>нП</t>
    </r>
  </si>
  <si>
    <r>
      <t>ТР-3</t>
    </r>
    <r>
      <rPr>
        <sz val="11"/>
        <color theme="5" tint="0.39997558519241921"/>
        <rFont val="Calibri"/>
        <family val="2"/>
        <charset val="204"/>
        <scheme val="minor"/>
      </rPr>
      <t>юП</t>
    </r>
  </si>
  <si>
    <t>Стоит в ТР-3 ХСпб</t>
  </si>
  <si>
    <r>
      <t>ТР-3</t>
    </r>
    <r>
      <rPr>
        <sz val="5.5"/>
        <color rgb="FF92D050"/>
        <rFont val="Calibri"/>
        <family val="2"/>
        <charset val="204"/>
        <scheme val="minor"/>
      </rPr>
      <t>ю5о</t>
    </r>
  </si>
  <si>
    <r>
      <t>ТР-3</t>
    </r>
    <r>
      <rPr>
        <sz val="5.5"/>
        <color rgb="FF9BE5FF"/>
        <rFont val="Calibri"/>
        <family val="2"/>
        <charset val="204"/>
        <scheme val="minor"/>
      </rPr>
      <t>н5о</t>
    </r>
  </si>
  <si>
    <r>
      <t>ТР-3</t>
    </r>
    <r>
      <rPr>
        <sz val="5.5"/>
        <color theme="8"/>
        <rFont val="Calibri"/>
        <family val="2"/>
        <charset val="204"/>
        <scheme val="minor"/>
      </rPr>
      <t>ю4о</t>
    </r>
  </si>
  <si>
    <r>
      <t>ТР-3</t>
    </r>
    <r>
      <rPr>
        <b/>
        <sz val="5.5"/>
        <color theme="5" tint="0.39997558519241921"/>
        <rFont val="Calibri"/>
        <family val="2"/>
        <charset val="204"/>
        <scheme val="minor"/>
      </rPr>
      <t>юПо</t>
    </r>
  </si>
  <si>
    <r>
      <t>ТР-3</t>
    </r>
    <r>
      <rPr>
        <sz val="5.5"/>
        <color theme="5" tint="0.39997558519241921"/>
        <rFont val="Calibri"/>
        <family val="2"/>
        <charset val="204"/>
        <scheme val="minor"/>
      </rPr>
      <t>юПо</t>
    </r>
  </si>
  <si>
    <r>
      <t>ТР-3</t>
    </r>
    <r>
      <rPr>
        <sz val="5.5"/>
        <color rgb="FFA794BE"/>
        <rFont val="Calibri"/>
        <family val="2"/>
        <charset val="204"/>
        <scheme val="minor"/>
      </rPr>
      <t>нПо</t>
    </r>
  </si>
  <si>
    <t>ТО-2н</t>
  </si>
  <si>
    <t>ТР-1н</t>
  </si>
  <si>
    <t>ТР-2н</t>
  </si>
  <si>
    <t>Рабочих дней в месяц</t>
  </si>
  <si>
    <t>Ставим на ТО-1</t>
  </si>
  <si>
    <t>#</t>
  </si>
  <si>
    <t xml:space="preserve">max NeVa </t>
  </si>
  <si>
    <t>max Jubilee</t>
  </si>
  <si>
    <t>140/160</t>
  </si>
  <si>
    <r>
      <t>ТР-1</t>
    </r>
    <r>
      <rPr>
        <b/>
        <sz val="11"/>
        <color theme="6" tint="0.39997558519241921"/>
        <rFont val="Times New Roman"/>
        <family val="1"/>
        <charset val="204"/>
      </rPr>
      <t>ю</t>
    </r>
  </si>
  <si>
    <r>
      <t>ТР-2</t>
    </r>
    <r>
      <rPr>
        <b/>
        <sz val="11"/>
        <color theme="5" tint="0.39997558519241921"/>
        <rFont val="Times New Roman"/>
        <family val="1"/>
        <charset val="204"/>
      </rPr>
      <t>ю</t>
    </r>
  </si>
  <si>
    <t>Календарных дней в месяц</t>
  </si>
  <si>
    <t>(пробеги на дату)</t>
  </si>
  <si>
    <t>консервН</t>
  </si>
  <si>
    <t>прочееН</t>
  </si>
  <si>
    <t>СортГрупп</t>
  </si>
  <si>
    <t>ТР-3ю5</t>
  </si>
  <si>
    <r>
      <t>ТР-3</t>
    </r>
    <r>
      <rPr>
        <sz val="5.5"/>
        <color theme="0"/>
        <rFont val="Calibri"/>
        <family val="2"/>
        <charset val="204"/>
        <scheme val="minor"/>
      </rPr>
      <t>ю5о</t>
    </r>
  </si>
  <si>
    <t>265/320</t>
  </si>
  <si>
    <t>80/80</t>
  </si>
  <si>
    <t>Депо - ТЧ-5 Анализ проведения тех. ремонтов (Текущее состояние) период с 24.12.2021 по 24.01.2022</t>
  </si>
  <si>
    <t>Депо - ТЧ-5 Перечень видов ремонта период с 24.12.2021 по 24.01.2022</t>
  </si>
  <si>
    <t>ТР-1ю</t>
  </si>
  <si>
    <t>ТО-2ю</t>
  </si>
  <si>
    <t>НЕВА</t>
  </si>
  <si>
    <t>ЮБИ</t>
  </si>
  <si>
    <t>ВСЕГО</t>
  </si>
  <si>
    <t>Оснащение вагонов 81-556/557/558 и 81-556.1/557.1/558.1 ПА АУДП.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</si>
</sst>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C19]dd\ mmmm\ yyyy\ \г\.;@"/>
  </numFmts>
  <fonts count="70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Times New Roman"/>
      <family val="1"/>
      <charset val="204"/>
    </font>
    <font>
      <sz val="11"/>
      <name val="Times New Roman"/>
      <family val="2"/>
      <charset val="204"/>
    </font>
    <font>
      <sz val="1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theme="3"/>
      <name val="Times New Roman"/>
      <family val="2"/>
      <charset val="204"/>
    </font>
    <font>
      <sz val="11"/>
      <color rgb="FF9C6500"/>
      <name val="Times New Roman"/>
      <family val="2"/>
      <charset val="204"/>
    </font>
    <font>
      <b/>
      <sz val="8"/>
      <color theme="0" tint="-0.34998626667073579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1"/>
      <color theme="0"/>
      <name val="Calibri"/>
      <family val="2"/>
      <charset val="204"/>
      <scheme val="minor"/>
    </font>
    <font>
      <sz val="11"/>
      <color rgb="FF0078D7"/>
      <name val="Times New Roman"/>
      <family val="1"/>
      <charset val="204"/>
    </font>
    <font>
      <sz val="11"/>
      <color rgb="FF0078D7"/>
      <name val="MS Sans Serif"/>
      <family val="2"/>
      <charset val="204"/>
    </font>
    <font>
      <sz val="8"/>
      <name val="Times New Roman"/>
      <family val="2"/>
      <charset val="204"/>
    </font>
    <font>
      <sz val="9"/>
      <color theme="1" tint="0.499984740745262"/>
      <name val="Calibri"/>
      <family val="2"/>
      <charset val="204"/>
      <scheme val="minor"/>
    </font>
    <font>
      <b/>
      <sz val="10"/>
      <color rgb="FFFF9F9F"/>
      <name val="Calibri"/>
      <family val="2"/>
      <charset val="204"/>
      <scheme val="minor"/>
    </font>
    <font>
      <sz val="9"/>
      <color rgb="FF9C6500"/>
      <name val="Times New Roman"/>
      <family val="1"/>
      <charset val="204"/>
    </font>
    <font>
      <b/>
      <sz val="10"/>
      <color rgb="FF92D050"/>
      <name val="Calibri"/>
      <family val="2"/>
      <charset val="204"/>
      <scheme val="minor"/>
    </font>
    <font>
      <b/>
      <sz val="10"/>
      <color theme="8" tint="0.39997558519241921"/>
      <name val="Calibri"/>
      <family val="2"/>
      <charset val="204"/>
      <scheme val="minor"/>
    </font>
    <font>
      <b/>
      <sz val="10"/>
      <color theme="0" tint="-0.249977111117893"/>
      <name val="Calibri"/>
      <family val="2"/>
      <charset val="204"/>
      <scheme val="minor"/>
    </font>
    <font>
      <sz val="9"/>
      <color rgb="FFFF0000"/>
      <name val="Times New Roman"/>
      <family val="1"/>
      <charset val="204"/>
    </font>
    <font>
      <sz val="8"/>
      <color theme="1" tint="0.499984740745262"/>
      <name val="Calibri"/>
      <family val="2"/>
      <charset val="204"/>
      <scheme val="minor"/>
    </font>
    <font>
      <b/>
      <sz val="8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1"/>
      <color rgb="FF0078D7"/>
      <name val="Times New Roman"/>
      <family val="1"/>
      <charset val="204"/>
    </font>
    <font>
      <b/>
      <sz val="9"/>
      <color theme="0"/>
      <name val="Calibri"/>
      <family val="2"/>
      <charset val="204"/>
      <scheme val="minor"/>
    </font>
    <font>
      <sz val="11"/>
      <color theme="6" tint="0.39997558519241921"/>
      <name val="Times New Roman"/>
      <family val="1"/>
      <charset val="204"/>
    </font>
    <font>
      <sz val="11"/>
      <color theme="8" tint="0.59999389629810485"/>
      <name val="Times New Roman"/>
      <family val="1"/>
      <charset val="204"/>
    </font>
    <font>
      <sz val="11"/>
      <color theme="5" tint="0.39997558519241921"/>
      <name val="Times New Roman"/>
      <family val="1"/>
      <charset val="204"/>
    </font>
    <font>
      <sz val="11"/>
      <color rgb="FF9BE5FF"/>
      <name val="Calibri"/>
      <family val="2"/>
      <charset val="204"/>
      <scheme val="minor"/>
    </font>
    <font>
      <sz val="10"/>
      <color rgb="FF92D050"/>
      <name val="Calibri"/>
      <family val="2"/>
      <charset val="204"/>
      <scheme val="minor"/>
    </font>
    <font>
      <sz val="10"/>
      <color theme="8"/>
      <name val="Calibri"/>
      <family val="2"/>
      <charset val="204"/>
      <scheme val="minor"/>
    </font>
    <font>
      <sz val="11"/>
      <color rgb="FFA794BE"/>
      <name val="Calibri"/>
      <family val="2"/>
      <charset val="204"/>
      <scheme val="minor"/>
    </font>
    <font>
      <sz val="11"/>
      <color theme="5" tint="0.39997558519241921"/>
      <name val="Calibri"/>
      <family val="2"/>
      <charset val="204"/>
      <scheme val="minor"/>
    </font>
    <font>
      <sz val="8"/>
      <color theme="1"/>
      <name val="Times New Roman"/>
      <family val="2"/>
      <charset val="204"/>
    </font>
    <font>
      <sz val="8"/>
      <color theme="1"/>
      <name val="Times New Roman"/>
      <family val="1"/>
      <charset val="204"/>
    </font>
    <font>
      <sz val="5.5"/>
      <color rgb="FF92D050"/>
      <name val="Calibri"/>
      <family val="2"/>
      <charset val="204"/>
      <scheme val="minor"/>
    </font>
    <font>
      <sz val="5.5"/>
      <color rgb="FF9BE5FF"/>
      <name val="Calibri"/>
      <family val="2"/>
      <charset val="204"/>
      <scheme val="minor"/>
    </font>
    <font>
      <sz val="5.5"/>
      <color theme="8"/>
      <name val="Calibri"/>
      <family val="2"/>
      <charset val="204"/>
      <scheme val="minor"/>
    </font>
    <font>
      <b/>
      <sz val="5.5"/>
      <color theme="5" tint="0.39997558519241921"/>
      <name val="Calibri"/>
      <family val="2"/>
      <charset val="204"/>
      <scheme val="minor"/>
    </font>
    <font>
      <sz val="5.5"/>
      <color theme="5" tint="0.39997558519241921"/>
      <name val="Calibri"/>
      <family val="2"/>
      <charset val="204"/>
      <scheme val="minor"/>
    </font>
    <font>
      <sz val="5.5"/>
      <color rgb="FFA794BE"/>
      <name val="Calibri"/>
      <family val="2"/>
      <charset val="204"/>
      <scheme val="minor"/>
    </font>
    <font>
      <sz val="8"/>
      <name val="Times New Roman"/>
      <family val="1"/>
      <charset val="204"/>
    </font>
    <font>
      <sz val="8"/>
      <color theme="0" tint="-0.249977111117893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b/>
      <sz val="10"/>
      <color theme="0" tint="-0.14999847407452621"/>
      <name val="Calibri"/>
      <family val="2"/>
      <charset val="204"/>
      <scheme val="minor"/>
    </font>
    <font>
      <b/>
      <sz val="11"/>
      <color theme="6" tint="0.39997558519241921"/>
      <name val="Times New Roman"/>
      <family val="1"/>
      <charset val="204"/>
    </font>
    <font>
      <b/>
      <sz val="10"/>
      <color rgb="FFFF0000"/>
      <name val="Calibri"/>
      <family val="2"/>
      <charset val="204"/>
      <scheme val="minor"/>
    </font>
    <font>
      <b/>
      <sz val="11"/>
      <color theme="5" tint="0.39997558519241921"/>
      <name val="Times New Roman"/>
      <family val="1"/>
      <charset val="204"/>
    </font>
    <font>
      <b/>
      <sz val="8"/>
      <color theme="0"/>
      <name val="Times New Roman"/>
      <family val="1"/>
      <charset val="204"/>
    </font>
    <font>
      <b/>
      <sz val="5.5"/>
      <color theme="0"/>
      <name val="Times New Roman"/>
      <family val="1"/>
      <charset val="204"/>
    </font>
    <font>
      <b/>
      <sz val="10"/>
      <color theme="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i/>
      <sz val="11"/>
      <color theme="9" tint="-0.249977111117893"/>
      <name val="Times New Roman"/>
      <family val="1"/>
      <charset val="204"/>
    </font>
    <font>
      <sz val="8"/>
      <color theme="0" tint="-0.34998626667073579"/>
      <name val="Calibri"/>
      <family val="2"/>
      <charset val="204"/>
      <scheme val="minor"/>
    </font>
    <font>
      <b/>
      <sz val="10"/>
      <color rgb="FFF79393"/>
      <name val="Calibri"/>
      <family val="2"/>
      <charset val="204"/>
      <scheme val="minor"/>
    </font>
    <font>
      <b/>
      <sz val="9"/>
      <color indexed="81"/>
      <name val="Tahoma"/>
      <charset val="1"/>
    </font>
    <font>
      <b/>
      <sz val="10"/>
      <color theme="8" tint="0.59999389629810485"/>
      <name val="Calibri"/>
      <family val="2"/>
      <charset val="204"/>
      <scheme val="minor"/>
    </font>
    <font>
      <b/>
      <sz val="10"/>
      <color theme="5" tint="0.39997558519241921"/>
      <name val="Calibri"/>
      <family val="2"/>
      <charset val="204"/>
      <scheme val="minor"/>
    </font>
    <font>
      <sz val="5.5"/>
      <color theme="0"/>
      <name val="Calibri"/>
      <family val="2"/>
      <charset val="204"/>
      <scheme val="minor"/>
    </font>
    <font>
      <sz val="9"/>
      <color indexed="81"/>
      <name val="Tahoma"/>
      <charset val="1"/>
    </font>
    <font>
      <sz val="11"/>
      <color theme="0"/>
      <name val="Times New Roman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9F9F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rgb="FF65D7FF"/>
        </stop>
        <stop position="1">
          <color theme="8" tint="-0.25098422193060094"/>
        </stop>
      </gradientFill>
    </fill>
    <fill>
      <gradientFill degree="90">
        <stop position="0">
          <color rgb="FFCDF2FF"/>
        </stop>
        <stop position="1">
          <color rgb="FF3FCDFF"/>
        </stop>
      </gradientFill>
    </fill>
    <fill>
      <gradientFill degree="90">
        <stop position="0">
          <color theme="5" tint="0.80001220740379042"/>
        </stop>
        <stop position="1">
          <color theme="5" tint="0.40000610370189521"/>
        </stop>
      </gradient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BF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EBAB"/>
        <bgColor indexed="64"/>
      </patternFill>
    </fill>
    <fill>
      <gradientFill degree="90">
        <stop position="0">
          <color theme="6" tint="0.59999389629810485"/>
        </stop>
        <stop position="1">
          <color rgb="FF00B050"/>
        </stop>
      </gradientFill>
    </fill>
    <fill>
      <patternFill patternType="solid">
        <fgColor rgb="FFFF0000"/>
        <bgColor indexed="64"/>
      </patternFill>
    </fill>
    <fill>
      <patternFill patternType="solid">
        <fgColor rgb="FFFFEEB7"/>
        <bgColor auto="1"/>
      </patternFill>
    </fill>
    <fill>
      <patternFill patternType="solid">
        <fgColor rgb="FFEBFDD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</patternFill>
    </fill>
    <fill>
      <patternFill patternType="solid">
        <fgColor rgb="FFFFF4D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Dot">
        <color theme="2" tint="-9.9978637043366805E-2"/>
      </left>
      <right style="dashDot">
        <color theme="2" tint="-9.9978637043366805E-2"/>
      </right>
      <top style="dashDot">
        <color theme="2" tint="-9.9978637043366805E-2"/>
      </top>
      <bottom style="dashDot">
        <color theme="2" tint="-9.9978637043366805E-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ashDot">
        <color theme="2" tint="-9.9978637043366805E-2"/>
      </left>
      <right/>
      <top style="dashDot">
        <color theme="2" tint="-9.9978637043366805E-2"/>
      </top>
      <bottom style="dashDot">
        <color theme="2" tint="-9.9978637043366805E-2"/>
      </bottom>
      <diagonal/>
    </border>
    <border>
      <left/>
      <right style="dashDot">
        <color theme="2" tint="-9.9978637043366805E-2"/>
      </right>
      <top style="dashDot">
        <color theme="2" tint="-9.9978637043366805E-2"/>
      </top>
      <bottom style="dashDot">
        <color theme="2" tint="-9.9978637043366805E-2"/>
      </bottom>
      <diagonal/>
    </border>
    <border>
      <left style="dashDot">
        <color theme="2" tint="-9.9978637043366805E-2"/>
      </left>
      <right style="dashDot">
        <color theme="2" tint="-9.9978637043366805E-2"/>
      </right>
      <top style="dashDot">
        <color theme="2" tint="-9.9978637043366805E-2"/>
      </top>
      <bottom/>
      <diagonal/>
    </border>
    <border>
      <left style="dashDot">
        <color theme="2" tint="-9.9978637043366805E-2"/>
      </left>
      <right/>
      <top style="dashDot">
        <color theme="2" tint="-9.9978637043366805E-2"/>
      </top>
      <bottom/>
      <diagonal/>
    </border>
    <border>
      <left style="dashDot">
        <color theme="2" tint="-9.9978637043366805E-2"/>
      </left>
      <right style="dashDot">
        <color theme="2" tint="-9.9978637043366805E-2"/>
      </right>
      <top/>
      <bottom style="dashDot">
        <color theme="2" tint="-9.9978637043366805E-2"/>
      </bottom>
      <diagonal/>
    </border>
    <border>
      <left style="thin">
        <color rgb="FFFF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ck">
        <color indexed="64"/>
      </right>
      <top style="thin">
        <color rgb="FFFF0000"/>
      </top>
      <bottom/>
      <diagonal/>
    </border>
    <border>
      <left style="thin">
        <color rgb="FFFF0000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medium">
        <color rgb="FF00B050"/>
      </bottom>
      <diagonal/>
    </border>
    <border>
      <left style="thin">
        <color indexed="64"/>
      </left>
      <right/>
      <top style="medium">
        <color rgb="FF00B050"/>
      </top>
      <bottom style="medium">
        <color rgb="FF00B050"/>
      </bottom>
      <diagonal/>
    </border>
    <border>
      <left style="dashDot">
        <color theme="2" tint="-9.9978637043366805E-2"/>
      </left>
      <right style="dashDot">
        <color theme="2" tint="-9.9978637043366805E-2"/>
      </right>
      <top style="dashDot">
        <color theme="2" tint="-9.9978637043366805E-2"/>
      </top>
      <bottom style="dashDot">
        <color indexed="64"/>
      </bottom>
      <diagonal/>
    </border>
    <border>
      <left style="dashDot">
        <color theme="2" tint="-9.9978637043366805E-2"/>
      </left>
      <right/>
      <top/>
      <bottom style="dashDot">
        <color theme="2" tint="-9.9978637043366805E-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ashDot">
        <color theme="2" tint="-9.9978637043366805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">
        <color theme="2" tint="-9.9978637043366805E-2"/>
      </top>
      <bottom style="dashDot">
        <color theme="2" tint="-9.9978637043366805E-2"/>
      </bottom>
      <diagonal/>
    </border>
    <border>
      <left style="dashDotDot">
        <color theme="0" tint="-0.14999847407452621"/>
      </left>
      <right style="dashDotDot">
        <color theme="0" tint="-0.14999847407452621"/>
      </right>
      <top style="dashDotDot">
        <color theme="0" tint="-0.14999847407452621"/>
      </top>
      <bottom style="dashDotDot">
        <color theme="0" tint="-0.14999847407452621"/>
      </bottom>
      <diagonal/>
    </border>
  </borders>
  <cellStyleXfs count="12">
    <xf numFmtId="0" fontId="0" fillId="0" borderId="0"/>
    <xf numFmtId="0" fontId="3" fillId="0" borderId="0"/>
    <xf numFmtId="0" fontId="6" fillId="0" borderId="0"/>
    <xf numFmtId="0" fontId="11" fillId="0" borderId="8" applyNumberFormat="0" applyFill="0" applyAlignment="0" applyProtection="0"/>
    <xf numFmtId="0" fontId="12" fillId="11" borderId="0" applyNumberFormat="0" applyBorder="0" applyAlignment="0" applyProtection="0"/>
    <xf numFmtId="0" fontId="12" fillId="11" borderId="0" applyBorder="0" applyAlignment="0" applyProtection="0"/>
    <xf numFmtId="164" fontId="6" fillId="0" borderId="0"/>
    <xf numFmtId="164" fontId="3" fillId="0" borderId="0"/>
    <xf numFmtId="164" fontId="6" fillId="0" borderId="0"/>
    <xf numFmtId="164" fontId="11" fillId="0" borderId="8" applyNumberFormat="0" applyFill="0" applyAlignment="0" applyProtection="0"/>
    <xf numFmtId="164" fontId="12" fillId="11" borderId="0" applyNumberFormat="0" applyBorder="0" applyAlignment="0" applyProtection="0"/>
    <xf numFmtId="0" fontId="68" fillId="31" borderId="0" applyNumberFormat="0" applyBorder="0" applyAlignment="0" applyProtection="0"/>
  </cellStyleXfs>
  <cellXfs count="345">
    <xf numFmtId="0" fontId="0" fillId="0" borderId="0" xfId="0"/>
    <xf numFmtId="0" fontId="0" fillId="8" borderId="1" xfId="0" applyFont="1" applyFill="1" applyBorder="1"/>
    <xf numFmtId="0" fontId="0" fillId="6" borderId="1" xfId="0" applyFont="1" applyFill="1" applyBorder="1"/>
    <xf numFmtId="0" fontId="0" fillId="0" borderId="0" xfId="0" applyFont="1" applyFill="1" applyBorder="1"/>
    <xf numFmtId="0" fontId="16" fillId="20" borderId="12" xfId="0" applyFont="1" applyFill="1" applyBorder="1" applyAlignment="1">
      <alignment horizontal="center" vertical="center" wrapText="1"/>
    </xf>
    <xf numFmtId="0" fontId="17" fillId="19" borderId="12" xfId="0" applyFont="1" applyFill="1" applyBorder="1" applyAlignment="1">
      <alignment horizontal="left" vertical="center"/>
    </xf>
    <xf numFmtId="0" fontId="17" fillId="19" borderId="12" xfId="0" applyFont="1" applyFill="1" applyBorder="1" applyAlignment="1">
      <alignment horizontal="right" vertical="center"/>
    </xf>
    <xf numFmtId="14" fontId="17" fillId="19" borderId="12" xfId="0" applyNumberFormat="1" applyFont="1" applyFill="1" applyBorder="1" applyAlignment="1">
      <alignment horizontal="left" vertical="center"/>
    </xf>
    <xf numFmtId="0" fontId="17" fillId="21" borderId="12" xfId="0" applyFont="1" applyFill="1" applyBorder="1" applyAlignment="1">
      <alignment horizontal="left" vertical="center"/>
    </xf>
    <xf numFmtId="0" fontId="17" fillId="21" borderId="12" xfId="0" applyFont="1" applyFill="1" applyBorder="1" applyAlignment="1">
      <alignment horizontal="right" vertical="center"/>
    </xf>
    <xf numFmtId="14" fontId="17" fillId="21" borderId="12" xfId="0" applyNumberFormat="1" applyFont="1" applyFill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0" fillId="22" borderId="1" xfId="0" applyFill="1" applyBorder="1" applyAlignment="1">
      <alignment horizontal="center" vertical="center"/>
    </xf>
    <xf numFmtId="0" fontId="0" fillId="0" borderId="0" xfId="0" applyFill="1"/>
    <xf numFmtId="0" fontId="0" fillId="22" borderId="2" xfId="0" applyFill="1" applyBorder="1" applyAlignment="1">
      <alignment horizontal="center" vertical="center"/>
    </xf>
    <xf numFmtId="0" fontId="17" fillId="7" borderId="12" xfId="0" applyFont="1" applyFill="1" applyBorder="1" applyAlignment="1">
      <alignment horizontal="left" vertical="center"/>
    </xf>
    <xf numFmtId="14" fontId="17" fillId="7" borderId="12" xfId="0" applyNumberFormat="1" applyFont="1" applyFill="1" applyBorder="1" applyAlignment="1">
      <alignment horizontal="left" vertical="center"/>
    </xf>
    <xf numFmtId="0" fontId="17" fillId="7" borderId="12" xfId="0" applyFont="1" applyFill="1" applyBorder="1" applyAlignment="1">
      <alignment horizontal="right" vertical="center"/>
    </xf>
    <xf numFmtId="0" fontId="16" fillId="20" borderId="17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 vertical="center"/>
    </xf>
    <xf numFmtId="0" fontId="16" fillId="7" borderId="16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6" fillId="7" borderId="17" xfId="0" applyFont="1" applyFill="1" applyBorder="1" applyAlignment="1">
      <alignment horizontal="center" vertical="center" wrapText="1"/>
    </xf>
    <xf numFmtId="0" fontId="8" fillId="8" borderId="0" xfId="0" applyNumberFormat="1" applyFont="1" applyFill="1" applyBorder="1" applyAlignment="1">
      <alignment horizontal="center" vertical="center"/>
    </xf>
    <xf numFmtId="0" fontId="11" fillId="0" borderId="0" xfId="3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11" fillId="2" borderId="0" xfId="3" applyFill="1" applyBorder="1" applyAlignment="1">
      <alignment horizontal="center"/>
    </xf>
    <xf numFmtId="0" fontId="42" fillId="22" borderId="21" xfId="0" applyFont="1" applyFill="1" applyBorder="1" applyAlignment="1">
      <alignment horizontal="left" vertical="top"/>
    </xf>
    <xf numFmtId="0" fontId="42" fillId="22" borderId="19" xfId="0" applyFont="1" applyFill="1" applyBorder="1" applyAlignment="1">
      <alignment horizontal="left" vertical="top"/>
    </xf>
    <xf numFmtId="0" fontId="42" fillId="8" borderId="2" xfId="0" applyFont="1" applyFill="1" applyBorder="1" applyAlignment="1">
      <alignment horizontal="left" vertical="top"/>
    </xf>
    <xf numFmtId="0" fontId="0" fillId="8" borderId="2" xfId="0" applyFill="1" applyBorder="1" applyAlignment="1">
      <alignment horizontal="center" vertical="center"/>
    </xf>
    <xf numFmtId="3" fontId="28" fillId="4" borderId="32" xfId="0" applyNumberFormat="1" applyFont="1" applyFill="1" applyBorder="1" applyAlignment="1">
      <alignment horizontal="center"/>
    </xf>
    <xf numFmtId="0" fontId="42" fillId="8" borderId="24" xfId="0" applyFont="1" applyFill="1" applyBorder="1" applyAlignment="1">
      <alignment horizontal="left" vertical="top"/>
    </xf>
    <xf numFmtId="0" fontId="42" fillId="22" borderId="34" xfId="0" applyFont="1" applyFill="1" applyBorder="1" applyAlignment="1">
      <alignment horizontal="left" vertical="top"/>
    </xf>
    <xf numFmtId="0" fontId="18" fillId="5" borderId="0" xfId="0" applyFont="1" applyFill="1" applyBorder="1" applyAlignment="1">
      <alignment horizontal="left" vertical="top"/>
    </xf>
    <xf numFmtId="0" fontId="41" fillId="8" borderId="0" xfId="2" applyFont="1" applyFill="1" applyBorder="1" applyAlignment="1">
      <alignment horizontal="left" vertical="top"/>
    </xf>
    <xf numFmtId="0" fontId="41" fillId="10" borderId="0" xfId="2" applyFont="1" applyFill="1" applyBorder="1" applyAlignment="1">
      <alignment horizontal="left" vertical="top"/>
    </xf>
    <xf numFmtId="0" fontId="41" fillId="27" borderId="0" xfId="2" applyFont="1" applyFill="1" applyBorder="1" applyAlignment="1">
      <alignment horizontal="left" vertical="top"/>
    </xf>
    <xf numFmtId="0" fontId="14" fillId="0" borderId="0" xfId="1" applyFont="1" applyFill="1" applyBorder="1" applyAlignment="1">
      <alignment horizontal="left"/>
    </xf>
    <xf numFmtId="0" fontId="14" fillId="13" borderId="0" xfId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1" fontId="49" fillId="28" borderId="0" xfId="4" applyNumberFormat="1" applyFont="1" applyFill="1" applyBorder="1" applyAlignment="1">
      <alignment horizontal="left" vertical="center"/>
    </xf>
    <xf numFmtId="0" fontId="14" fillId="13" borderId="22" xfId="1" applyFont="1" applyFill="1" applyBorder="1" applyAlignment="1">
      <alignment horizontal="left"/>
    </xf>
    <xf numFmtId="0" fontId="0" fillId="0" borderId="35" xfId="0" applyBorder="1"/>
    <xf numFmtId="0" fontId="7" fillId="0" borderId="0" xfId="0" applyFont="1" applyFill="1" applyBorder="1" applyAlignment="1">
      <alignment horizontal="center"/>
    </xf>
    <xf numFmtId="1" fontId="49" fillId="28" borderId="3" xfId="4" applyNumberFormat="1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18" fillId="8" borderId="3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41" fillId="8" borderId="0" xfId="2" applyFont="1" applyFill="1" applyBorder="1" applyAlignment="1">
      <alignment horizontal="center" vertical="center"/>
    </xf>
    <xf numFmtId="0" fontId="41" fillId="10" borderId="0" xfId="2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23" borderId="0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3" fontId="0" fillId="5" borderId="0" xfId="0" applyNumberFormat="1" applyFill="1" applyBorder="1"/>
    <xf numFmtId="3" fontId="0" fillId="23" borderId="0" xfId="0" applyNumberFormat="1" applyFill="1" applyBorder="1"/>
    <xf numFmtId="0" fontId="8" fillId="5" borderId="5" xfId="0" applyFont="1" applyFill="1" applyBorder="1"/>
    <xf numFmtId="3" fontId="8" fillId="6" borderId="0" xfId="0" applyNumberFormat="1" applyFont="1" applyFill="1" applyBorder="1"/>
    <xf numFmtId="3" fontId="8" fillId="5" borderId="0" xfId="0" applyNumberFormat="1" applyFont="1" applyFill="1" applyBorder="1"/>
    <xf numFmtId="3" fontId="2" fillId="5" borderId="0" xfId="0" applyNumberFormat="1" applyFont="1" applyFill="1" applyBorder="1"/>
    <xf numFmtId="3" fontId="8" fillId="8" borderId="0" xfId="0" applyNumberFormat="1" applyFont="1" applyFill="1" applyBorder="1"/>
    <xf numFmtId="3" fontId="2" fillId="23" borderId="0" xfId="0" applyNumberFormat="1" applyFont="1" applyFill="1" applyBorder="1"/>
    <xf numFmtId="0" fontId="7" fillId="3" borderId="0" xfId="0" applyFont="1" applyFill="1" applyBorder="1" applyAlignment="1">
      <alignment horizontal="center"/>
    </xf>
    <xf numFmtId="0" fontId="7" fillId="29" borderId="0" xfId="0" applyFont="1" applyFill="1" applyBorder="1" applyAlignment="1">
      <alignment horizontal="center"/>
    </xf>
    <xf numFmtId="0" fontId="8" fillId="30" borderId="0" xfId="0" applyFont="1" applyFill="1" applyBorder="1" applyAlignment="1">
      <alignment horizontal="center" vertical="center"/>
    </xf>
    <xf numFmtId="3" fontId="8" fillId="13" borderId="0" xfId="0" applyNumberFormat="1" applyFont="1" applyFill="1" applyBorder="1"/>
    <xf numFmtId="0" fontId="8" fillId="5" borderId="0" xfId="0" applyNumberFormat="1" applyFont="1" applyFill="1" applyBorder="1" applyAlignment="1" applyProtection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left" vertical="top"/>
    </xf>
    <xf numFmtId="0" fontId="18" fillId="12" borderId="11" xfId="0" applyFont="1" applyFill="1" applyBorder="1" applyAlignment="1">
      <alignment horizontal="center" vertical="center"/>
    </xf>
    <xf numFmtId="0" fontId="28" fillId="24" borderId="11" xfId="0" applyFont="1" applyFill="1" applyBorder="1" applyAlignment="1">
      <alignment horizontal="center" vertical="center"/>
    </xf>
    <xf numFmtId="0" fontId="11" fillId="2" borderId="20" xfId="3" applyFill="1" applyBorder="1" applyAlignment="1">
      <alignment horizontal="center"/>
    </xf>
    <xf numFmtId="0" fontId="8" fillId="5" borderId="20" xfId="0" applyFont="1" applyFill="1" applyBorder="1" applyAlignment="1">
      <alignment horizontal="center" vertical="center"/>
    </xf>
    <xf numFmtId="0" fontId="8" fillId="8" borderId="20" xfId="0" applyNumberFormat="1" applyFont="1" applyFill="1" applyBorder="1" applyAlignment="1">
      <alignment horizontal="center" vertical="center"/>
    </xf>
    <xf numFmtId="0" fontId="8" fillId="12" borderId="20" xfId="0" applyFont="1" applyFill="1" applyBorder="1" applyAlignment="1">
      <alignment horizontal="center" vertical="center"/>
    </xf>
    <xf numFmtId="0" fontId="0" fillId="0" borderId="20" xfId="0" applyBorder="1"/>
    <xf numFmtId="0" fontId="32" fillId="18" borderId="20" xfId="2" applyFont="1" applyFill="1" applyBorder="1" applyAlignment="1">
      <alignment horizontal="center" vertical="center"/>
    </xf>
    <xf numFmtId="1" fontId="20" fillId="2" borderId="20" xfId="2" applyNumberFormat="1" applyFont="1" applyFill="1" applyBorder="1" applyAlignment="1">
      <alignment horizontal="right"/>
    </xf>
    <xf numFmtId="0" fontId="0" fillId="15" borderId="20" xfId="0" applyFill="1" applyBorder="1" applyAlignment="1">
      <alignment horizontal="center"/>
    </xf>
    <xf numFmtId="0" fontId="50" fillId="3" borderId="20" xfId="2" applyFont="1" applyFill="1" applyBorder="1" applyAlignment="1">
      <alignment horizontal="center"/>
    </xf>
    <xf numFmtId="1" fontId="22" fillId="2" borderId="20" xfId="2" applyNumberFormat="1" applyFont="1" applyFill="1" applyBorder="1" applyAlignment="1">
      <alignment horizontal="right"/>
    </xf>
    <xf numFmtId="1" fontId="22" fillId="2" borderId="20" xfId="2" applyNumberFormat="1" applyFont="1" applyFill="1" applyBorder="1" applyAlignment="1">
      <alignment horizontal="left"/>
    </xf>
    <xf numFmtId="1" fontId="25" fillId="11" borderId="20" xfId="4" applyNumberFormat="1" applyFont="1" applyBorder="1" applyAlignment="1">
      <alignment horizontal="center"/>
    </xf>
    <xf numFmtId="1" fontId="21" fillId="11" borderId="20" xfId="4" applyNumberFormat="1" applyFont="1" applyBorder="1" applyAlignment="1">
      <alignment horizontal="center"/>
    </xf>
    <xf numFmtId="1" fontId="24" fillId="2" borderId="20" xfId="2" applyNumberFormat="1" applyFont="1" applyFill="1" applyBorder="1" applyAlignment="1">
      <alignment horizontal="right"/>
    </xf>
    <xf numFmtId="1" fontId="24" fillId="2" borderId="20" xfId="2" applyNumberFormat="1" applyFont="1" applyFill="1" applyBorder="1" applyAlignment="1">
      <alignment horizontal="left"/>
    </xf>
    <xf numFmtId="1" fontId="20" fillId="2" borderId="20" xfId="2" applyNumberFormat="1" applyFont="1" applyFill="1" applyBorder="1" applyAlignment="1">
      <alignment horizontal="left"/>
    </xf>
    <xf numFmtId="1" fontId="23" fillId="2" borderId="20" xfId="2" applyNumberFormat="1" applyFont="1" applyFill="1" applyBorder="1" applyAlignment="1">
      <alignment horizontal="right"/>
    </xf>
    <xf numFmtId="1" fontId="23" fillId="2" borderId="20" xfId="2" applyNumberFormat="1" applyFont="1" applyFill="1" applyBorder="1" applyAlignment="1">
      <alignment horizontal="left"/>
    </xf>
    <xf numFmtId="1" fontId="19" fillId="0" borderId="20" xfId="2" applyNumberFormat="1" applyFont="1" applyFill="1" applyBorder="1" applyAlignment="1">
      <alignment horizontal="right"/>
    </xf>
    <xf numFmtId="1" fontId="20" fillId="0" borderId="20" xfId="2" applyNumberFormat="1" applyFont="1" applyFill="1" applyBorder="1" applyAlignment="1">
      <alignment horizontal="right"/>
    </xf>
    <xf numFmtId="0" fontId="8" fillId="0" borderId="20" xfId="0" applyFont="1" applyFill="1" applyBorder="1" applyAlignment="1">
      <alignment horizontal="center" vertical="center"/>
    </xf>
    <xf numFmtId="1" fontId="19" fillId="0" borderId="20" xfId="2" applyNumberFormat="1" applyFont="1" applyFill="1" applyBorder="1" applyAlignment="1">
      <alignment horizontal="center" vertical="center"/>
    </xf>
    <xf numFmtId="1" fontId="23" fillId="3" borderId="20" xfId="2" applyNumberFormat="1" applyFont="1" applyFill="1" applyBorder="1" applyAlignment="1">
      <alignment horizontal="right"/>
    </xf>
    <xf numFmtId="1" fontId="21" fillId="0" borderId="20" xfId="4" applyNumberFormat="1" applyFont="1" applyFill="1" applyBorder="1" applyAlignment="1">
      <alignment horizontal="center"/>
    </xf>
    <xf numFmtId="0" fontId="15" fillId="18" borderId="20" xfId="2" applyFont="1" applyFill="1" applyBorder="1" applyAlignment="1">
      <alignment horizontal="center" vertical="center"/>
    </xf>
    <xf numFmtId="0" fontId="11" fillId="0" borderId="20" xfId="3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1" fontId="24" fillId="0" borderId="20" xfId="2" applyNumberFormat="1" applyFont="1" applyFill="1" applyBorder="1" applyAlignment="1">
      <alignment horizontal="left"/>
    </xf>
    <xf numFmtId="0" fontId="0" fillId="0" borderId="20" xfId="0" applyFill="1" applyBorder="1" applyAlignment="1">
      <alignment horizontal="center"/>
    </xf>
    <xf numFmtId="0" fontId="8" fillId="0" borderId="20" xfId="0" applyNumberFormat="1" applyFont="1" applyFill="1" applyBorder="1" applyAlignment="1">
      <alignment horizontal="center" vertical="center"/>
    </xf>
    <xf numFmtId="1" fontId="52" fillId="2" borderId="20" xfId="2" applyNumberFormat="1" applyFont="1" applyFill="1" applyBorder="1" applyAlignment="1">
      <alignment horizontal="right"/>
    </xf>
    <xf numFmtId="0" fontId="11" fillId="2" borderId="29" xfId="3" applyFill="1" applyBorder="1" applyAlignment="1">
      <alignment horizontal="center"/>
    </xf>
    <xf numFmtId="0" fontId="8" fillId="5" borderId="38" xfId="0" applyFont="1" applyFill="1" applyBorder="1" applyAlignment="1">
      <alignment horizontal="center" vertical="center"/>
    </xf>
    <xf numFmtId="0" fontId="51" fillId="8" borderId="20" xfId="0" applyNumberFormat="1" applyFont="1" applyFill="1" applyBorder="1" applyAlignment="1">
      <alignment horizontal="center" vertical="center"/>
    </xf>
    <xf numFmtId="1" fontId="52" fillId="2" borderId="20" xfId="2" applyNumberFormat="1" applyFont="1" applyFill="1" applyBorder="1" applyAlignment="1">
      <alignment horizontal="left"/>
    </xf>
    <xf numFmtId="164" fontId="56" fillId="26" borderId="4" xfId="0" applyNumberFormat="1" applyFont="1" applyFill="1" applyBorder="1" applyAlignment="1">
      <alignment horizontal="left" vertical="center"/>
    </xf>
    <xf numFmtId="0" fontId="11" fillId="0" borderId="38" xfId="3" applyFill="1" applyBorder="1" applyAlignment="1">
      <alignment horizontal="center"/>
    </xf>
    <xf numFmtId="3" fontId="28" fillId="22" borderId="0" xfId="0" applyNumberFormat="1" applyFont="1" applyFill="1" applyBorder="1" applyAlignment="1">
      <alignment horizontal="center"/>
    </xf>
    <xf numFmtId="3" fontId="28" fillId="22" borderId="30" xfId="0" applyNumberFormat="1" applyFont="1" applyFill="1" applyBorder="1" applyAlignment="1">
      <alignment horizontal="center"/>
    </xf>
    <xf numFmtId="3" fontId="28" fillId="8" borderId="23" xfId="0" applyNumberFormat="1" applyFont="1" applyFill="1" applyBorder="1" applyAlignment="1">
      <alignment horizontal="center"/>
    </xf>
    <xf numFmtId="3" fontId="28" fillId="8" borderId="33" xfId="0" applyNumberFormat="1" applyFont="1" applyFill="1" applyBorder="1" applyAlignment="1">
      <alignment horizontal="center"/>
    </xf>
    <xf numFmtId="0" fontId="56" fillId="17" borderId="4" xfId="0" applyFont="1" applyFill="1" applyBorder="1" applyAlignment="1">
      <alignment horizontal="right"/>
    </xf>
    <xf numFmtId="0" fontId="56" fillId="17" borderId="31" xfId="0" applyFont="1" applyFill="1" applyBorder="1" applyAlignment="1">
      <alignment horizontal="right"/>
    </xf>
    <xf numFmtId="0" fontId="56" fillId="17" borderId="4" xfId="0" applyFont="1" applyFill="1" applyBorder="1" applyAlignment="1">
      <alignment horizontal="center"/>
    </xf>
    <xf numFmtId="22" fontId="28" fillId="3" borderId="0" xfId="0" applyNumberFormat="1" applyFont="1" applyFill="1" applyBorder="1" applyAlignment="1">
      <alignment horizontal="left"/>
    </xf>
    <xf numFmtId="0" fontId="0" fillId="3" borderId="0" xfId="0" applyFill="1" applyBorder="1"/>
    <xf numFmtId="0" fontId="9" fillId="5" borderId="6" xfId="0" applyFont="1" applyFill="1" applyBorder="1"/>
    <xf numFmtId="1" fontId="21" fillId="11" borderId="38" xfId="4" applyNumberFormat="1" applyFont="1" applyBorder="1" applyAlignment="1">
      <alignment horizontal="center"/>
    </xf>
    <xf numFmtId="0" fontId="7" fillId="6" borderId="5" xfId="0" applyFont="1" applyFill="1" applyBorder="1"/>
    <xf numFmtId="1" fontId="20" fillId="2" borderId="0" xfId="2" applyNumberFormat="1" applyFont="1" applyFill="1" applyBorder="1" applyAlignment="1">
      <alignment horizontal="right"/>
    </xf>
    <xf numFmtId="0" fontId="27" fillId="3" borderId="20" xfId="2" applyFont="1" applyFill="1" applyBorder="1" applyAlignment="1"/>
    <xf numFmtId="1" fontId="22" fillId="0" borderId="20" xfId="2" applyNumberFormat="1" applyFont="1" applyFill="1" applyBorder="1" applyAlignment="1">
      <alignment horizontal="left"/>
    </xf>
    <xf numFmtId="1" fontId="52" fillId="2" borderId="0" xfId="2" applyNumberFormat="1" applyFont="1" applyFill="1" applyBorder="1" applyAlignment="1">
      <alignment horizontal="right"/>
    </xf>
    <xf numFmtId="1" fontId="54" fillId="0" borderId="20" xfId="2" applyNumberFormat="1" applyFont="1" applyFill="1" applyBorder="1" applyAlignment="1">
      <alignment horizontal="right"/>
    </xf>
    <xf numFmtId="0" fontId="16" fillId="20" borderId="16" xfId="0" applyFont="1" applyFill="1" applyBorder="1" applyAlignment="1">
      <alignment horizontal="center" vertical="center" wrapText="1"/>
    </xf>
    <xf numFmtId="0" fontId="16" fillId="20" borderId="17" xfId="0" applyFont="1" applyFill="1" applyBorder="1" applyAlignment="1">
      <alignment horizontal="center" vertical="center" wrapText="1"/>
    </xf>
    <xf numFmtId="0" fontId="16" fillId="20" borderId="18" xfId="0" applyFont="1" applyFill="1" applyBorder="1" applyAlignment="1">
      <alignment horizontal="center" vertical="center" wrapText="1"/>
    </xf>
    <xf numFmtId="0" fontId="57" fillId="9" borderId="0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50" fillId="3" borderId="0" xfId="2" applyFont="1" applyFill="1" applyBorder="1" applyAlignment="1">
      <alignment horizontal="center"/>
    </xf>
    <xf numFmtId="1" fontId="23" fillId="2" borderId="25" xfId="2" applyNumberFormat="1" applyFont="1" applyFill="1" applyBorder="1" applyAlignment="1">
      <alignment horizontal="left"/>
    </xf>
    <xf numFmtId="1" fontId="24" fillId="2" borderId="25" xfId="2" applyNumberFormat="1" applyFont="1" applyFill="1" applyBorder="1" applyAlignment="1">
      <alignment horizontal="right"/>
    </xf>
    <xf numFmtId="1" fontId="23" fillId="2" borderId="25" xfId="2" applyNumberFormat="1" applyFont="1" applyFill="1" applyBorder="1" applyAlignment="1">
      <alignment horizontal="right"/>
    </xf>
    <xf numFmtId="1" fontId="22" fillId="2" borderId="25" xfId="2" applyNumberFormat="1" applyFont="1" applyFill="1" applyBorder="1" applyAlignment="1">
      <alignment horizontal="right"/>
    </xf>
    <xf numFmtId="0" fontId="27" fillId="3" borderId="25" xfId="2" applyFont="1" applyFill="1" applyBorder="1" applyAlignment="1"/>
    <xf numFmtId="0" fontId="8" fillId="12" borderId="25" xfId="0" applyFont="1" applyFill="1" applyBorder="1" applyAlignment="1">
      <alignment horizontal="center" vertical="center"/>
    </xf>
    <xf numFmtId="1" fontId="22" fillId="2" borderId="25" xfId="2" applyNumberFormat="1" applyFont="1" applyFill="1" applyBorder="1" applyAlignment="1">
      <alignment horizontal="left"/>
    </xf>
    <xf numFmtId="0" fontId="8" fillId="5" borderId="25" xfId="0" applyFont="1" applyFill="1" applyBorder="1" applyAlignment="1">
      <alignment horizontal="center" vertical="center"/>
    </xf>
    <xf numFmtId="0" fontId="8" fillId="8" borderId="25" xfId="0" applyNumberFormat="1" applyFont="1" applyFill="1" applyBorder="1" applyAlignment="1">
      <alignment horizontal="center" vertical="center"/>
    </xf>
    <xf numFmtId="1" fontId="22" fillId="0" borderId="25" xfId="2" applyNumberFormat="1" applyFont="1" applyFill="1" applyBorder="1" applyAlignment="1">
      <alignment horizontal="left"/>
    </xf>
    <xf numFmtId="0" fontId="0" fillId="3" borderId="0" xfId="0" applyFill="1"/>
    <xf numFmtId="0" fontId="0" fillId="23" borderId="0" xfId="0" applyFill="1"/>
    <xf numFmtId="0" fontId="4" fillId="6" borderId="0" xfId="0" applyFont="1" applyFill="1" applyBorder="1" applyAlignment="1">
      <alignment horizontal="center" vertical="center"/>
    </xf>
    <xf numFmtId="0" fontId="0" fillId="0" borderId="29" xfId="0" applyBorder="1"/>
    <xf numFmtId="0" fontId="11" fillId="2" borderId="25" xfId="3" applyFill="1" applyBorder="1" applyAlignment="1">
      <alignment horizontal="center"/>
    </xf>
    <xf numFmtId="1" fontId="23" fillId="2" borderId="0" xfId="2" applyNumberFormat="1" applyFont="1" applyFill="1" applyBorder="1" applyAlignment="1">
      <alignment horizontal="right"/>
    </xf>
    <xf numFmtId="1" fontId="20" fillId="22" borderId="20" xfId="2" applyNumberFormat="1" applyFont="1" applyFill="1" applyBorder="1" applyAlignment="1">
      <alignment horizontal="right"/>
    </xf>
    <xf numFmtId="1" fontId="54" fillId="2" borderId="25" xfId="2" applyNumberFormat="1" applyFont="1" applyFill="1" applyBorder="1" applyAlignment="1">
      <alignment horizontal="right"/>
    </xf>
    <xf numFmtId="1" fontId="58" fillId="3" borderId="20" xfId="2" applyNumberFormat="1" applyFont="1" applyFill="1" applyBorder="1" applyAlignment="1">
      <alignment horizontal="right"/>
    </xf>
    <xf numFmtId="0" fontId="11" fillId="3" borderId="20" xfId="3" applyFill="1" applyBorder="1" applyAlignment="1">
      <alignment horizontal="center"/>
    </xf>
    <xf numFmtId="1" fontId="21" fillId="3" borderId="20" xfId="4" applyNumberFormat="1" applyFont="1" applyFill="1" applyBorder="1" applyAlignment="1">
      <alignment horizontal="center"/>
    </xf>
    <xf numFmtId="0" fontId="56" fillId="17" borderId="0" xfId="0" applyFont="1" applyFill="1" applyBorder="1" applyAlignment="1">
      <alignment horizontal="center"/>
    </xf>
    <xf numFmtId="3" fontId="0" fillId="3" borderId="0" xfId="0" applyNumberFormat="1" applyFill="1" applyBorder="1"/>
    <xf numFmtId="3" fontId="0" fillId="10" borderId="0" xfId="0" applyNumberFormat="1" applyFill="1" applyBorder="1"/>
    <xf numFmtId="3" fontId="2" fillId="10" borderId="0" xfId="0" applyNumberFormat="1" applyFont="1" applyFill="1" applyBorder="1"/>
    <xf numFmtId="0" fontId="4" fillId="6" borderId="6" xfId="0" applyFont="1" applyFill="1" applyBorder="1"/>
    <xf numFmtId="0" fontId="7" fillId="6" borderId="37" xfId="0" applyFont="1" applyFill="1" applyBorder="1"/>
    <xf numFmtId="0" fontId="8" fillId="6" borderId="36" xfId="0" applyFont="1" applyFill="1" applyBorder="1"/>
    <xf numFmtId="0" fontId="4" fillId="8" borderId="7" xfId="0" applyFont="1" applyFill="1" applyBorder="1" applyAlignment="1">
      <alignment horizontal="center" vertical="center"/>
    </xf>
    <xf numFmtId="0" fontId="1" fillId="5" borderId="5" xfId="0" applyFont="1" applyFill="1" applyBorder="1"/>
    <xf numFmtId="0" fontId="7" fillId="6" borderId="6" xfId="0" applyFont="1" applyFill="1" applyBorder="1"/>
    <xf numFmtId="0" fontId="9" fillId="13" borderId="9" xfId="0" applyFont="1" applyFill="1" applyBorder="1"/>
    <xf numFmtId="0" fontId="1" fillId="6" borderId="6" xfId="0" applyFont="1" applyFill="1" applyBorder="1"/>
    <xf numFmtId="1" fontId="20" fillId="2" borderId="29" xfId="2" applyNumberFormat="1" applyFont="1" applyFill="1" applyBorder="1" applyAlignment="1">
      <alignment horizontal="left"/>
    </xf>
    <xf numFmtId="0" fontId="11" fillId="0" borderId="29" xfId="3" applyFill="1" applyBorder="1" applyAlignment="1">
      <alignment horizontal="center"/>
    </xf>
    <xf numFmtId="1" fontId="25" fillId="11" borderId="38" xfId="4" applyNumberFormat="1" applyFont="1" applyBorder="1" applyAlignment="1">
      <alignment horizontal="center"/>
    </xf>
    <xf numFmtId="0" fontId="16" fillId="20" borderId="16" xfId="0" applyFont="1" applyFill="1" applyBorder="1" applyAlignment="1">
      <alignment horizontal="center" vertical="center" wrapText="1"/>
    </xf>
    <xf numFmtId="0" fontId="16" fillId="20" borderId="17" xfId="0" applyFont="1" applyFill="1" applyBorder="1" applyAlignment="1">
      <alignment horizontal="center" vertical="center" wrapText="1"/>
    </xf>
    <xf numFmtId="1" fontId="59" fillId="0" borderId="20" xfId="2" applyNumberFormat="1" applyFont="1" applyFill="1" applyBorder="1" applyAlignment="1">
      <alignment horizontal="right"/>
    </xf>
    <xf numFmtId="0" fontId="13" fillId="3" borderId="20" xfId="2" applyFont="1" applyFill="1" applyBorder="1" applyAlignment="1"/>
    <xf numFmtId="1" fontId="24" fillId="3" borderId="20" xfId="2" applyNumberFormat="1" applyFont="1" applyFill="1" applyBorder="1" applyAlignment="1">
      <alignment horizontal="right"/>
    </xf>
    <xf numFmtId="1" fontId="52" fillId="2" borderId="29" xfId="2" applyNumberFormat="1" applyFont="1" applyFill="1" applyBorder="1" applyAlignment="1">
      <alignment horizontal="right"/>
    </xf>
    <xf numFmtId="0" fontId="0" fillId="15" borderId="38" xfId="0" applyFill="1" applyBorder="1" applyAlignment="1">
      <alignment horizontal="center"/>
    </xf>
    <xf numFmtId="0" fontId="8" fillId="12" borderId="29" xfId="0" applyFont="1" applyFill="1" applyBorder="1" applyAlignment="1">
      <alignment horizontal="center" vertical="center"/>
    </xf>
    <xf numFmtId="1" fontId="52" fillId="2" borderId="29" xfId="2" applyNumberFormat="1" applyFont="1" applyFill="1" applyBorder="1" applyAlignment="1">
      <alignment horizontal="left"/>
    </xf>
    <xf numFmtId="0" fontId="50" fillId="3" borderId="38" xfId="2" applyFont="1" applyFill="1" applyBorder="1" applyAlignment="1">
      <alignment horizontal="center"/>
    </xf>
    <xf numFmtId="1" fontId="52" fillId="2" borderId="38" xfId="2" applyNumberFormat="1" applyFont="1" applyFill="1" applyBorder="1" applyAlignment="1">
      <alignment horizontal="right"/>
    </xf>
    <xf numFmtId="1" fontId="24" fillId="2" borderId="0" xfId="2" applyNumberFormat="1" applyFont="1" applyFill="1" applyBorder="1" applyAlignment="1">
      <alignment horizontal="right"/>
    </xf>
    <xf numFmtId="1" fontId="24" fillId="2" borderId="29" xfId="2" applyNumberFormat="1" applyFont="1" applyFill="1" applyBorder="1" applyAlignment="1">
      <alignment horizontal="left"/>
    </xf>
    <xf numFmtId="1" fontId="62" fillId="2" borderId="20" xfId="2" applyNumberFormat="1" applyFont="1" applyFill="1" applyBorder="1" applyAlignment="1">
      <alignment horizontal="right"/>
    </xf>
    <xf numFmtId="0" fontId="1" fillId="8" borderId="5" xfId="0" applyFont="1" applyFill="1" applyBorder="1" applyAlignment="1">
      <alignment horizontal="left" vertical="top"/>
    </xf>
    <xf numFmtId="1" fontId="24" fillId="2" borderId="0" xfId="2" applyNumberFormat="1" applyFont="1" applyFill="1" applyBorder="1" applyAlignment="1">
      <alignment horizontal="left"/>
    </xf>
    <xf numFmtId="0" fontId="8" fillId="12" borderId="0" xfId="0" applyFont="1" applyFill="1" applyBorder="1" applyAlignment="1">
      <alignment horizontal="center" vertical="center"/>
    </xf>
    <xf numFmtId="1" fontId="52" fillId="2" borderId="0" xfId="2" applyNumberFormat="1" applyFont="1" applyFill="1" applyBorder="1" applyAlignment="1">
      <alignment horizontal="left"/>
    </xf>
    <xf numFmtId="1" fontId="22" fillId="2" borderId="0" xfId="2" applyNumberFormat="1" applyFont="1" applyFill="1" applyBorder="1" applyAlignment="1">
      <alignment horizontal="left"/>
    </xf>
    <xf numFmtId="3" fontId="29" fillId="5" borderId="0" xfId="0" applyNumberFormat="1" applyFont="1" applyFill="1" applyBorder="1"/>
    <xf numFmtId="3" fontId="29" fillId="10" borderId="0" xfId="0" applyNumberFormat="1" applyFont="1" applyFill="1" applyBorder="1"/>
    <xf numFmtId="1" fontId="64" fillId="2" borderId="20" xfId="2" applyNumberFormat="1" applyFont="1" applyFill="1" applyBorder="1" applyAlignment="1">
      <alignment horizontal="right"/>
    </xf>
    <xf numFmtId="0" fontId="10" fillId="25" borderId="0" xfId="0" applyFont="1" applyFill="1" applyBorder="1" applyAlignment="1">
      <alignment horizontal="center"/>
    </xf>
    <xf numFmtId="0" fontId="16" fillId="20" borderId="16" xfId="0" applyFont="1" applyFill="1" applyBorder="1" applyAlignment="1">
      <alignment horizontal="center" vertical="center" wrapText="1"/>
    </xf>
    <xf numFmtId="0" fontId="16" fillId="20" borderId="17" xfId="0" applyFont="1" applyFill="1" applyBorder="1" applyAlignment="1">
      <alignment horizontal="center" vertical="center" wrapText="1"/>
    </xf>
    <xf numFmtId="0" fontId="16" fillId="20" borderId="18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left" vertical="top"/>
    </xf>
    <xf numFmtId="1" fontId="20" fillId="2" borderId="28" xfId="2" applyNumberFormat="1" applyFont="1" applyFill="1" applyBorder="1" applyAlignment="1">
      <alignment horizontal="right"/>
    </xf>
    <xf numFmtId="1" fontId="22" fillId="2" borderId="39" xfId="2" applyNumberFormat="1" applyFont="1" applyFill="1" applyBorder="1" applyAlignment="1">
      <alignment horizontal="right"/>
    </xf>
    <xf numFmtId="1" fontId="65" fillId="3" borderId="27" xfId="2" applyNumberFormat="1" applyFont="1" applyFill="1" applyBorder="1" applyAlignment="1">
      <alignment horizontal="right"/>
    </xf>
    <xf numFmtId="1" fontId="22" fillId="0" borderId="26" xfId="2" applyNumberFormat="1" applyFont="1" applyFill="1" applyBorder="1" applyAlignment="1">
      <alignment horizontal="left"/>
    </xf>
    <xf numFmtId="1" fontId="22" fillId="2" borderId="29" xfId="2" applyNumberFormat="1" applyFont="1" applyFill="1" applyBorder="1" applyAlignment="1">
      <alignment horizontal="right"/>
    </xf>
    <xf numFmtId="1" fontId="52" fillId="2" borderId="27" xfId="2" applyNumberFormat="1" applyFont="1" applyFill="1" applyBorder="1" applyAlignment="1">
      <alignment horizontal="right"/>
    </xf>
    <xf numFmtId="0" fontId="8" fillId="5" borderId="27" xfId="0" applyFont="1" applyFill="1" applyBorder="1" applyAlignment="1">
      <alignment horizontal="center" vertical="center"/>
    </xf>
    <xf numFmtId="0" fontId="11" fillId="2" borderId="26" xfId="3" applyFill="1" applyBorder="1" applyAlignment="1">
      <alignment horizontal="center"/>
    </xf>
    <xf numFmtId="1" fontId="24" fillId="2" borderId="25" xfId="2" applyNumberFormat="1" applyFont="1" applyFill="1" applyBorder="1" applyAlignment="1">
      <alignment horizontal="left"/>
    </xf>
    <xf numFmtId="1" fontId="26" fillId="0" borderId="0" xfId="2" applyNumberFormat="1" applyFont="1" applyFill="1" applyBorder="1" applyAlignment="1">
      <alignment horizontal="right"/>
    </xf>
    <xf numFmtId="1" fontId="30" fillId="3" borderId="0" xfId="2" applyNumberFormat="1" applyFont="1" applyFill="1" applyBorder="1" applyAlignment="1">
      <alignment horizontal="center" vertical="center"/>
    </xf>
    <xf numFmtId="1" fontId="30" fillId="3" borderId="0" xfId="2" applyNumberFormat="1" applyFont="1" applyFill="1" applyBorder="1" applyAlignment="1">
      <alignment horizontal="left"/>
    </xf>
    <xf numFmtId="0" fontId="10" fillId="14" borderId="0" xfId="0" applyFont="1" applyFill="1" applyBorder="1" applyAlignment="1">
      <alignment horizontal="center" wrapText="1"/>
    </xf>
    <xf numFmtId="1" fontId="19" fillId="0" borderId="0" xfId="2" applyNumberFormat="1" applyFont="1" applyFill="1" applyBorder="1" applyAlignment="1">
      <alignment horizontal="right"/>
    </xf>
    <xf numFmtId="0" fontId="27" fillId="3" borderId="0" xfId="2" applyFont="1" applyFill="1" applyBorder="1" applyAlignment="1"/>
    <xf numFmtId="0" fontId="14" fillId="23" borderId="22" xfId="1" applyFont="1" applyFill="1" applyBorder="1" applyAlignment="1">
      <alignment horizontal="left" vertical="center"/>
    </xf>
    <xf numFmtId="0" fontId="14" fillId="23" borderId="0" xfId="1" applyFont="1" applyFill="1" applyBorder="1" applyAlignment="1">
      <alignment horizontal="left" vertical="center"/>
    </xf>
    <xf numFmtId="0" fontId="0" fillId="23" borderId="0" xfId="0" applyFill="1" applyBorder="1"/>
    <xf numFmtId="0" fontId="14" fillId="23" borderId="0" xfId="1" applyFont="1" applyFill="1" applyBorder="1" applyAlignment="1">
      <alignment horizontal="center" vertical="center"/>
    </xf>
    <xf numFmtId="0" fontId="14" fillId="23" borderId="10" xfId="1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1" fontId="20" fillId="2" borderId="26" xfId="2" applyNumberFormat="1" applyFont="1" applyFill="1" applyBorder="1" applyAlignment="1">
      <alignment horizontal="right"/>
    </xf>
    <xf numFmtId="1" fontId="52" fillId="2" borderId="26" xfId="2" applyNumberFormat="1" applyFont="1" applyFill="1" applyBorder="1" applyAlignment="1">
      <alignment horizontal="right"/>
    </xf>
    <xf numFmtId="1" fontId="23" fillId="2" borderId="27" xfId="2" applyNumberFormat="1" applyFont="1" applyFill="1" applyBorder="1" applyAlignment="1">
      <alignment horizontal="right"/>
    </xf>
    <xf numFmtId="0" fontId="8" fillId="8" borderId="27" xfId="0" applyNumberFormat="1" applyFont="1" applyFill="1" applyBorder="1" applyAlignment="1">
      <alignment horizontal="center" vertical="center"/>
    </xf>
    <xf numFmtId="0" fontId="0" fillId="0" borderId="27" xfId="0" applyBorder="1"/>
    <xf numFmtId="1" fontId="20" fillId="2" borderId="39" xfId="2" applyNumberFormat="1" applyFont="1" applyFill="1" applyBorder="1" applyAlignment="1">
      <alignment horizontal="right"/>
    </xf>
    <xf numFmtId="1" fontId="59" fillId="2" borderId="39" xfId="2" applyNumberFormat="1" applyFont="1" applyFill="1" applyBorder="1" applyAlignment="1">
      <alignment horizontal="right"/>
    </xf>
    <xf numFmtId="0" fontId="0" fillId="15" borderId="29" xfId="0" applyFill="1" applyBorder="1" applyAlignment="1">
      <alignment horizontal="center"/>
    </xf>
    <xf numFmtId="0" fontId="50" fillId="3" borderId="29" xfId="2" applyFont="1" applyFill="1" applyBorder="1" applyAlignment="1">
      <alignment horizontal="center"/>
    </xf>
    <xf numFmtId="0" fontId="0" fillId="6" borderId="40" xfId="0" applyFont="1" applyFill="1" applyBorder="1" applyAlignment="1">
      <alignment horizontal="center" vertical="center"/>
    </xf>
    <xf numFmtId="0" fontId="0" fillId="6" borderId="40" xfId="0" applyFont="1" applyFill="1" applyBorder="1"/>
    <xf numFmtId="0" fontId="1" fillId="6" borderId="40" xfId="0" applyFont="1" applyFill="1" applyBorder="1"/>
    <xf numFmtId="0" fontId="27" fillId="3" borderId="39" xfId="2" applyFont="1" applyFill="1" applyBorder="1" applyAlignment="1"/>
    <xf numFmtId="0" fontId="27" fillId="3" borderId="29" xfId="2" applyFont="1" applyFill="1" applyBorder="1" applyAlignment="1"/>
    <xf numFmtId="0" fontId="11" fillId="3" borderId="29" xfId="3" applyFill="1" applyBorder="1" applyAlignment="1">
      <alignment horizontal="center"/>
    </xf>
    <xf numFmtId="1" fontId="23" fillId="3" borderId="29" xfId="2" applyNumberFormat="1" applyFont="1" applyFill="1" applyBorder="1" applyAlignment="1">
      <alignment horizontal="right"/>
    </xf>
    <xf numFmtId="0" fontId="32" fillId="18" borderId="29" xfId="2" applyFont="1" applyFill="1" applyBorder="1" applyAlignment="1">
      <alignment horizontal="center" vertical="center"/>
    </xf>
    <xf numFmtId="0" fontId="11" fillId="0" borderId="26" xfId="3" applyFill="1" applyBorder="1" applyAlignment="1">
      <alignment horizontal="center"/>
    </xf>
    <xf numFmtId="0" fontId="8" fillId="8" borderId="26" xfId="0" applyNumberFormat="1" applyFont="1" applyFill="1" applyBorder="1" applyAlignment="1">
      <alignment horizontal="center" vertical="center"/>
    </xf>
    <xf numFmtId="0" fontId="0" fillId="0" borderId="26" xfId="0" applyBorder="1"/>
    <xf numFmtId="0" fontId="8" fillId="5" borderId="26" xfId="0" applyFont="1" applyFill="1" applyBorder="1" applyAlignment="1">
      <alignment horizontal="center" vertical="center"/>
    </xf>
    <xf numFmtId="1" fontId="22" fillId="2" borderId="26" xfId="2" applyNumberFormat="1" applyFont="1" applyFill="1" applyBorder="1" applyAlignment="1">
      <alignment horizontal="left"/>
    </xf>
    <xf numFmtId="1" fontId="24" fillId="2" borderId="26" xfId="2" applyNumberFormat="1" applyFont="1" applyFill="1" applyBorder="1" applyAlignment="1">
      <alignment horizontal="right"/>
    </xf>
    <xf numFmtId="0" fontId="8" fillId="0" borderId="26" xfId="0" applyNumberFormat="1" applyFont="1" applyFill="1" applyBorder="1" applyAlignment="1">
      <alignment horizontal="center" vertical="center"/>
    </xf>
    <xf numFmtId="1" fontId="52" fillId="2" borderId="26" xfId="2" applyNumberFormat="1" applyFont="1" applyFill="1" applyBorder="1" applyAlignment="1">
      <alignment horizontal="left"/>
    </xf>
    <xf numFmtId="0" fontId="1" fillId="12" borderId="29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40" xfId="0" applyFont="1" applyFill="1" applyBorder="1"/>
    <xf numFmtId="0" fontId="4" fillId="13" borderId="0" xfId="0" applyFont="1" applyFill="1" applyBorder="1" applyAlignment="1">
      <alignment horizontal="center" vertical="center"/>
    </xf>
    <xf numFmtId="0" fontId="0" fillId="13" borderId="43" xfId="0" applyFont="1" applyFill="1" applyBorder="1" applyAlignment="1">
      <alignment horizontal="center" vertical="center"/>
    </xf>
    <xf numFmtId="0" fontId="0" fillId="13" borderId="43" xfId="0" applyFont="1" applyFill="1" applyBorder="1"/>
    <xf numFmtId="3" fontId="0" fillId="5" borderId="42" xfId="0" applyNumberFormat="1" applyFill="1" applyBorder="1"/>
    <xf numFmtId="0" fontId="8" fillId="8" borderId="28" xfId="0" applyNumberFormat="1" applyFont="1" applyFill="1" applyBorder="1" applyAlignment="1">
      <alignment horizontal="center" vertical="center"/>
    </xf>
    <xf numFmtId="1" fontId="22" fillId="2" borderId="27" xfId="2" applyNumberFormat="1" applyFont="1" applyFill="1" applyBorder="1" applyAlignment="1">
      <alignment horizontal="left"/>
    </xf>
    <xf numFmtId="0" fontId="11" fillId="2" borderId="27" xfId="3" applyFill="1" applyBorder="1" applyAlignment="1">
      <alignment horizontal="center"/>
    </xf>
    <xf numFmtId="1" fontId="23" fillId="2" borderId="27" xfId="2" applyNumberFormat="1" applyFont="1" applyFill="1" applyBorder="1" applyAlignment="1">
      <alignment horizontal="left"/>
    </xf>
    <xf numFmtId="1" fontId="20" fillId="2" borderId="27" xfId="2" applyNumberFormat="1" applyFont="1" applyFill="1" applyBorder="1" applyAlignment="1">
      <alignment horizontal="right"/>
    </xf>
    <xf numFmtId="1" fontId="20" fillId="2" borderId="27" xfId="2" applyNumberFormat="1" applyFont="1" applyFill="1" applyBorder="1" applyAlignment="1">
      <alignment horizontal="left"/>
    </xf>
    <xf numFmtId="0" fontId="0" fillId="13" borderId="0" xfId="0" applyFont="1" applyFill="1" applyBorder="1" applyAlignment="1">
      <alignment horizontal="center" vertical="center"/>
    </xf>
    <xf numFmtId="0" fontId="0" fillId="13" borderId="0" xfId="0" applyFont="1" applyFill="1" applyBorder="1"/>
    <xf numFmtId="1" fontId="23" fillId="2" borderId="0" xfId="2" applyNumberFormat="1" applyFont="1" applyFill="1" applyBorder="1" applyAlignment="1">
      <alignment horizontal="left"/>
    </xf>
    <xf numFmtId="1" fontId="22" fillId="2" borderId="0" xfId="2" applyNumberFormat="1" applyFont="1" applyFill="1" applyBorder="1" applyAlignment="1">
      <alignment horizontal="right"/>
    </xf>
    <xf numFmtId="0" fontId="15" fillId="18" borderId="26" xfId="2" applyFont="1" applyFill="1" applyBorder="1" applyAlignment="1">
      <alignment horizontal="center" vertical="center"/>
    </xf>
    <xf numFmtId="0" fontId="0" fillId="6" borderId="43" xfId="0" applyFont="1" applyFill="1" applyBorder="1" applyAlignment="1">
      <alignment horizontal="center" vertical="center"/>
    </xf>
    <xf numFmtId="0" fontId="0" fillId="6" borderId="43" xfId="0" applyFont="1" applyFill="1" applyBorder="1"/>
    <xf numFmtId="0" fontId="8" fillId="6" borderId="41" xfId="0" applyFont="1" applyFill="1" applyBorder="1"/>
    <xf numFmtId="1" fontId="22" fillId="3" borderId="28" xfId="2" applyNumberFormat="1" applyFont="1" applyFill="1" applyBorder="1" applyAlignment="1">
      <alignment horizontal="right"/>
    </xf>
    <xf numFmtId="0" fontId="15" fillId="18" borderId="27" xfId="2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ont="1" applyFill="1" applyBorder="1"/>
    <xf numFmtId="0" fontId="7" fillId="6" borderId="0" xfId="0" applyFont="1" applyFill="1" applyBorder="1"/>
    <xf numFmtId="1" fontId="23" fillId="3" borderId="0" xfId="2" applyNumberFormat="1" applyFont="1" applyFill="1" applyBorder="1" applyAlignment="1">
      <alignment horizontal="right"/>
    </xf>
    <xf numFmtId="0" fontId="15" fillId="18" borderId="0" xfId="2" applyFont="1" applyFill="1" applyBorder="1" applyAlignment="1">
      <alignment horizontal="center" vertical="center"/>
    </xf>
    <xf numFmtId="1" fontId="58" fillId="3" borderId="0" xfId="2" applyNumberFormat="1" applyFont="1" applyFill="1" applyBorder="1" applyAlignment="1">
      <alignment horizontal="right"/>
    </xf>
    <xf numFmtId="1" fontId="65" fillId="3" borderId="0" xfId="2" applyNumberFormat="1" applyFont="1" applyFill="1" applyBorder="1" applyAlignment="1">
      <alignment horizontal="right"/>
    </xf>
    <xf numFmtId="0" fontId="11" fillId="0" borderId="27" xfId="3" applyFill="1" applyBorder="1" applyAlignment="1">
      <alignment horizontal="center"/>
    </xf>
    <xf numFmtId="0" fontId="6" fillId="16" borderId="0" xfId="2" applyFont="1" applyFill="1" applyBorder="1" applyAlignment="1">
      <alignment horizontal="center"/>
    </xf>
    <xf numFmtId="0" fontId="6" fillId="16" borderId="0" xfId="2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5" borderId="43" xfId="0" applyFont="1" applyFill="1" applyBorder="1"/>
    <xf numFmtId="0" fontId="9" fillId="5" borderId="9" xfId="0" applyFont="1" applyFill="1" applyBorder="1"/>
    <xf numFmtId="3" fontId="2" fillId="5" borderId="42" xfId="0" applyNumberFormat="1" applyFont="1" applyFill="1" applyBorder="1"/>
    <xf numFmtId="1" fontId="20" fillId="2" borderId="28" xfId="2" applyNumberFormat="1" applyFont="1" applyFill="1" applyBorder="1" applyAlignment="1">
      <alignment horizontal="left"/>
    </xf>
    <xf numFmtId="1" fontId="24" fillId="2" borderId="27" xfId="2" applyNumberFormat="1" applyFont="1" applyFill="1" applyBorder="1" applyAlignment="1">
      <alignment horizontal="right"/>
    </xf>
    <xf numFmtId="1" fontId="24" fillId="2" borderId="27" xfId="2" applyNumberFormat="1" applyFont="1" applyFill="1" applyBorder="1" applyAlignment="1">
      <alignment horizontal="left"/>
    </xf>
    <xf numFmtId="0" fontId="0" fillId="23" borderId="0" xfId="0" applyFont="1" applyFill="1" applyBorder="1" applyAlignment="1">
      <alignment horizontal="center" vertical="center"/>
    </xf>
    <xf numFmtId="0" fontId="0" fillId="23" borderId="0" xfId="0" applyFont="1" applyFill="1" applyBorder="1"/>
    <xf numFmtId="1" fontId="26" fillId="0" borderId="0" xfId="2" applyNumberFormat="1" applyFont="1" applyFill="1" applyBorder="1" applyAlignment="1">
      <alignment horizontal="left"/>
    </xf>
    <xf numFmtId="0" fontId="51" fillId="12" borderId="0" xfId="0" applyFont="1" applyFill="1" applyBorder="1" applyAlignment="1">
      <alignment horizontal="center" vertical="center"/>
    </xf>
    <xf numFmtId="1" fontId="20" fillId="0" borderId="0" xfId="2" applyNumberFormat="1" applyFont="1" applyFill="1" applyBorder="1" applyAlignment="1">
      <alignment horizontal="left"/>
    </xf>
    <xf numFmtId="1" fontId="20" fillId="0" borderId="0" xfId="2" applyNumberFormat="1" applyFont="1" applyFill="1" applyBorder="1" applyAlignment="1">
      <alignment horizontal="right"/>
    </xf>
    <xf numFmtId="1" fontId="61" fillId="7" borderId="0" xfId="2" applyNumberFormat="1" applyFont="1" applyFill="1" applyBorder="1" applyAlignment="1">
      <alignment horizontal="center" vertical="center"/>
    </xf>
    <xf numFmtId="1" fontId="22" fillId="0" borderId="0" xfId="2" applyNumberFormat="1" applyFont="1" applyFill="1" applyBorder="1" applyAlignment="1">
      <alignment horizontal="left"/>
    </xf>
    <xf numFmtId="1" fontId="30" fillId="0" borderId="0" xfId="2" applyNumberFormat="1" applyFont="1" applyFill="1" applyBorder="1" applyAlignment="1">
      <alignment horizontal="left"/>
    </xf>
    <xf numFmtId="0" fontId="0" fillId="16" borderId="0" xfId="2" applyFont="1" applyFill="1" applyBorder="1" applyAlignment="1">
      <alignment horizontal="center"/>
    </xf>
    <xf numFmtId="0" fontId="8" fillId="5" borderId="45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68" fillId="31" borderId="44" xfId="11" applyNumberFormat="1" applyBorder="1" applyAlignment="1">
      <alignment horizontal="center" vertical="center"/>
    </xf>
    <xf numFmtId="1" fontId="22" fillId="32" borderId="44" xfId="2" applyNumberFormat="1" applyFont="1" applyFill="1" applyBorder="1" applyAlignment="1">
      <alignment horizontal="left"/>
    </xf>
    <xf numFmtId="0" fontId="0" fillId="32" borderId="44" xfId="0" applyFill="1" applyBorder="1"/>
    <xf numFmtId="0" fontId="11" fillId="32" borderId="44" xfId="3" applyFill="1" applyBorder="1" applyAlignment="1">
      <alignment horizontal="center"/>
    </xf>
    <xf numFmtId="0" fontId="8" fillId="5" borderId="44" xfId="0" applyFont="1" applyFill="1" applyBorder="1" applyAlignment="1">
      <alignment horizontal="center" vertical="center"/>
    </xf>
    <xf numFmtId="1" fontId="68" fillId="31" borderId="44" xfId="11" applyNumberFormat="1" applyBorder="1" applyAlignment="1">
      <alignment horizontal="left"/>
    </xf>
    <xf numFmtId="1" fontId="24" fillId="32" borderId="44" xfId="2" applyNumberFormat="1" applyFont="1" applyFill="1" applyBorder="1" applyAlignment="1">
      <alignment horizontal="right"/>
    </xf>
    <xf numFmtId="1" fontId="52" fillId="32" borderId="44" xfId="2" applyNumberFormat="1" applyFont="1" applyFill="1" applyBorder="1" applyAlignment="1">
      <alignment horizontal="right"/>
    </xf>
    <xf numFmtId="0" fontId="68" fillId="31" borderId="44" xfId="11" applyBorder="1" applyAlignment="1">
      <alignment horizontal="center" vertical="center"/>
    </xf>
    <xf numFmtId="1" fontId="52" fillId="32" borderId="44" xfId="2" applyNumberFormat="1" applyFont="1" applyFill="1" applyBorder="1" applyAlignment="1">
      <alignment horizontal="left"/>
    </xf>
    <xf numFmtId="0" fontId="68" fillId="31" borderId="44" xfId="11" applyBorder="1" applyAlignment="1">
      <alignment horizontal="center"/>
    </xf>
    <xf numFmtId="1" fontId="30" fillId="3" borderId="44" xfId="2" applyNumberFormat="1" applyFont="1" applyFill="1" applyBorder="1" applyAlignment="1">
      <alignment horizontal="left"/>
    </xf>
    <xf numFmtId="0" fontId="10" fillId="25" borderId="44" xfId="0" applyFont="1" applyFill="1" applyBorder="1" applyAlignment="1">
      <alignment horizontal="center"/>
    </xf>
    <xf numFmtId="1" fontId="22" fillId="32" borderId="44" xfId="2" applyNumberFormat="1" applyFont="1" applyFill="1" applyBorder="1" applyAlignment="1">
      <alignment horizontal="right"/>
    </xf>
    <xf numFmtId="1" fontId="23" fillId="32" borderId="44" xfId="2" applyNumberFormat="1" applyFont="1" applyFill="1" applyBorder="1" applyAlignment="1">
      <alignment horizontal="left"/>
    </xf>
    <xf numFmtId="0" fontId="50" fillId="3" borderId="44" xfId="2" applyFont="1" applyFill="1" applyBorder="1" applyAlignment="1">
      <alignment horizontal="center"/>
    </xf>
    <xf numFmtId="1" fontId="68" fillId="31" borderId="44" xfId="11" applyNumberFormat="1" applyBorder="1" applyAlignment="1">
      <alignment horizontal="right"/>
    </xf>
    <xf numFmtId="0" fontId="10" fillId="14" borderId="44" xfId="0" applyFont="1" applyFill="1" applyBorder="1" applyAlignment="1">
      <alignment horizontal="center" wrapText="1"/>
    </xf>
    <xf numFmtId="1" fontId="24" fillId="32" borderId="44" xfId="2" applyNumberFormat="1" applyFont="1" applyFill="1" applyBorder="1" applyAlignment="1">
      <alignment horizontal="left"/>
    </xf>
    <xf numFmtId="1" fontId="30" fillId="32" borderId="44" xfId="2" applyNumberFormat="1" applyFont="1" applyFill="1" applyBorder="1" applyAlignment="1">
      <alignment horizontal="left"/>
    </xf>
    <xf numFmtId="0" fontId="8" fillId="32" borderId="46" xfId="0" applyFont="1" applyFill="1" applyBorder="1" applyAlignment="1">
      <alignment horizontal="left" vertical="top"/>
    </xf>
    <xf numFmtId="3" fontId="8" fillId="32" borderId="46" xfId="0" applyNumberFormat="1" applyFont="1" applyFill="1" applyBorder="1"/>
    <xf numFmtId="0" fontId="60" fillId="32" borderId="46" xfId="0" applyFont="1" applyFill="1" applyBorder="1" applyAlignment="1">
      <alignment horizontal="left" vertical="top"/>
    </xf>
    <xf numFmtId="0" fontId="9" fillId="32" borderId="46" xfId="0" applyFont="1" applyFill="1" applyBorder="1"/>
    <xf numFmtId="0" fontId="8" fillId="8" borderId="44" xfId="0" applyNumberFormat="1" applyFont="1" applyFill="1" applyBorder="1" applyAlignment="1">
      <alignment horizontal="center" vertical="center"/>
    </xf>
    <xf numFmtId="1" fontId="20" fillId="32" borderId="44" xfId="2" applyNumberFormat="1" applyFont="1" applyFill="1" applyBorder="1" applyAlignment="1">
      <alignment horizontal="right"/>
    </xf>
    <xf numFmtId="1" fontId="20" fillId="32" borderId="44" xfId="2" applyNumberFormat="1" applyFont="1" applyFill="1" applyBorder="1" applyAlignment="1">
      <alignment horizontal="left"/>
    </xf>
    <xf numFmtId="0" fontId="68" fillId="31" borderId="44" xfId="11" applyBorder="1"/>
    <xf numFmtId="0" fontId="0" fillId="7" borderId="0" xfId="0" applyFill="1"/>
    <xf numFmtId="0" fontId="69" fillId="7" borderId="0" xfId="0" applyFont="1" applyFill="1"/>
    <xf numFmtId="0" fontId="0" fillId="24" borderId="0" xfId="0" applyFill="1"/>
    <xf numFmtId="0" fontId="0" fillId="24" borderId="0" xfId="0" applyFill="1" applyAlignment="1">
      <alignment vertical="center"/>
    </xf>
    <xf numFmtId="0" fontId="0" fillId="24" borderId="1" xfId="0" applyFill="1" applyBorder="1" applyAlignment="1">
      <alignment horizontal="center" vertical="center"/>
    </xf>
    <xf numFmtId="0" fontId="0" fillId="7" borderId="1" xfId="0" applyFill="1" applyBorder="1"/>
    <xf numFmtId="0" fontId="16" fillId="20" borderId="16" xfId="0" applyFont="1" applyFill="1" applyBorder="1" applyAlignment="1">
      <alignment horizontal="center" vertical="center" wrapText="1"/>
    </xf>
    <xf numFmtId="0" fontId="16" fillId="20" borderId="17" xfId="0" applyFont="1" applyFill="1" applyBorder="1" applyAlignment="1">
      <alignment horizontal="center" vertical="center" wrapText="1"/>
    </xf>
    <xf numFmtId="0" fontId="16" fillId="20" borderId="13" xfId="0" applyFont="1" applyFill="1" applyBorder="1" applyAlignment="1">
      <alignment horizontal="center" vertical="center" wrapText="1"/>
    </xf>
    <xf numFmtId="0" fontId="16" fillId="20" borderId="14" xfId="0" applyFont="1" applyFill="1" applyBorder="1" applyAlignment="1">
      <alignment horizontal="center" vertical="center" wrapText="1"/>
    </xf>
    <xf numFmtId="0" fontId="16" fillId="20" borderId="15" xfId="0" applyFont="1" applyFill="1" applyBorder="1" applyAlignment="1">
      <alignment horizontal="center" vertical="center" wrapText="1"/>
    </xf>
    <xf numFmtId="0" fontId="16" fillId="20" borderId="18" xfId="0" applyFont="1" applyFill="1" applyBorder="1" applyAlignment="1">
      <alignment horizontal="center" vertical="center" wrapText="1"/>
    </xf>
    <xf numFmtId="0" fontId="31" fillId="20" borderId="13" xfId="0" applyFont="1" applyFill="1" applyBorder="1" applyAlignment="1">
      <alignment horizontal="center" vertical="center" wrapText="1"/>
    </xf>
    <xf numFmtId="0" fontId="31" fillId="20" borderId="14" xfId="0" applyFont="1" applyFill="1" applyBorder="1" applyAlignment="1">
      <alignment horizontal="center" vertical="center" wrapText="1"/>
    </xf>
    <xf numFmtId="0" fontId="31" fillId="20" borderId="15" xfId="0" applyFont="1" applyFill="1" applyBorder="1" applyAlignment="1">
      <alignment horizontal="center" vertical="center" wrapText="1"/>
    </xf>
    <xf numFmtId="1" fontId="8" fillId="24" borderId="44" xfId="11" applyNumberFormat="1" applyFont="1" applyFill="1" applyBorder="1" applyAlignment="1">
      <alignment horizontal="left"/>
    </xf>
  </cellXfs>
  <cellStyles count="12">
    <cellStyle name="Акцент1" xfId="11" builtinId="29"/>
    <cellStyle name="Заголовок 3" xfId="3" builtinId="18"/>
    <cellStyle name="Заголовок 3 2" xfId="9"/>
    <cellStyle name="Нейтральный" xfId="4" builtinId="28"/>
    <cellStyle name="Нейтральный 2" xfId="5"/>
    <cellStyle name="Нейтральный 3" xfId="10"/>
    <cellStyle name="Обычный" xfId="0" builtinId="0"/>
    <cellStyle name="Обычный 2" xfId="2"/>
    <cellStyle name="Обычный 2 2" xfId="8"/>
    <cellStyle name="Обычный 3" xfId="1"/>
    <cellStyle name="Обычный 3 2" xfId="7"/>
    <cellStyle name="Обычный 4" xfId="6"/>
  </cellStyles>
  <dxfs count="1">
    <dxf>
      <font>
        <b/>
        <i val="0"/>
        <color rgb="FF92D050"/>
      </font>
    </dxf>
  </dxfs>
  <tableStyles count="0" defaultTableStyle="TableStyleMedium9" defaultPivotStyle="PivotStyleLight16"/>
  <colors>
    <mruColors>
      <color rgb="FFFFEBAB"/>
      <color rgb="FFFFF4D1"/>
      <color rgb="FFF79393"/>
      <color rgb="FFFFEEB7"/>
      <color rgb="FF65D7FF"/>
      <color rgb="FF6197D9"/>
      <color rgb="FFCDF2FF"/>
      <color rgb="FF66FFFF"/>
      <color rgb="FF3FCDFF"/>
      <color rgb="FF89B2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G70"/>
  <sheetViews>
    <sheetView tabSelected="1" zoomScaleNormal="100" workbookViewId="0">
      <pane xSplit="9" ySplit="8" topLeftCell="J21" activePane="bottomRight" state="frozen"/>
      <selection pane="topRight" activeCell="AW1" sqref="AW1"/>
      <selection pane="bottomLeft" activeCell="A9" sqref="A9"/>
      <selection pane="bottomRight" activeCell="W47" sqref="W47"/>
    </sheetView>
  </sheetViews>
  <sheetFormatPr defaultColWidth="12.85546875" defaultRowHeight="15" outlineLevelRow="1" x14ac:dyDescent="0.25"/>
  <cols>
    <col min="1" max="1" width="4.5703125" customWidth="1"/>
    <col min="2" max="2" width="5.5703125" customWidth="1"/>
    <col min="3" max="3" width="7.85546875" customWidth="1" collapsed="1"/>
    <col min="4" max="4" width="14.85546875" customWidth="1"/>
    <col min="5" max="5" width="9" customWidth="1"/>
    <col min="6" max="6" width="9.7109375" customWidth="1"/>
    <col min="7" max="7" width="8.7109375" customWidth="1"/>
    <col min="8" max="9" width="8.85546875" customWidth="1"/>
    <col min="10" max="10" width="6.85546875" customWidth="1"/>
    <col min="11" max="11" width="7.42578125" customWidth="1"/>
    <col min="12" max="12" width="6.85546875" customWidth="1"/>
    <col min="13" max="29" width="7.42578125" customWidth="1"/>
    <col min="30" max="30" width="7.85546875" customWidth="1"/>
    <col min="31" max="32" width="7.42578125" customWidth="1"/>
    <col min="33" max="33" width="7.140625" customWidth="1"/>
  </cols>
  <sheetData>
    <row r="1" spans="1:33" ht="14.25" customHeight="1" x14ac:dyDescent="0.25">
      <c r="A1" s="133" t="s">
        <v>238</v>
      </c>
      <c r="B1" s="20" t="s">
        <v>114</v>
      </c>
      <c r="C1" s="50">
        <v>1</v>
      </c>
      <c r="D1" s="111">
        <v>44585</v>
      </c>
      <c r="E1" s="53" t="s">
        <v>131</v>
      </c>
      <c r="F1" s="67" t="s">
        <v>130</v>
      </c>
      <c r="G1" s="68" t="s">
        <v>117</v>
      </c>
      <c r="H1" s="25" t="s">
        <v>115</v>
      </c>
      <c r="I1" s="70" t="s">
        <v>116</v>
      </c>
      <c r="J1" s="31" t="s">
        <v>132</v>
      </c>
      <c r="K1" s="31" t="s">
        <v>133</v>
      </c>
      <c r="L1" s="31" t="s">
        <v>134</v>
      </c>
      <c r="M1" s="31" t="s">
        <v>135</v>
      </c>
      <c r="N1" s="31" t="s">
        <v>136</v>
      </c>
      <c r="O1" s="31" t="s">
        <v>137</v>
      </c>
      <c r="P1" s="31" t="s">
        <v>138</v>
      </c>
      <c r="Q1" s="31" t="s">
        <v>139</v>
      </c>
      <c r="R1" s="31" t="s">
        <v>140</v>
      </c>
      <c r="S1" s="31" t="s">
        <v>141</v>
      </c>
      <c r="T1" s="31" t="s">
        <v>142</v>
      </c>
      <c r="U1" s="34" t="s">
        <v>143</v>
      </c>
      <c r="V1" s="29" t="s">
        <v>144</v>
      </c>
      <c r="W1" s="30" t="s">
        <v>145</v>
      </c>
      <c r="X1" s="30" t="s">
        <v>146</v>
      </c>
      <c r="Y1" s="30" t="s">
        <v>147</v>
      </c>
      <c r="Z1" s="30" t="s">
        <v>148</v>
      </c>
      <c r="AA1" s="30" t="s">
        <v>149</v>
      </c>
      <c r="AB1" s="30" t="s">
        <v>150</v>
      </c>
      <c r="AC1" s="30" t="s">
        <v>151</v>
      </c>
      <c r="AD1" s="30" t="s">
        <v>152</v>
      </c>
      <c r="AE1" s="30" t="s">
        <v>153</v>
      </c>
      <c r="AF1" s="30" t="s">
        <v>154</v>
      </c>
      <c r="AG1" s="35" t="s">
        <v>155</v>
      </c>
    </row>
    <row r="2" spans="1:33" ht="14.45" hidden="1" customHeight="1" outlineLevel="1" x14ac:dyDescent="0.25">
      <c r="A2" s="66"/>
      <c r="B2" s="66"/>
      <c r="C2" s="46"/>
      <c r="D2" s="120" t="s">
        <v>235</v>
      </c>
      <c r="E2" s="117" t="s">
        <v>229</v>
      </c>
      <c r="F2" s="119">
        <v>520</v>
      </c>
      <c r="G2" s="160">
        <v>265</v>
      </c>
      <c r="H2" s="119">
        <v>140</v>
      </c>
      <c r="I2" s="119">
        <v>80</v>
      </c>
      <c r="J2" s="32">
        <v>1</v>
      </c>
      <c r="K2" s="32">
        <v>2</v>
      </c>
      <c r="L2" s="32">
        <v>3</v>
      </c>
      <c r="M2" s="32">
        <v>4</v>
      </c>
      <c r="N2" s="32">
        <v>5</v>
      </c>
      <c r="O2" s="32">
        <v>6</v>
      </c>
      <c r="P2" s="32">
        <v>7</v>
      </c>
      <c r="Q2" s="32">
        <v>8</v>
      </c>
      <c r="R2" s="32">
        <v>9</v>
      </c>
      <c r="S2" s="32">
        <v>10</v>
      </c>
      <c r="T2" s="32">
        <v>11</v>
      </c>
      <c r="U2" s="32">
        <v>12</v>
      </c>
      <c r="V2" s="13">
        <v>1</v>
      </c>
      <c r="W2" s="15">
        <v>2</v>
      </c>
      <c r="X2" s="15">
        <v>3</v>
      </c>
      <c r="Y2" s="15">
        <v>4</v>
      </c>
      <c r="Z2" s="15">
        <v>5</v>
      </c>
      <c r="AA2" s="15">
        <v>6</v>
      </c>
      <c r="AB2" s="15">
        <v>7</v>
      </c>
      <c r="AC2" s="15">
        <v>8</v>
      </c>
      <c r="AD2" s="15">
        <v>9</v>
      </c>
      <c r="AE2" s="15">
        <v>10</v>
      </c>
      <c r="AF2" s="15">
        <v>11</v>
      </c>
      <c r="AG2" s="15">
        <v>12</v>
      </c>
    </row>
    <row r="3" spans="1:33" ht="14.85" hidden="1" customHeight="1" outlineLevel="1" x14ac:dyDescent="0.25">
      <c r="A3" s="66"/>
      <c r="B3" s="66"/>
      <c r="C3" s="46"/>
      <c r="D3" s="121"/>
      <c r="E3" s="118" t="s">
        <v>230</v>
      </c>
      <c r="F3" s="119">
        <v>640</v>
      </c>
      <c r="G3" s="160">
        <v>320</v>
      </c>
      <c r="H3" s="119">
        <v>160</v>
      </c>
      <c r="I3" s="119">
        <v>80</v>
      </c>
      <c r="J3" s="33">
        <f>(J65-DAY($D$1))*(14000/J65)</f>
        <v>3161.2903225806454</v>
      </c>
      <c r="K3" s="115">
        <f>J$3+14000</f>
        <v>17161.290322580644</v>
      </c>
      <c r="L3" s="115">
        <f t="shared" ref="L3:AG3" si="0">K$3+14000</f>
        <v>31161.290322580644</v>
      </c>
      <c r="M3" s="115">
        <f t="shared" si="0"/>
        <v>45161.290322580644</v>
      </c>
      <c r="N3" s="115">
        <f t="shared" si="0"/>
        <v>59161.290322580644</v>
      </c>
      <c r="O3" s="115">
        <f t="shared" si="0"/>
        <v>73161.290322580637</v>
      </c>
      <c r="P3" s="115">
        <f t="shared" si="0"/>
        <v>87161.290322580637</v>
      </c>
      <c r="Q3" s="115">
        <f t="shared" si="0"/>
        <v>101161.29032258064</v>
      </c>
      <c r="R3" s="115">
        <f t="shared" si="0"/>
        <v>115161.29032258064</v>
      </c>
      <c r="S3" s="115">
        <f t="shared" si="0"/>
        <v>129161.29032258064</v>
      </c>
      <c r="T3" s="115">
        <f t="shared" si="0"/>
        <v>143161.29032258064</v>
      </c>
      <c r="U3" s="116">
        <f t="shared" si="0"/>
        <v>157161.29032258064</v>
      </c>
      <c r="V3" s="113">
        <f t="shared" si="0"/>
        <v>171161.29032258064</v>
      </c>
      <c r="W3" s="114">
        <f t="shared" si="0"/>
        <v>185161.29032258064</v>
      </c>
      <c r="X3" s="114">
        <f t="shared" si="0"/>
        <v>199161.29032258064</v>
      </c>
      <c r="Y3" s="114">
        <f t="shared" si="0"/>
        <v>213161.29032258064</v>
      </c>
      <c r="Z3" s="114">
        <f t="shared" si="0"/>
        <v>227161.29032258064</v>
      </c>
      <c r="AA3" s="114">
        <f t="shared" si="0"/>
        <v>241161.29032258064</v>
      </c>
      <c r="AB3" s="114">
        <f t="shared" si="0"/>
        <v>255161.29032258064</v>
      </c>
      <c r="AC3" s="114">
        <f t="shared" si="0"/>
        <v>269161.29032258061</v>
      </c>
      <c r="AD3" s="114">
        <f t="shared" si="0"/>
        <v>283161.29032258061</v>
      </c>
      <c r="AE3" s="114">
        <f t="shared" si="0"/>
        <v>297161.29032258061</v>
      </c>
      <c r="AF3" s="114">
        <f t="shared" si="0"/>
        <v>311161.29032258061</v>
      </c>
      <c r="AG3" s="114">
        <f t="shared" si="0"/>
        <v>325161.29032258061</v>
      </c>
    </row>
    <row r="4" spans="1:33" ht="9.6" hidden="1" customHeight="1" outlineLevel="1" x14ac:dyDescent="0.25">
      <c r="A4" s="66"/>
      <c r="B4" s="66"/>
      <c r="C4" s="46"/>
      <c r="D4" s="43" t="s">
        <v>227</v>
      </c>
      <c r="E4" s="43"/>
      <c r="F4" s="43"/>
      <c r="G4" s="43"/>
      <c r="H4" s="43"/>
      <c r="I4" s="43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</row>
    <row r="5" spans="1:33" ht="11.1" hidden="1" customHeight="1" outlineLevel="1" x14ac:dyDescent="0.25">
      <c r="A5" s="66"/>
      <c r="B5" s="66"/>
      <c r="C5" s="3"/>
      <c r="D5" s="36" t="s">
        <v>118</v>
      </c>
      <c r="E5" s="36"/>
      <c r="F5" s="36"/>
      <c r="G5" s="36"/>
      <c r="H5" s="36"/>
      <c r="I5" s="42" t="s">
        <v>242</v>
      </c>
      <c r="J5" s="48">
        <f t="shared" ref="J5:AG5" si="1">COUNTIFS(J$9:J$64,"=ТО-2*")</f>
        <v>5</v>
      </c>
      <c r="K5" s="48">
        <f t="shared" si="1"/>
        <v>3</v>
      </c>
      <c r="L5" s="48">
        <f t="shared" si="1"/>
        <v>2</v>
      </c>
      <c r="M5" s="48">
        <f t="shared" si="1"/>
        <v>2</v>
      </c>
      <c r="N5" s="48">
        <f t="shared" si="1"/>
        <v>5</v>
      </c>
      <c r="O5" s="48">
        <f t="shared" si="1"/>
        <v>5</v>
      </c>
      <c r="P5" s="48">
        <f t="shared" si="1"/>
        <v>3</v>
      </c>
      <c r="Q5" s="48">
        <f t="shared" si="1"/>
        <v>4</v>
      </c>
      <c r="R5" s="48">
        <f t="shared" si="1"/>
        <v>4</v>
      </c>
      <c r="S5" s="48">
        <f t="shared" si="1"/>
        <v>6</v>
      </c>
      <c r="T5" s="48">
        <f t="shared" si="1"/>
        <v>7</v>
      </c>
      <c r="U5" s="48">
        <f t="shared" si="1"/>
        <v>5</v>
      </c>
      <c r="V5" s="48">
        <f t="shared" si="1"/>
        <v>5</v>
      </c>
      <c r="W5" s="48">
        <f t="shared" si="1"/>
        <v>7</v>
      </c>
      <c r="X5" s="48">
        <f t="shared" si="1"/>
        <v>5</v>
      </c>
      <c r="Y5" s="48">
        <f t="shared" si="1"/>
        <v>4</v>
      </c>
      <c r="Z5" s="48">
        <f t="shared" si="1"/>
        <v>1</v>
      </c>
      <c r="AA5" s="48">
        <f t="shared" si="1"/>
        <v>2</v>
      </c>
      <c r="AB5" s="48">
        <f t="shared" si="1"/>
        <v>3</v>
      </c>
      <c r="AC5" s="48">
        <f t="shared" si="1"/>
        <v>4</v>
      </c>
      <c r="AD5" s="48">
        <f t="shared" si="1"/>
        <v>9</v>
      </c>
      <c r="AE5" s="48">
        <f t="shared" si="1"/>
        <v>6</v>
      </c>
      <c r="AF5" s="48">
        <f t="shared" si="1"/>
        <v>4</v>
      </c>
      <c r="AG5" s="48">
        <f t="shared" si="1"/>
        <v>5</v>
      </c>
    </row>
    <row r="6" spans="1:33" ht="11.1" hidden="1" customHeight="1" outlineLevel="1" x14ac:dyDescent="0.25">
      <c r="A6" s="66"/>
      <c r="B6" s="66"/>
      <c r="C6" s="11"/>
      <c r="D6" s="37" t="s">
        <v>35</v>
      </c>
      <c r="E6" s="37"/>
      <c r="F6" s="37"/>
      <c r="G6" s="37"/>
      <c r="H6" s="51" t="s">
        <v>231</v>
      </c>
      <c r="I6" s="37"/>
      <c r="J6" s="49">
        <f t="shared" ref="J6:AG6" si="2">COUNTIFS(J$9:J$64,"=ТР-1*")</f>
        <v>1</v>
      </c>
      <c r="K6" s="49">
        <f t="shared" si="2"/>
        <v>3</v>
      </c>
      <c r="L6" s="49">
        <f t="shared" si="2"/>
        <v>1</v>
      </c>
      <c r="M6" s="49">
        <f t="shared" si="2"/>
        <v>2</v>
      </c>
      <c r="N6" s="49">
        <f t="shared" si="2"/>
        <v>2</v>
      </c>
      <c r="O6" s="49">
        <f t="shared" si="2"/>
        <v>2</v>
      </c>
      <c r="P6" s="49">
        <f t="shared" si="2"/>
        <v>4</v>
      </c>
      <c r="Q6" s="49">
        <f t="shared" si="2"/>
        <v>0</v>
      </c>
      <c r="R6" s="49">
        <f t="shared" si="2"/>
        <v>3</v>
      </c>
      <c r="S6" s="49">
        <f t="shared" si="2"/>
        <v>3</v>
      </c>
      <c r="T6" s="49">
        <f t="shared" si="2"/>
        <v>1</v>
      </c>
      <c r="U6" s="49">
        <f t="shared" si="2"/>
        <v>1</v>
      </c>
      <c r="V6" s="49">
        <f t="shared" si="2"/>
        <v>3</v>
      </c>
      <c r="W6" s="49">
        <f t="shared" si="2"/>
        <v>4</v>
      </c>
      <c r="X6" s="49">
        <f t="shared" si="2"/>
        <v>5</v>
      </c>
      <c r="Y6" s="49">
        <f t="shared" si="2"/>
        <v>3</v>
      </c>
      <c r="Z6" s="49">
        <f t="shared" si="2"/>
        <v>5</v>
      </c>
      <c r="AA6" s="49">
        <f t="shared" si="2"/>
        <v>3</v>
      </c>
      <c r="AB6" s="49">
        <f t="shared" si="2"/>
        <v>4</v>
      </c>
      <c r="AC6" s="49">
        <f t="shared" si="2"/>
        <v>3</v>
      </c>
      <c r="AD6" s="49">
        <f t="shared" si="2"/>
        <v>3</v>
      </c>
      <c r="AE6" s="49">
        <f t="shared" si="2"/>
        <v>2</v>
      </c>
      <c r="AF6" s="49">
        <f t="shared" si="2"/>
        <v>0</v>
      </c>
      <c r="AG6" s="49">
        <f t="shared" si="2"/>
        <v>1</v>
      </c>
    </row>
    <row r="7" spans="1:33" ht="11.1" hidden="1" customHeight="1" outlineLevel="1" x14ac:dyDescent="0.25">
      <c r="A7" s="66"/>
      <c r="B7" s="66"/>
      <c r="C7" s="11"/>
      <c r="D7" s="38" t="s">
        <v>34</v>
      </c>
      <c r="E7" s="38"/>
      <c r="F7" s="38"/>
      <c r="G7" s="52" t="s">
        <v>241</v>
      </c>
      <c r="H7" s="38"/>
      <c r="I7" s="38"/>
      <c r="J7" s="74">
        <f t="shared" ref="J7:AG7" si="3">COUNTIFS(J$9:J$64,"=ТР-2*")</f>
        <v>2</v>
      </c>
      <c r="K7" s="74">
        <f t="shared" si="3"/>
        <v>2</v>
      </c>
      <c r="L7" s="74">
        <f t="shared" si="3"/>
        <v>2</v>
      </c>
      <c r="M7" s="74">
        <f t="shared" si="3"/>
        <v>1</v>
      </c>
      <c r="N7" s="74">
        <f t="shared" si="3"/>
        <v>1</v>
      </c>
      <c r="O7" s="74">
        <f t="shared" si="3"/>
        <v>1</v>
      </c>
      <c r="P7" s="74">
        <f t="shared" si="3"/>
        <v>1</v>
      </c>
      <c r="Q7" s="74">
        <f t="shared" si="3"/>
        <v>1</v>
      </c>
      <c r="R7" s="74">
        <f t="shared" si="3"/>
        <v>1</v>
      </c>
      <c r="S7" s="74">
        <f t="shared" si="3"/>
        <v>1</v>
      </c>
      <c r="T7" s="74">
        <f t="shared" si="3"/>
        <v>1</v>
      </c>
      <c r="U7" s="74">
        <f t="shared" si="3"/>
        <v>1</v>
      </c>
      <c r="V7" s="74">
        <f t="shared" si="3"/>
        <v>0</v>
      </c>
      <c r="W7" s="74">
        <f t="shared" si="3"/>
        <v>1</v>
      </c>
      <c r="X7" s="74">
        <f t="shared" si="3"/>
        <v>2</v>
      </c>
      <c r="Y7" s="74">
        <f t="shared" si="3"/>
        <v>1</v>
      </c>
      <c r="Z7" s="74">
        <f t="shared" si="3"/>
        <v>0</v>
      </c>
      <c r="AA7" s="74">
        <f t="shared" si="3"/>
        <v>1</v>
      </c>
      <c r="AB7" s="74">
        <f t="shared" si="3"/>
        <v>2</v>
      </c>
      <c r="AC7" s="74">
        <f t="shared" si="3"/>
        <v>2</v>
      </c>
      <c r="AD7" s="74">
        <f t="shared" si="3"/>
        <v>1</v>
      </c>
      <c r="AE7" s="74">
        <f t="shared" si="3"/>
        <v>1</v>
      </c>
      <c r="AF7" s="74">
        <f t="shared" si="3"/>
        <v>1</v>
      </c>
      <c r="AG7" s="74">
        <f t="shared" si="3"/>
        <v>4</v>
      </c>
    </row>
    <row r="8" spans="1:33" ht="12" hidden="1" customHeight="1" outlineLevel="1" x14ac:dyDescent="0.25">
      <c r="A8" s="66"/>
      <c r="B8" s="66"/>
      <c r="C8" s="11"/>
      <c r="D8" s="39" t="s">
        <v>216</v>
      </c>
      <c r="E8" s="39"/>
      <c r="F8" s="39"/>
      <c r="G8" s="39"/>
      <c r="H8" s="39"/>
      <c r="I8" s="39"/>
      <c r="J8" s="75">
        <f t="shared" ref="J8:AG8" si="4">(COUNTIFS(J$9:J$64,"ТР-3н5*")+COUNTIFS(J$9:J$64,"ТР-3ю5*"))</f>
        <v>2</v>
      </c>
      <c r="K8" s="75">
        <f t="shared" si="4"/>
        <v>2</v>
      </c>
      <c r="L8" s="75">
        <f t="shared" si="4"/>
        <v>3</v>
      </c>
      <c r="M8" s="75">
        <f t="shared" si="4"/>
        <v>3</v>
      </c>
      <c r="N8" s="75">
        <f t="shared" si="4"/>
        <v>2</v>
      </c>
      <c r="O8" s="75">
        <f t="shared" si="4"/>
        <v>2</v>
      </c>
      <c r="P8" s="75">
        <f t="shared" si="4"/>
        <v>2</v>
      </c>
      <c r="Q8" s="75">
        <f t="shared" si="4"/>
        <v>1</v>
      </c>
      <c r="R8" s="75">
        <f t="shared" si="4"/>
        <v>1</v>
      </c>
      <c r="S8" s="75">
        <f t="shared" si="4"/>
        <v>1</v>
      </c>
      <c r="T8" s="75">
        <f t="shared" si="4"/>
        <v>1</v>
      </c>
      <c r="U8" s="75">
        <f t="shared" si="4"/>
        <v>2</v>
      </c>
      <c r="V8" s="75">
        <f t="shared" si="4"/>
        <v>2</v>
      </c>
      <c r="W8" s="75">
        <f t="shared" si="4"/>
        <v>2</v>
      </c>
      <c r="X8" s="75">
        <f t="shared" si="4"/>
        <v>1</v>
      </c>
      <c r="Y8" s="75">
        <f t="shared" si="4"/>
        <v>1</v>
      </c>
      <c r="Z8" s="75">
        <f t="shared" si="4"/>
        <v>1</v>
      </c>
      <c r="AA8" s="75">
        <f t="shared" si="4"/>
        <v>1</v>
      </c>
      <c r="AB8" s="75">
        <f t="shared" si="4"/>
        <v>1</v>
      </c>
      <c r="AC8" s="75">
        <f t="shared" si="4"/>
        <v>1</v>
      </c>
      <c r="AD8" s="75">
        <f t="shared" si="4"/>
        <v>1</v>
      </c>
      <c r="AE8" s="75">
        <f t="shared" si="4"/>
        <v>1</v>
      </c>
      <c r="AF8" s="75">
        <f t="shared" si="4"/>
        <v>1</v>
      </c>
      <c r="AG8" s="75">
        <f t="shared" si="4"/>
        <v>0</v>
      </c>
    </row>
    <row r="9" spans="1:33" ht="14.25" customHeight="1" collapsed="1" x14ac:dyDescent="0.25">
      <c r="A9" s="253">
        <v>1</v>
      </c>
      <c r="B9" s="254" t="s">
        <v>92</v>
      </c>
      <c r="C9" s="252">
        <v>56019</v>
      </c>
      <c r="D9" s="170" t="s">
        <v>6</v>
      </c>
      <c r="E9" s="69">
        <f>VLOOKUP(C9,'Пробег н.э. (Выгр.2)'!A$4:D$339,4,0)</f>
        <v>640564</v>
      </c>
      <c r="F9" s="161">
        <f>VLOOKUP(C9,'Пробег ТО2,ТР3 (Выгр.1)'!A$4:O$339,15,0)</f>
        <v>146236</v>
      </c>
      <c r="G9" s="162">
        <f>VLOOKUP(C9,'Пробег ТО2,ТР3 (Выгр.1)'!A$4:O$339,11,0)</f>
        <v>146236</v>
      </c>
      <c r="H9" s="59">
        <f>VLOOKUP(C9,'Пробег ТО2,ТР3 (Выгр.1)'!A$4:O$339,8,0)</f>
        <v>7743</v>
      </c>
      <c r="I9" s="255">
        <f>VLOOKUP(C9,'Пробег ТО2,ТР3 (Выгр.1)'!A$4:O$339,5,0)</f>
        <v>7743</v>
      </c>
      <c r="J9" s="256" t="s">
        <v>207</v>
      </c>
      <c r="K9" s="257">
        <f>SUM(J$3+$H9)/1000</f>
        <v>10.904290322580646</v>
      </c>
      <c r="L9" s="258"/>
      <c r="M9" s="258"/>
      <c r="N9" s="258"/>
      <c r="O9" s="226">
        <f>SUM(O$3+$I9)/1000</f>
        <v>80.904290322580636</v>
      </c>
      <c r="P9" s="208" t="s">
        <v>205</v>
      </c>
      <c r="Q9" s="259">
        <f>SUM(P$3+$I9)/1000</f>
        <v>94.904290322580636</v>
      </c>
      <c r="R9" s="260">
        <f>SUM(R$3+$G9)/1000</f>
        <v>261.39729032258066</v>
      </c>
      <c r="S9" s="260">
        <f>SUM(S$3+$G9)/1000</f>
        <v>275.3972903225806</v>
      </c>
      <c r="T9" s="191" t="s">
        <v>209</v>
      </c>
      <c r="U9" s="261"/>
      <c r="V9" s="101"/>
      <c r="W9" s="101"/>
      <c r="X9" s="106">
        <f>SUM(X$3+$I9)/1000</f>
        <v>206.90429032258064</v>
      </c>
      <c r="Y9" s="77" t="s">
        <v>205</v>
      </c>
      <c r="Z9" s="110">
        <f>SUM(Y$3+$I9)/1000</f>
        <v>220.90429032258064</v>
      </c>
      <c r="AA9" s="101"/>
      <c r="AB9" s="106">
        <f>SUM(AB$3+$H9)/1000</f>
        <v>262.90429032258061</v>
      </c>
      <c r="AC9" s="78" t="s">
        <v>207</v>
      </c>
      <c r="AD9" s="110">
        <f>SUM(AC$3+$H9)/1000</f>
        <v>276.90429032258061</v>
      </c>
      <c r="AE9" s="101"/>
      <c r="AF9" s="101"/>
      <c r="AG9" s="101"/>
    </row>
    <row r="10" spans="1:33" ht="16.5" customHeight="1" x14ac:dyDescent="0.25">
      <c r="A10" s="262">
        <v>3</v>
      </c>
      <c r="B10" s="263" t="s">
        <v>95</v>
      </c>
      <c r="C10" s="252">
        <v>56025</v>
      </c>
      <c r="D10" s="324" t="s">
        <v>7</v>
      </c>
      <c r="E10" s="322">
        <f>VLOOKUP(C10,'Пробег н.э. (Выгр.2)'!A$4:D$339,4,0)</f>
        <v>606866</v>
      </c>
      <c r="F10" s="161">
        <f>VLOOKUP(C10,'Пробег ТО2,ТР3 (Выгр.1)'!A$4:O$339,15,0)</f>
        <v>87313</v>
      </c>
      <c r="G10" s="162">
        <f>VLOOKUP(C10,'Пробег ТО2,ТР3 (Выгр.1)'!A$4:O$339,11,0)</f>
        <v>87313</v>
      </c>
      <c r="H10" s="59">
        <f>VLOOKUP(C10,'Пробег ТО2,ТР3 (Выгр.1)'!A$4:O$339,8,0)</f>
        <v>87313</v>
      </c>
      <c r="I10" s="58">
        <f>VLOOKUP(C10,'Пробег ТО2,ТР3 (Выгр.1)'!A$4:O$339,5,0)</f>
        <v>8717</v>
      </c>
      <c r="J10" s="70" t="s">
        <v>205</v>
      </c>
      <c r="K10" s="264">
        <f>SUM(J$3+$I10)/1000</f>
        <v>11.878290322580646</v>
      </c>
      <c r="L10" s="265"/>
      <c r="M10" s="265">
        <f>SUM(M$3+$H10)/1000</f>
        <v>132.47429032258063</v>
      </c>
      <c r="N10" s="25" t="s">
        <v>207</v>
      </c>
      <c r="O10" s="193">
        <f>SUM(N$3+$H10)/1000</f>
        <v>146.47429032258063</v>
      </c>
      <c r="P10" s="311"/>
      <c r="Q10" s="303"/>
      <c r="R10" s="304"/>
      <c r="S10" s="308">
        <f>SUM(S$3+$I10)/1000</f>
        <v>137.87829032258063</v>
      </c>
      <c r="T10" s="305" t="s">
        <v>205</v>
      </c>
      <c r="U10" s="310">
        <f>SUM(T$3+$I10)/1000</f>
        <v>151.87829032258063</v>
      </c>
      <c r="V10" s="224">
        <f>SUM(V$3+$G10)/1000</f>
        <v>258.47429032258066</v>
      </c>
      <c r="W10" s="79" t="s">
        <v>209</v>
      </c>
      <c r="X10" s="91">
        <f>SUM(W$3+$G10)/1000</f>
        <v>272.4742903225806</v>
      </c>
      <c r="Y10" s="91">
        <f>SUM(X$3+$G10)/1000</f>
        <v>286.4742903225806</v>
      </c>
      <c r="Z10" s="96"/>
      <c r="AA10" s="96"/>
      <c r="AB10" s="96"/>
      <c r="AC10" s="96"/>
      <c r="AD10" s="77" t="s">
        <v>205</v>
      </c>
      <c r="AE10" s="96"/>
      <c r="AF10" s="96"/>
      <c r="AG10" s="96"/>
    </row>
    <row r="11" spans="1:33" x14ac:dyDescent="0.25">
      <c r="A11" s="262">
        <v>5</v>
      </c>
      <c r="B11" s="263" t="s">
        <v>99</v>
      </c>
      <c r="C11" s="252">
        <v>56033</v>
      </c>
      <c r="D11" s="324" t="s">
        <v>11</v>
      </c>
      <c r="E11" s="322">
        <f>VLOOKUP(C11,'Пробег н.э. (Выгр.2)'!A$4:D$339,4,0)</f>
        <v>553037</v>
      </c>
      <c r="F11" s="161">
        <f>VLOOKUP(C11,'Пробег ТО2,ТР3 (Выгр.1)'!A$4:O$339,15,0)</f>
        <v>33523</v>
      </c>
      <c r="G11" s="162">
        <f>VLOOKUP(C11,'Пробег ТО2,ТР3 (Выгр.1)'!A$4:O$339,11,0)</f>
        <v>33523</v>
      </c>
      <c r="H11" s="59">
        <f>VLOOKUP(C11,'Пробег ТО2,ТР3 (Выгр.1)'!A$4:O$339,8,0)</f>
        <v>33523</v>
      </c>
      <c r="I11" s="58">
        <f>VLOOKUP(C11,'Пробег ТО2,ТР3 (Выгр.1)'!A$4:O$339,5,0)</f>
        <v>33523</v>
      </c>
      <c r="J11" s="128"/>
      <c r="K11" s="128"/>
      <c r="L11" s="154">
        <f>SUM(L$3+$I11)/1000</f>
        <v>64.684290322580651</v>
      </c>
      <c r="M11" s="21" t="s">
        <v>205</v>
      </c>
      <c r="N11" s="264">
        <f>SUM(M$3+$I11)/1000</f>
        <v>78.684290322580637</v>
      </c>
      <c r="O11" s="11"/>
      <c r="P11" s="314">
        <f>SUM(P$3+$H11)/1000</f>
        <v>120.68429032258064</v>
      </c>
      <c r="Q11" s="317">
        <f>SUM(Q$3+$H11)/1000</f>
        <v>134.68429032258064</v>
      </c>
      <c r="R11" s="325" t="s">
        <v>207</v>
      </c>
      <c r="S11" s="302">
        <f>SUM(R$3+$H11)/1000</f>
        <v>148.68429032258064</v>
      </c>
      <c r="T11" s="303"/>
      <c r="U11" s="303"/>
      <c r="V11" s="225">
        <f>SUM(V$3+$I11)/1000</f>
        <v>204.68429032258064</v>
      </c>
      <c r="W11" s="77" t="s">
        <v>205</v>
      </c>
      <c r="X11" s="110">
        <f>SUM(W$3+$I11)/1000</f>
        <v>218.68429032258064</v>
      </c>
      <c r="Y11" s="82">
        <f>SUM(Y$3+$G11)/1000</f>
        <v>246.68429032258064</v>
      </c>
      <c r="Z11" s="82">
        <f>SUM(Z$3+$G11)/1000</f>
        <v>260.68429032258064</v>
      </c>
      <c r="AA11" s="79" t="s">
        <v>209</v>
      </c>
      <c r="AB11" s="91">
        <f>SUM(AA$3+$G11)/1000</f>
        <v>274.68429032258058</v>
      </c>
      <c r="AC11" s="101"/>
      <c r="AD11" s="101"/>
      <c r="AE11" s="101"/>
      <c r="AF11" s="11"/>
      <c r="AG11" s="77" t="s">
        <v>205</v>
      </c>
    </row>
    <row r="12" spans="1:33" x14ac:dyDescent="0.25">
      <c r="A12" s="262">
        <v>4</v>
      </c>
      <c r="B12" s="263" t="s">
        <v>96</v>
      </c>
      <c r="C12" s="252">
        <v>56027</v>
      </c>
      <c r="D12" s="324" t="s">
        <v>8</v>
      </c>
      <c r="E12" s="322">
        <f>VLOOKUP(C12,'Пробег н.э. (Выгр.2)'!A$4:D$339,4,0)</f>
        <v>601458</v>
      </c>
      <c r="F12" s="161">
        <f>VLOOKUP(C12,'Пробег ТО2,ТР3 (Выгр.1)'!A$4:O$339,15,0)</f>
        <v>81514</v>
      </c>
      <c r="G12" s="162">
        <f>VLOOKUP(C12,'Пробег ТО2,ТР3 (Выгр.1)'!A$4:O$339,11,0)</f>
        <v>81514</v>
      </c>
      <c r="H12" s="59">
        <f>VLOOKUP(C12,'Пробег ТО2,ТР3 (Выгр.1)'!A$4:O$339,8,0)</f>
        <v>81514</v>
      </c>
      <c r="I12" s="58">
        <f>VLOOKUP(C12,'Пробег ТО2,ТР3 (Выгр.1)'!A$4:O$339,5,0)</f>
        <v>4530</v>
      </c>
      <c r="J12" s="70" t="s">
        <v>205</v>
      </c>
      <c r="K12" s="264">
        <f>SUM(J$3+$I12)/1000</f>
        <v>7.6912903225806462</v>
      </c>
      <c r="L12" s="265"/>
      <c r="M12" s="265"/>
      <c r="N12" s="265">
        <f>SUM(N$3+$H12)/1000</f>
        <v>140.67529032258065</v>
      </c>
      <c r="O12" s="25" t="s">
        <v>207</v>
      </c>
      <c r="P12" s="302">
        <f>SUM(O$3+$H12)/1000</f>
        <v>154.67529032258065</v>
      </c>
      <c r="Q12" s="303"/>
      <c r="R12" s="311"/>
      <c r="S12" s="303"/>
      <c r="T12" s="308">
        <f>SUM(T$3+$I12)/1000</f>
        <v>147.69129032258064</v>
      </c>
      <c r="U12" s="305" t="s">
        <v>205</v>
      </c>
      <c r="V12" s="224">
        <f>SUM(V$3+$G12)/1000</f>
        <v>252.67529032258065</v>
      </c>
      <c r="W12" s="82">
        <f>SUM(W$3+$G12)/1000</f>
        <v>266.67529032258062</v>
      </c>
      <c r="X12" s="79" t="s">
        <v>209</v>
      </c>
      <c r="Y12" s="91">
        <f>SUM(X$3+$G12)/1000</f>
        <v>280.67529032258062</v>
      </c>
      <c r="Z12" s="91"/>
      <c r="AA12" s="101"/>
      <c r="AB12" s="101"/>
      <c r="AC12" s="101"/>
      <c r="AD12" s="101"/>
      <c r="AE12" s="77" t="s">
        <v>205</v>
      </c>
      <c r="AF12" s="101"/>
      <c r="AG12" s="101"/>
    </row>
    <row r="13" spans="1:33" ht="14.85" customHeight="1" x14ac:dyDescent="0.25">
      <c r="A13" s="262">
        <v>17</v>
      </c>
      <c r="B13" s="263" t="s">
        <v>93</v>
      </c>
      <c r="C13" s="252">
        <v>56021</v>
      </c>
      <c r="D13" s="324" t="s">
        <v>1</v>
      </c>
      <c r="E13" s="322">
        <f>VLOOKUP(C13,'Пробег н.э. (Выгр.2)'!A$4:D$339,4,0)</f>
        <v>655830</v>
      </c>
      <c r="F13" s="161">
        <f>VLOOKUP(C13,'Пробег ТО2,ТР3 (Выгр.1)'!A$4:O$339,15,0)</f>
        <v>162486</v>
      </c>
      <c r="G13" s="162">
        <f>VLOOKUP(C13,'Пробег ТО2,ТР3 (Выгр.1)'!A$4:O$339,11,0)</f>
        <v>162486</v>
      </c>
      <c r="H13" s="59">
        <f>VLOOKUP(C13,'Пробег ТО2,ТР3 (Выгр.1)'!A$4:O$339,8,0)</f>
        <v>22572</v>
      </c>
      <c r="I13" s="58">
        <f>VLOOKUP(C13,'Пробег ТО2,ТР3 (Выгр.1)'!A$4:O$339,5,0)</f>
        <v>22572</v>
      </c>
      <c r="J13" s="193"/>
      <c r="K13" s="28"/>
      <c r="L13" s="28"/>
      <c r="M13" s="154">
        <f>SUM(M$3+$I13)/1000</f>
        <v>67.733290322580643</v>
      </c>
      <c r="N13" s="21" t="s">
        <v>205</v>
      </c>
      <c r="O13" s="264">
        <f>SUM(N$3+$I13)/1000</f>
        <v>81.733290322580643</v>
      </c>
      <c r="P13" s="326">
        <f>SUM(P$3+$G13)/1000</f>
        <v>249.64729032258063</v>
      </c>
      <c r="Q13" s="326">
        <f>SUM(Q$3+$G13)/1000</f>
        <v>263.6472903225806</v>
      </c>
      <c r="R13" s="309" t="s">
        <v>225</v>
      </c>
      <c r="S13" s="327">
        <f>SUM(R$3+$G13)/1000</f>
        <v>277.6472903225806</v>
      </c>
      <c r="T13" s="304"/>
      <c r="U13" s="304"/>
      <c r="V13" s="241"/>
      <c r="W13" s="77" t="s">
        <v>205</v>
      </c>
      <c r="X13" s="101"/>
      <c r="Y13" s="101"/>
      <c r="Z13" s="101"/>
      <c r="AA13" s="78" t="s">
        <v>207</v>
      </c>
      <c r="AB13" s="101"/>
      <c r="AC13" s="101"/>
      <c r="AD13" s="101"/>
      <c r="AE13" s="101"/>
      <c r="AF13" s="101"/>
      <c r="AG13" s="77" t="s">
        <v>205</v>
      </c>
    </row>
    <row r="14" spans="1:33" x14ac:dyDescent="0.25">
      <c r="A14" s="262">
        <v>16</v>
      </c>
      <c r="B14" s="263" t="s">
        <v>94</v>
      </c>
      <c r="C14" s="252">
        <v>56023</v>
      </c>
      <c r="D14" s="324" t="s">
        <v>5</v>
      </c>
      <c r="E14" s="322">
        <f>VLOOKUP(C14,'Пробег н.э. (Выгр.2)'!A$4:D$339,4,0)</f>
        <v>668233</v>
      </c>
      <c r="F14" s="161">
        <f>VLOOKUP(C14,'Пробег ТО2,ТР3 (Выгр.1)'!A$4:O$339,15,0)</f>
        <v>157774</v>
      </c>
      <c r="G14" s="162">
        <f>VLOOKUP(C14,'Пробег ТО2,ТР3 (Выгр.1)'!A$4:O$339,11,0)</f>
        <v>157774</v>
      </c>
      <c r="H14" s="59">
        <f>VLOOKUP(C14,'Пробег ТО2,ТР3 (Выгр.1)'!A$4:O$339,8,0)</f>
        <v>19170</v>
      </c>
      <c r="I14" s="58">
        <f>VLOOKUP(C14,'Пробег ТО2,ТР3 (Выгр.1)'!A$4:O$339,5,0)</f>
        <v>19170</v>
      </c>
      <c r="J14" s="193"/>
      <c r="K14" s="11"/>
      <c r="L14" s="28"/>
      <c r="M14" s="154">
        <f>SUM(M$3+$I14)/1000</f>
        <v>64.331290322580642</v>
      </c>
      <c r="N14" s="154">
        <f>SUM(N$3+$I14)/1000</f>
        <v>78.331290322580642</v>
      </c>
      <c r="O14" s="21" t="s">
        <v>205</v>
      </c>
      <c r="P14" s="315">
        <f>SUM(O$3+$I14)/1000</f>
        <v>92.331290322580642</v>
      </c>
      <c r="Q14" s="326">
        <f>SUM(Q$3+$G14)/1000</f>
        <v>258.93529032258061</v>
      </c>
      <c r="R14" s="326">
        <f>SUM(R$3+$G14)/1000</f>
        <v>272.93529032258061</v>
      </c>
      <c r="S14" s="309" t="s">
        <v>225</v>
      </c>
      <c r="T14" s="327"/>
      <c r="U14" s="304"/>
      <c r="V14" s="241"/>
      <c r="W14" s="101"/>
      <c r="X14" s="77" t="s">
        <v>205</v>
      </c>
      <c r="Y14" s="101"/>
      <c r="Z14" s="101"/>
      <c r="AA14" s="101"/>
      <c r="AB14" s="78" t="s">
        <v>207</v>
      </c>
      <c r="AC14" s="101"/>
      <c r="AD14" s="101"/>
      <c r="AE14" s="101"/>
      <c r="AF14" s="101"/>
      <c r="AG14" s="101"/>
    </row>
    <row r="15" spans="1:33" x14ac:dyDescent="0.25">
      <c r="A15" s="262">
        <v>6</v>
      </c>
      <c r="B15" s="263" t="s">
        <v>98</v>
      </c>
      <c r="C15" s="252">
        <v>56031</v>
      </c>
      <c r="D15" s="324" t="s">
        <v>10</v>
      </c>
      <c r="E15" s="322">
        <f>VLOOKUP(C15,'Пробег н.э. (Выгр.2)'!A$4:D$339,4,0)</f>
        <v>535737</v>
      </c>
      <c r="F15" s="161">
        <f>VLOOKUP(C15,'Пробег ТО2,ТР3 (Выгр.1)'!A$4:O$339,15,0)</f>
        <v>16019</v>
      </c>
      <c r="G15" s="162">
        <f>VLOOKUP(C15,'Пробег ТО2,ТР3 (Выгр.1)'!A$4:O$339,11,0)</f>
        <v>16019</v>
      </c>
      <c r="H15" s="59">
        <f>VLOOKUP(C15,'Пробег ТО2,ТР3 (Выгр.1)'!A$4:O$339,8,0)</f>
        <v>16019</v>
      </c>
      <c r="I15" s="58">
        <f>VLOOKUP(C15,'Пробег ТО2,ТР3 (Выгр.1)'!A$4:O$339,5,0)</f>
        <v>16019</v>
      </c>
      <c r="J15" s="128"/>
      <c r="K15" s="128"/>
      <c r="L15" s="128"/>
      <c r="M15" s="154">
        <f>SUM(M$3+$I15)/1000</f>
        <v>61.180290322580646</v>
      </c>
      <c r="N15" s="21" t="s">
        <v>205</v>
      </c>
      <c r="O15" s="264">
        <f>SUM(N$3+$I15)/1000</f>
        <v>75.180290322580632</v>
      </c>
      <c r="P15" s="303"/>
      <c r="Q15" s="303"/>
      <c r="R15" s="314">
        <f>SUM(R$3+$H15)/1000</f>
        <v>131.18029032258065</v>
      </c>
      <c r="S15" s="325" t="s">
        <v>207</v>
      </c>
      <c r="T15" s="306">
        <f>SUM(S$3+$H15)/1000</f>
        <v>145.18029032258065</v>
      </c>
      <c r="U15" s="303"/>
      <c r="V15" s="11"/>
      <c r="W15" s="106">
        <f>SUM(W$3+$I15)/1000</f>
        <v>201.18029032258065</v>
      </c>
      <c r="X15" s="77" t="s">
        <v>205</v>
      </c>
      <c r="Y15" s="110">
        <f>SUM(X$3+$I15)/1000</f>
        <v>215.18029032258065</v>
      </c>
      <c r="Z15" s="82">
        <f>SUM(Z$3+$G15)/1000</f>
        <v>243.18029032258065</v>
      </c>
      <c r="AA15" s="82">
        <f>SUM(AA$3+$G15)/1000</f>
        <v>257.18029032258062</v>
      </c>
      <c r="AB15" s="79" t="s">
        <v>209</v>
      </c>
      <c r="AC15" s="91">
        <f>SUM(AB$3+$G15)/1000</f>
        <v>271.18029032258062</v>
      </c>
      <c r="AD15" s="96"/>
      <c r="AE15" s="96"/>
      <c r="AF15" s="96"/>
      <c r="AG15" s="11"/>
    </row>
    <row r="16" spans="1:33" ht="15" customHeight="1" x14ac:dyDescent="0.25">
      <c r="A16" s="262">
        <v>2</v>
      </c>
      <c r="B16" s="263" t="s">
        <v>97</v>
      </c>
      <c r="C16" s="252">
        <v>56029</v>
      </c>
      <c r="D16" s="324" t="s">
        <v>9</v>
      </c>
      <c r="E16" s="322">
        <f>VLOOKUP(C16,'Пробег н.э. (Выгр.2)'!A$4:D$339,4,0)</f>
        <v>646061</v>
      </c>
      <c r="F16" s="161">
        <f>VLOOKUP(C16,'Пробег ТО2,ТР3 (Выгр.1)'!A$4:O$339,15,0)</f>
        <v>129191</v>
      </c>
      <c r="G16" s="163">
        <f>VLOOKUP(C16,'Пробег ТО2,ТР3 (Выгр.1)'!A$4:O$339,11,0)</f>
        <v>129227</v>
      </c>
      <c r="H16" s="59">
        <f>VLOOKUP(C16,'Пробег ТО2,ТР3 (Выгр.1)'!A$4:O$339,8,0)</f>
        <v>129227</v>
      </c>
      <c r="I16" s="63">
        <f>VLOOKUP(C16,'Пробег ТО2,ТР3 (Выгр.1)'!A$4:O$339,5,0)</f>
        <v>51898</v>
      </c>
      <c r="J16" s="265">
        <f>SUM(J$3+$H16)/1000</f>
        <v>132.38829032258064</v>
      </c>
      <c r="K16" s="25" t="s">
        <v>207</v>
      </c>
      <c r="L16" s="193">
        <f>SUM(K$3+$H16)/1000</f>
        <v>146.38829032258064</v>
      </c>
      <c r="M16" s="193"/>
      <c r="N16" s="28"/>
      <c r="O16" s="28"/>
      <c r="P16" s="308">
        <f>SUM(P$3+$I16)/1000</f>
        <v>139.05929032258064</v>
      </c>
      <c r="Q16" s="305" t="s">
        <v>205</v>
      </c>
      <c r="R16" s="310">
        <f>SUM(Q$3+$I16)/1000</f>
        <v>153.05929032258064</v>
      </c>
      <c r="S16" s="326">
        <f>SUM(S$3+$G16)/1000</f>
        <v>258.38829032258064</v>
      </c>
      <c r="T16" s="326">
        <f>SUM(T$3+$G16)/1000</f>
        <v>272.38829032258059</v>
      </c>
      <c r="U16" s="309" t="s">
        <v>225</v>
      </c>
      <c r="V16" s="223"/>
      <c r="W16" s="103"/>
      <c r="X16" s="103"/>
      <c r="Y16" s="106">
        <f>SUM(Y$3+$I16)/1000</f>
        <v>265.05929032258058</v>
      </c>
      <c r="Z16" s="77" t="s">
        <v>205</v>
      </c>
      <c r="AA16" s="110">
        <f>SUM(Z$3+$I16)/1000</f>
        <v>279.05929032258058</v>
      </c>
      <c r="AB16" s="103"/>
      <c r="AC16" s="106">
        <f>SUM(AC$3+$H16)/1000</f>
        <v>398.38829032258059</v>
      </c>
      <c r="AD16" s="78" t="s">
        <v>207</v>
      </c>
      <c r="AE16" s="110">
        <f>SUM(AD$3+$H16)/1000</f>
        <v>412.38829032258059</v>
      </c>
      <c r="AF16" s="103"/>
      <c r="AG16" s="103"/>
    </row>
    <row r="17" spans="1:33" ht="13.5" customHeight="1" x14ac:dyDescent="0.25">
      <c r="A17" s="233">
        <v>7</v>
      </c>
      <c r="B17" s="234" t="s">
        <v>84</v>
      </c>
      <c r="C17" s="151">
        <v>56009</v>
      </c>
      <c r="D17" s="235" t="s">
        <v>15</v>
      </c>
      <c r="E17" s="61">
        <f>VLOOKUP(C17,'Пробег н.э. (Выгр.2)'!A$4:D$339,4,0)</f>
        <v>927282</v>
      </c>
      <c r="F17" s="161">
        <f>VLOOKUP(C17,'Пробег ТО2,ТР3 (Выгр.1)'!A$4:O$339,15,0)</f>
        <v>468738</v>
      </c>
      <c r="G17" s="163">
        <f>VLOOKUP(C17,'Пробег ТО2,ТР3 (Выгр.1)'!A$4:O$339,11,0)</f>
        <v>227313</v>
      </c>
      <c r="H17" s="59">
        <f>VLOOKUP(C17,'Пробег ТО2,ТР3 (Выгр.1)'!A$4:O$339,8,0)</f>
        <v>90371</v>
      </c>
      <c r="I17" s="58">
        <f>VLOOKUP(C17,'Пробег ТО2,ТР3 (Выгр.1)'!A$4:O$339,5,0)</f>
        <v>13347</v>
      </c>
      <c r="J17" s="229"/>
      <c r="K17" s="230">
        <f>SUM(K$3+$G17)/1000</f>
        <v>244.47429032258063</v>
      </c>
      <c r="L17" s="231" t="s">
        <v>213</v>
      </c>
      <c r="M17" s="231" t="s">
        <v>218</v>
      </c>
      <c r="N17" s="232" t="s">
        <v>228</v>
      </c>
      <c r="O17" s="107"/>
      <c r="P17" s="107"/>
      <c r="Q17" s="107"/>
      <c r="R17" s="107"/>
      <c r="S17" s="107"/>
      <c r="T17" s="222" t="s">
        <v>205</v>
      </c>
      <c r="U17" s="152"/>
      <c r="V17" s="76"/>
      <c r="W17" s="80"/>
      <c r="X17" s="78" t="s">
        <v>207</v>
      </c>
      <c r="Y17" s="101"/>
      <c r="Z17" s="101"/>
      <c r="AA17" s="101"/>
      <c r="AB17" s="101"/>
      <c r="AC17" s="101"/>
      <c r="AD17" s="77" t="s">
        <v>205</v>
      </c>
      <c r="AE17" s="101"/>
      <c r="AF17" s="101"/>
      <c r="AG17" s="101"/>
    </row>
    <row r="18" spans="1:33" x14ac:dyDescent="0.25">
      <c r="A18" s="136">
        <v>8</v>
      </c>
      <c r="B18" s="135" t="s">
        <v>100</v>
      </c>
      <c r="C18" s="54">
        <v>56035</v>
      </c>
      <c r="D18" s="168" t="s">
        <v>101</v>
      </c>
      <c r="E18" s="62">
        <f>VLOOKUP(C18,'Пробег н.э. (Выгр.2)'!A$4:D$339,4,0)</f>
        <v>417401</v>
      </c>
      <c r="F18" s="161">
        <f>VLOOKUP(C18,'Пробег ТО2,ТР3 (Выгр.1)'!A$4:O$339,15,0)</f>
        <v>417401</v>
      </c>
      <c r="G18" s="163">
        <f>VLOOKUP(C18,'Пробег ТО2,ТР3 (Выгр.1)'!A$4:O$339,11,0)</f>
        <v>168249</v>
      </c>
      <c r="H18" s="59">
        <f>VLOOKUP(C18,'Пробег ТО2,ТР3 (Выгр.1)'!A$4:O$339,8,0)</f>
        <v>29887</v>
      </c>
      <c r="I18" s="63">
        <f>VLOOKUP(C18,'Пробег ТО2,ТР3 (Выгр.1)'!A$4:O$339,5,0)</f>
        <v>29887</v>
      </c>
      <c r="J18" s="153"/>
      <c r="K18" s="76"/>
      <c r="L18" s="207"/>
      <c r="M18" s="92">
        <f>SUM(M$3+$I18)/1000</f>
        <v>75.048290322580641</v>
      </c>
      <c r="N18" s="77" t="s">
        <v>205</v>
      </c>
      <c r="O18" s="139">
        <f>SUM(N$3+$I18)/1000</f>
        <v>89.048290322580641</v>
      </c>
      <c r="P18" s="94">
        <f>SUM(P$3+$F18)/1000</f>
        <v>504.56229032258062</v>
      </c>
      <c r="Q18" s="87">
        <f>SUM(Q$3+$F18)/1000</f>
        <v>518.56229032258057</v>
      </c>
      <c r="R18" s="83" t="s">
        <v>213</v>
      </c>
      <c r="S18" s="83" t="s">
        <v>218</v>
      </c>
      <c r="T18" s="84" t="s">
        <v>228</v>
      </c>
      <c r="U18" s="84" t="s">
        <v>228</v>
      </c>
      <c r="V18" s="101"/>
      <c r="W18" s="101"/>
      <c r="X18" s="101"/>
      <c r="Y18" s="101"/>
      <c r="Z18" s="11"/>
      <c r="AA18" s="77" t="s">
        <v>205</v>
      </c>
      <c r="AB18" s="101"/>
      <c r="AC18" s="101"/>
      <c r="AD18" s="101"/>
      <c r="AE18" s="78" t="s">
        <v>207</v>
      </c>
      <c r="AF18" s="101"/>
      <c r="AG18" s="101"/>
    </row>
    <row r="19" spans="1:33" x14ac:dyDescent="0.25">
      <c r="A19" s="136">
        <v>9</v>
      </c>
      <c r="B19" s="135" t="s">
        <v>104</v>
      </c>
      <c r="C19" s="72">
        <v>56039</v>
      </c>
      <c r="D19" s="122" t="s">
        <v>105</v>
      </c>
      <c r="E19" s="62">
        <f>VLOOKUP(C19,'Пробег н.э. (Выгр.2)'!A$4:D$339,4,0)</f>
        <v>401486</v>
      </c>
      <c r="F19" s="161">
        <f>VLOOKUP(C19,'Пробег ТО2,ТР3 (Выгр.1)'!A$4:O$339,15,0)</f>
        <v>401486</v>
      </c>
      <c r="G19" s="163">
        <f>VLOOKUP(C19,'Пробег ТО2,ТР3 (Выгр.1)'!A$4:O$339,11,0)</f>
        <v>137103</v>
      </c>
      <c r="H19" s="59">
        <f>VLOOKUP(C19,'Пробег ТО2,ТР3 (Выгр.1)'!A$4:O$339,8,0)</f>
        <v>137103</v>
      </c>
      <c r="I19" s="63">
        <f>VLOOKUP(C19,'Пробег ТО2,ТР3 (Выгр.1)'!A$4:O$339,5,0)</f>
        <v>60912</v>
      </c>
      <c r="J19" s="142">
        <f>SUM(J$3+$H19)/1000</f>
        <v>140.26429032258065</v>
      </c>
      <c r="K19" s="147" t="s">
        <v>207</v>
      </c>
      <c r="L19" s="193">
        <f>SUM(K$3+$H19)/1000</f>
        <v>154.26429032258065</v>
      </c>
      <c r="M19" s="209"/>
      <c r="N19" s="76"/>
      <c r="O19" s="106">
        <f>SUM(O$3+$I19)/1000</f>
        <v>134.07329032258065</v>
      </c>
      <c r="P19" s="106">
        <f>SUM(P$3+$I19)/1000</f>
        <v>148.07329032258065</v>
      </c>
      <c r="Q19" s="77" t="s">
        <v>205</v>
      </c>
      <c r="R19" s="215">
        <f>SUM(R$3+$F19)/1000</f>
        <v>516.6472903225806</v>
      </c>
      <c r="S19" s="87">
        <f>SUM(S$3+$F19)/1000</f>
        <v>530.6472903225806</v>
      </c>
      <c r="T19" s="83" t="s">
        <v>213</v>
      </c>
      <c r="U19" s="83" t="s">
        <v>218</v>
      </c>
      <c r="V19" s="84" t="s">
        <v>228</v>
      </c>
      <c r="W19" s="84" t="s">
        <v>228</v>
      </c>
      <c r="X19" s="104"/>
      <c r="Y19" s="104"/>
      <c r="Z19" s="104"/>
      <c r="AA19" s="104"/>
      <c r="AB19" s="11"/>
      <c r="AC19" s="77" t="s">
        <v>205</v>
      </c>
      <c r="AD19" s="104"/>
      <c r="AE19" s="104"/>
      <c r="AF19" s="104"/>
      <c r="AG19" s="78" t="s">
        <v>207</v>
      </c>
    </row>
    <row r="20" spans="1:33" ht="16.5" customHeight="1" x14ac:dyDescent="0.25">
      <c r="A20" s="134">
        <v>10</v>
      </c>
      <c r="B20" s="2" t="s">
        <v>85</v>
      </c>
      <c r="C20" s="55">
        <v>56011</v>
      </c>
      <c r="D20" s="171" t="s">
        <v>86</v>
      </c>
      <c r="E20" s="61">
        <f>VLOOKUP(C20,'Пробег н.э. (Выгр.2)'!A$4:D$339,4,0)</f>
        <v>858688</v>
      </c>
      <c r="F20" s="161">
        <f>VLOOKUP(C20,'Пробег ТО2,ТР3 (Выгр.1)'!A$4:O$339,15,0)</f>
        <v>353972</v>
      </c>
      <c r="G20" s="162">
        <f>VLOOKUP(C20,'Пробег ТО2,ТР3 (Выгр.1)'!A$4:O$339,11,0)</f>
        <v>91962</v>
      </c>
      <c r="H20" s="59">
        <f>VLOOKUP(C20,'Пробег ТО2,ТР3 (Выгр.1)'!A$4:O$339,8,0)</f>
        <v>91962</v>
      </c>
      <c r="I20" s="58">
        <f>VLOOKUP(C20,'Пробег ТО2,ТР3 (Выгр.1)'!A$4:O$339,5,0)</f>
        <v>14055</v>
      </c>
      <c r="J20" s="139"/>
      <c r="K20" s="93"/>
      <c r="L20" s="206">
        <f>SUM(L$3+$H20)/1000</f>
        <v>123.12329032258063</v>
      </c>
      <c r="M20" s="85">
        <f>SUM(M$3+$H20)/1000</f>
        <v>137.12329032258063</v>
      </c>
      <c r="N20" s="78" t="s">
        <v>207</v>
      </c>
      <c r="O20" s="142"/>
      <c r="P20" s="85"/>
      <c r="Q20" s="86"/>
      <c r="R20" s="196">
        <f>SUM(R$3+$I20)/1000</f>
        <v>129.21629032258065</v>
      </c>
      <c r="S20" s="155">
        <f>SUM(S$3+$G20)/1000</f>
        <v>221.12329032258063</v>
      </c>
      <c r="T20" s="88">
        <f>SUM(T$3+$F20)/1000</f>
        <v>497.13329032258059</v>
      </c>
      <c r="U20" s="88">
        <f>SUM(U$3+$F20)/1000</f>
        <v>511.13329032258059</v>
      </c>
      <c r="V20" s="83" t="s">
        <v>213</v>
      </c>
      <c r="W20" s="83" t="s">
        <v>218</v>
      </c>
      <c r="X20" s="84" t="s">
        <v>228</v>
      </c>
      <c r="Y20" s="99"/>
      <c r="Z20" s="99"/>
      <c r="AA20" s="99"/>
      <c r="AB20" s="99"/>
      <c r="AC20" s="99"/>
      <c r="AD20" s="77" t="s">
        <v>205</v>
      </c>
      <c r="AE20" s="99"/>
      <c r="AF20" s="99"/>
      <c r="AG20" s="99"/>
    </row>
    <row r="21" spans="1:33" x14ac:dyDescent="0.25">
      <c r="A21" s="134">
        <v>11</v>
      </c>
      <c r="B21" s="2" t="s">
        <v>87</v>
      </c>
      <c r="C21" s="55">
        <v>56013</v>
      </c>
      <c r="D21" s="164" t="s">
        <v>88</v>
      </c>
      <c r="E21" s="61">
        <f>VLOOKUP(C21,'Пробег н.э. (Выгр.2)'!A$4:D$339,4,0)</f>
        <v>826172</v>
      </c>
      <c r="F21" s="161">
        <f>VLOOKUP(C21,'Пробег ТО2,ТР3 (Выгр.1)'!A$4:O$339,15,0)</f>
        <v>311936</v>
      </c>
      <c r="G21" s="162">
        <f>VLOOKUP(C21,'Пробег ТО2,ТР3 (Выгр.1)'!A$4:O$339,11,0)</f>
        <v>69086</v>
      </c>
      <c r="H21" s="59">
        <f>VLOOKUP(C21,'Пробег ТО2,ТР3 (Выгр.1)'!A$4:O$339,8,0)</f>
        <v>69086</v>
      </c>
      <c r="I21" s="58">
        <f>VLOOKUP(C21,'Пробег ТО2,ТР3 (Выгр.1)'!A$4:O$339,5,0)</f>
        <v>69086</v>
      </c>
      <c r="J21" s="141">
        <f>SUM(J$3+$I21)/1000</f>
        <v>72.247290322580653</v>
      </c>
      <c r="K21" s="77" t="s">
        <v>205</v>
      </c>
      <c r="L21" s="93">
        <f>SUM(K$3+$I21)/1000</f>
        <v>86.247290322580639</v>
      </c>
      <c r="M21" s="210"/>
      <c r="N21" s="76"/>
      <c r="O21" s="85">
        <f>SUM(O$3+$H21)/1000</f>
        <v>142.24729032258062</v>
      </c>
      <c r="P21" s="78" t="s">
        <v>207</v>
      </c>
      <c r="Q21" s="86">
        <f>SUM(P$3+$H21)/1000</f>
        <v>156.24729032258062</v>
      </c>
      <c r="R21" s="76"/>
      <c r="S21" s="76"/>
      <c r="T21" s="76"/>
      <c r="U21" s="106">
        <f>SUM(U$3+$I21)/1000</f>
        <v>226.24729032258062</v>
      </c>
      <c r="V21" s="77" t="s">
        <v>205</v>
      </c>
      <c r="W21" s="101"/>
      <c r="X21" s="94">
        <f>SUM(X$3+$F21)/1000</f>
        <v>511.09729032258059</v>
      </c>
      <c r="Y21" s="83" t="s">
        <v>213</v>
      </c>
      <c r="Z21" s="83" t="s">
        <v>218</v>
      </c>
      <c r="AA21" s="84" t="s">
        <v>228</v>
      </c>
      <c r="AB21" s="101"/>
      <c r="AC21" s="101"/>
      <c r="AD21" s="101"/>
      <c r="AE21" s="101"/>
      <c r="AF21" s="101"/>
      <c r="AG21" s="77" t="s">
        <v>205</v>
      </c>
    </row>
    <row r="22" spans="1:33" ht="14.85" customHeight="1" thickBot="1" x14ac:dyDescent="0.3">
      <c r="A22" s="134">
        <v>12</v>
      </c>
      <c r="B22" s="2" t="s">
        <v>90</v>
      </c>
      <c r="C22" s="55">
        <v>56017</v>
      </c>
      <c r="D22" s="166" t="s">
        <v>91</v>
      </c>
      <c r="E22" s="61">
        <f>VLOOKUP(C22,'Пробег н.э. (Выгр.2)'!A$4:D$339,4,0)</f>
        <v>771116</v>
      </c>
      <c r="F22" s="161">
        <f>VLOOKUP(C22,'Пробег ТО2,ТР3 (Выгр.1)'!A$4:O$339,15,0)</f>
        <v>253197</v>
      </c>
      <c r="G22" s="162">
        <f>VLOOKUP(C22,'Пробег ТО2,ТР3 (Выгр.1)'!A$4:O$339,11,0)</f>
        <v>253197</v>
      </c>
      <c r="H22" s="59">
        <f>VLOOKUP(C22,'Пробег ТО2,ТР3 (Выгр.1)'!A$4:O$339,8,0)</f>
        <v>123025</v>
      </c>
      <c r="I22" s="58">
        <f>VLOOKUP(C22,'Пробег ТО2,ТР3 (Выгр.1)'!A$4:O$339,5,0)</f>
        <v>46156</v>
      </c>
      <c r="J22" s="177">
        <f>SUM(J$3+$G22)/1000</f>
        <v>256.35829032258061</v>
      </c>
      <c r="K22" s="156">
        <f>SUM(K$3+$G22)/1000</f>
        <v>270.35829032258067</v>
      </c>
      <c r="L22" s="79" t="s">
        <v>209</v>
      </c>
      <c r="M22" s="139">
        <f>SUM(L$3+$I22)/1000</f>
        <v>77.317290322580632</v>
      </c>
      <c r="N22" s="140"/>
      <c r="O22" s="80"/>
      <c r="P22" s="106">
        <f>SUM(P$3+$I22)/1000</f>
        <v>133.31729032258065</v>
      </c>
      <c r="Q22" s="77" t="s">
        <v>205</v>
      </c>
      <c r="R22" s="80"/>
      <c r="S22" s="80"/>
      <c r="T22" s="76"/>
      <c r="U22" s="106">
        <f>SUM(U$3+$H22)/1000</f>
        <v>280.18629032258059</v>
      </c>
      <c r="V22" s="78" t="s">
        <v>207</v>
      </c>
      <c r="W22" s="11"/>
      <c r="X22" s="101"/>
      <c r="Y22" s="94">
        <f>SUM(Y$3+$F22)/1000</f>
        <v>466.35829032258061</v>
      </c>
      <c r="Z22" s="102" t="s">
        <v>214</v>
      </c>
      <c r="AA22" s="102" t="s">
        <v>222</v>
      </c>
      <c r="AB22" s="84" t="s">
        <v>228</v>
      </c>
      <c r="AC22" s="101"/>
      <c r="AD22" s="101"/>
      <c r="AE22" s="101"/>
      <c r="AF22" s="101"/>
      <c r="AG22" s="11"/>
    </row>
    <row r="23" spans="1:33" ht="14.85" customHeight="1" thickBot="1" x14ac:dyDescent="0.3">
      <c r="A23" s="134">
        <v>13</v>
      </c>
      <c r="B23" s="2" t="s">
        <v>82</v>
      </c>
      <c r="C23" s="151">
        <v>56005</v>
      </c>
      <c r="D23" s="165" t="s">
        <v>14</v>
      </c>
      <c r="E23" s="61">
        <f>VLOOKUP(C23,'Пробег н.э. (Выгр.2)'!A$4:D$339,4,0)</f>
        <v>722864</v>
      </c>
      <c r="F23" s="161">
        <f>VLOOKUP(C23,'Пробег ТО2,ТР3 (Выгр.1)'!A$4:O$339,15,0)</f>
        <v>219694</v>
      </c>
      <c r="G23" s="195">
        <f>VLOOKUP(C23,'Пробег ТО2,ТР3 (Выгр.1)'!A$4:O$339,11,0)</f>
        <v>219694</v>
      </c>
      <c r="H23" s="59">
        <f>VLOOKUP(C23,'Пробег ТО2,ТР3 (Выгр.1)'!A$4:O$339,8,0)</f>
        <v>96885</v>
      </c>
      <c r="I23" s="58">
        <f>VLOOKUP(C23,'Пробег ТО2,ТР3 (Выгр.1)'!A$4:O$339,5,0)</f>
        <v>17876</v>
      </c>
      <c r="J23" s="143" t="s">
        <v>237</v>
      </c>
      <c r="K23" s="126" t="s">
        <v>237</v>
      </c>
      <c r="L23" s="126" t="s">
        <v>237</v>
      </c>
      <c r="M23" s="126" t="s">
        <v>237</v>
      </c>
      <c r="N23" s="126" t="s">
        <v>237</v>
      </c>
      <c r="O23" s="126" t="s">
        <v>237</v>
      </c>
      <c r="P23" s="126" t="s">
        <v>237</v>
      </c>
      <c r="Q23" s="126" t="s">
        <v>237</v>
      </c>
      <c r="R23" s="126" t="s">
        <v>237</v>
      </c>
      <c r="S23" s="126" t="s">
        <v>237</v>
      </c>
      <c r="T23" s="126" t="s">
        <v>237</v>
      </c>
      <c r="U23" s="126" t="s">
        <v>237</v>
      </c>
      <c r="V23" s="158"/>
      <c r="W23" s="157">
        <f>SUM(W$3+$G23)/1000</f>
        <v>404.85529032258063</v>
      </c>
      <c r="X23" s="100" t="s">
        <v>225</v>
      </c>
      <c r="Y23" s="178"/>
      <c r="Z23" s="178"/>
      <c r="AA23" s="83" t="s">
        <v>213</v>
      </c>
      <c r="AB23" s="83" t="s">
        <v>218</v>
      </c>
      <c r="AC23" s="178"/>
      <c r="AD23" s="178"/>
      <c r="AE23" s="178"/>
      <c r="AF23" s="178"/>
      <c r="AG23" s="178"/>
    </row>
    <row r="24" spans="1:33" ht="15.95" customHeight="1" x14ac:dyDescent="0.25">
      <c r="A24" s="267">
        <v>14</v>
      </c>
      <c r="B24" s="268" t="s">
        <v>36</v>
      </c>
      <c r="C24" s="55">
        <v>10404</v>
      </c>
      <c r="D24" s="269" t="s">
        <v>37</v>
      </c>
      <c r="E24" s="61">
        <f>VLOOKUP(C24,'Пробег н.э. (Выгр.2)'!A$4:D$339,4,0)</f>
        <v>683850</v>
      </c>
      <c r="F24" s="161">
        <f>VLOOKUP(C24,'Пробег ТО2,ТР3 (Выгр.1)'!A$4:O$339,15,0)</f>
        <v>223508</v>
      </c>
      <c r="G24" s="195">
        <f>VLOOKUP(C24,'Пробег ТО2,ТР3 (Выгр.1)'!A$4:O$339,11,0)</f>
        <v>223508</v>
      </c>
      <c r="H24" s="59">
        <f>VLOOKUP(C24,'Пробег ТО2,ТР3 (Выгр.1)'!A$4:O$339,8,0)</f>
        <v>111207</v>
      </c>
      <c r="I24" s="58">
        <f>VLOOKUP(C24,'Пробег ТО2,ТР3 (Выгр.1)'!A$4:O$339,5,0)</f>
        <v>35562</v>
      </c>
      <c r="J24" s="270"/>
      <c r="K24" s="204">
        <f>SUM(K$3+$G24)/1000</f>
        <v>240.66929032258065</v>
      </c>
      <c r="L24" s="204">
        <f>SUM(L$3+$G24)/1000</f>
        <v>254.66929032258065</v>
      </c>
      <c r="M24" s="204">
        <f>SUM(M$3+$G24)/1000</f>
        <v>268.66929032258065</v>
      </c>
      <c r="N24" s="271" t="s">
        <v>209</v>
      </c>
      <c r="O24" s="258"/>
      <c r="P24" s="258"/>
      <c r="Q24" s="258"/>
      <c r="R24" s="11"/>
      <c r="S24" s="228"/>
      <c r="T24" s="208" t="s">
        <v>205</v>
      </c>
      <c r="U24" s="258"/>
      <c r="V24" s="80"/>
      <c r="W24" s="78" t="s">
        <v>207</v>
      </c>
      <c r="X24" s="97">
        <f t="shared" ref="X24:AC24" si="5">SUM(X$3+$F24)/1000</f>
        <v>422.66929032258059</v>
      </c>
      <c r="Y24" s="97">
        <f t="shared" si="5"/>
        <v>436.66929032258059</v>
      </c>
      <c r="Z24" s="97">
        <f t="shared" si="5"/>
        <v>450.66929032258059</v>
      </c>
      <c r="AA24" s="97">
        <f t="shared" si="5"/>
        <v>464.66929032258059</v>
      </c>
      <c r="AB24" s="87">
        <f t="shared" si="5"/>
        <v>478.66929032258059</v>
      </c>
      <c r="AC24" s="97">
        <f t="shared" si="5"/>
        <v>492.66929032258059</v>
      </c>
      <c r="AD24" s="102" t="s">
        <v>214</v>
      </c>
      <c r="AE24" s="102" t="s">
        <v>222</v>
      </c>
      <c r="AF24" s="97">
        <f>SUM(AF$3+$F24)/1000</f>
        <v>534.66929032258065</v>
      </c>
      <c r="AG24" s="97">
        <f>SUM(AG$3+$F24)/1000</f>
        <v>548.66929032258065</v>
      </c>
    </row>
    <row r="25" spans="1:33" x14ac:dyDescent="0.25">
      <c r="A25" s="272">
        <v>15</v>
      </c>
      <c r="B25" s="273" t="s">
        <v>80</v>
      </c>
      <c r="C25" s="151">
        <v>56003</v>
      </c>
      <c r="D25" s="274" t="s">
        <v>81</v>
      </c>
      <c r="E25" s="61">
        <f>VLOOKUP(C25,'Пробег н.э. (Выгр.2)'!A$4:D$339,4,0)</f>
        <v>681093</v>
      </c>
      <c r="F25" s="161">
        <f>VLOOKUP(C25,'Пробег ТО2,ТР3 (Выгр.1)'!A$4:O$339,15,0)</f>
        <v>196528</v>
      </c>
      <c r="G25" s="162">
        <f>VLOOKUP(C25,'Пробег ТО2,ТР3 (Выгр.1)'!A$4:O$339,11,0)</f>
        <v>196528</v>
      </c>
      <c r="H25" s="59">
        <f>VLOOKUP(C25,'Пробег ТО2,ТР3 (Выгр.1)'!A$4:O$339,8,0)</f>
        <v>71859</v>
      </c>
      <c r="I25" s="194">
        <f>VLOOKUP(C25,'Пробег ТО2,ТР3 (Выгр.1)'!A$4:O$339,5,0)</f>
        <v>71859</v>
      </c>
      <c r="J25" s="216" t="s">
        <v>237</v>
      </c>
      <c r="K25" s="216" t="s">
        <v>237</v>
      </c>
      <c r="L25" s="275">
        <f>SUM(L$3+$I25)/1000</f>
        <v>103.02029032258064</v>
      </c>
      <c r="M25" s="276" t="s">
        <v>205</v>
      </c>
      <c r="N25" s="277">
        <f>SUM(N$3+$G25)/1000</f>
        <v>255.68929032258063</v>
      </c>
      <c r="O25" s="278">
        <f>SUM(O$3+$G25)/1000</f>
        <v>269.68929032258063</v>
      </c>
      <c r="P25" s="276" t="s">
        <v>209</v>
      </c>
      <c r="Q25" s="216" t="s">
        <v>237</v>
      </c>
      <c r="R25" s="216" t="s">
        <v>237</v>
      </c>
      <c r="S25" s="216" t="s">
        <v>237</v>
      </c>
      <c r="T25" s="216" t="s">
        <v>237</v>
      </c>
      <c r="U25" s="216" t="s">
        <v>237</v>
      </c>
      <c r="V25" s="266" t="s">
        <v>205</v>
      </c>
      <c r="W25" s="159"/>
      <c r="X25" s="159"/>
      <c r="Y25" s="159"/>
      <c r="Z25" s="100" t="s">
        <v>207</v>
      </c>
      <c r="AA25" s="159"/>
      <c r="AB25" s="159"/>
      <c r="AC25" s="83" t="s">
        <v>213</v>
      </c>
      <c r="AD25" s="83" t="s">
        <v>218</v>
      </c>
      <c r="AE25" s="159"/>
      <c r="AF25" s="159"/>
      <c r="AG25" s="159"/>
    </row>
    <row r="26" spans="1:33" ht="14.85" customHeight="1" x14ac:dyDescent="0.25">
      <c r="A26" s="233">
        <v>18</v>
      </c>
      <c r="B26" s="234" t="s">
        <v>89</v>
      </c>
      <c r="C26" s="151">
        <v>56015</v>
      </c>
      <c r="D26" s="169" t="s">
        <v>0</v>
      </c>
      <c r="E26" s="61">
        <f>VLOOKUP(C26,'Пробег н.э. (Выгр.2)'!A$4:D$339,4,0)</f>
        <v>518176</v>
      </c>
      <c r="F26" s="161">
        <f>VLOOKUP(C26,'Пробег ТО2,ТР3 (Выгр.1)'!A$4:O$339,15,0)</f>
        <v>5</v>
      </c>
      <c r="G26" s="162">
        <f>VLOOKUP(C26,'Пробег ТО2,ТР3 (Выгр.1)'!A$4:O$339,11,0)</f>
        <v>5</v>
      </c>
      <c r="H26" s="59">
        <f>VLOOKUP(C26,'Пробег ТО2,ТР3 (Выгр.1)'!A$4:O$339,8,0)</f>
        <v>5</v>
      </c>
      <c r="I26" s="58">
        <f>VLOOKUP(C26,'Пробег ТО2,ТР3 (Выгр.1)'!A$4:O$339,5,0)</f>
        <v>5</v>
      </c>
      <c r="J26" s="236" t="s">
        <v>236</v>
      </c>
      <c r="K26" s="237" t="s">
        <v>236</v>
      </c>
      <c r="L26" s="237" t="s">
        <v>236</v>
      </c>
      <c r="M26" s="237" t="s">
        <v>236</v>
      </c>
      <c r="N26" s="238"/>
      <c r="O26" s="238"/>
      <c r="P26" s="238"/>
      <c r="Q26" s="238"/>
      <c r="R26" s="239">
        <f>SUM(R$3+$I26)/1000</f>
        <v>115.16629032258064</v>
      </c>
      <c r="S26" s="240" t="s">
        <v>223</v>
      </c>
      <c r="T26" s="238"/>
      <c r="U26" s="238"/>
      <c r="V26" s="158"/>
      <c r="W26" s="179">
        <f>SUM(W$3+$H26)/1000</f>
        <v>185.16629032258064</v>
      </c>
      <c r="X26" s="81" t="s">
        <v>224</v>
      </c>
      <c r="Y26" s="178"/>
      <c r="Z26" s="178"/>
      <c r="AA26" s="178"/>
      <c r="AB26" s="178"/>
      <c r="AC26" s="178"/>
      <c r="AD26" s="81" t="s">
        <v>223</v>
      </c>
      <c r="AE26" s="178"/>
      <c r="AF26" s="178"/>
      <c r="AG26" s="100" t="s">
        <v>209</v>
      </c>
    </row>
    <row r="27" spans="1:33" x14ac:dyDescent="0.25">
      <c r="A27" s="134">
        <v>19</v>
      </c>
      <c r="B27" s="2" t="s">
        <v>83</v>
      </c>
      <c r="C27" s="55">
        <v>56007</v>
      </c>
      <c r="D27" s="124" t="s">
        <v>4</v>
      </c>
      <c r="E27" s="61">
        <f>VLOOKUP(C27,'Пробег н.э. (Выгр.2)'!A$4:D$339,4,0)</f>
        <v>507590</v>
      </c>
      <c r="F27" s="161">
        <f>VLOOKUP(C27,'Пробег ТО2,ТР3 (Выгр.1)'!A$4:O$339,15,0)</f>
        <v>1089</v>
      </c>
      <c r="G27" s="162">
        <f>VLOOKUP(C27,'Пробег ТО2,ТР3 (Выгр.1)'!A$4:O$339,11,0)</f>
        <v>1089</v>
      </c>
      <c r="H27" s="59">
        <f>VLOOKUP(C27,'Пробег ТО2,ТР3 (Выгр.1)'!A$4:O$339,8,0)</f>
        <v>1089</v>
      </c>
      <c r="I27" s="58">
        <f>VLOOKUP(C27,'Пробег ТО2,ТР3 (Выгр.1)'!A$4:O$339,5,0)</f>
        <v>1089</v>
      </c>
      <c r="J27" s="143" t="s">
        <v>236</v>
      </c>
      <c r="K27" s="126" t="s">
        <v>236</v>
      </c>
      <c r="L27" s="126" t="s">
        <v>236</v>
      </c>
      <c r="M27" s="126" t="s">
        <v>236</v>
      </c>
      <c r="N27" s="158"/>
      <c r="O27" s="158"/>
      <c r="P27" s="158"/>
      <c r="Q27" s="158"/>
      <c r="R27" s="98">
        <f>SUM(R$3+$I27)/1000</f>
        <v>116.25029032258064</v>
      </c>
      <c r="S27" s="81" t="s">
        <v>223</v>
      </c>
      <c r="T27" s="158"/>
      <c r="U27" s="158"/>
      <c r="V27" s="158"/>
      <c r="W27" s="81" t="s">
        <v>224</v>
      </c>
      <c r="X27" s="158"/>
      <c r="Y27" s="178"/>
      <c r="Z27" s="178"/>
      <c r="AA27" s="178"/>
      <c r="AB27" s="178"/>
      <c r="AC27" s="81" t="s">
        <v>223</v>
      </c>
      <c r="AD27" s="178"/>
      <c r="AE27" s="178"/>
      <c r="AF27" s="100" t="s">
        <v>209</v>
      </c>
      <c r="AG27" s="178"/>
    </row>
    <row r="28" spans="1:33" x14ac:dyDescent="0.25">
      <c r="A28" s="136">
        <v>20</v>
      </c>
      <c r="B28" s="135" t="s">
        <v>102</v>
      </c>
      <c r="C28" s="54">
        <v>56037</v>
      </c>
      <c r="D28" s="60" t="s">
        <v>103</v>
      </c>
      <c r="E28" s="62">
        <f>VLOOKUP(C28,'Пробег н.э. (Выгр.2)'!A$4:D$339,4,0)</f>
        <v>405960</v>
      </c>
      <c r="F28" s="161">
        <f>VLOOKUP(C28,'Пробег ТО2,ТР3 (Выгр.1)'!A$4:O$339,15,0)</f>
        <v>405960</v>
      </c>
      <c r="G28" s="163">
        <f>VLOOKUP(C28,'Пробег ТО2,ТР3 (Выгр.1)'!A$4:O$339,11,0)</f>
        <v>147540</v>
      </c>
      <c r="H28" s="59">
        <f>VLOOKUP(C28,'Пробег ТО2,ТР3 (Выгр.1)'!A$4:O$339,8,0)</f>
        <v>7699</v>
      </c>
      <c r="I28" s="63">
        <f>VLOOKUP(C28,'Пробег ТО2,ТР3 (Выгр.1)'!A$4:O$339,5,0)</f>
        <v>7699</v>
      </c>
      <c r="J28" s="145"/>
      <c r="K28" s="86"/>
      <c r="L28" s="76"/>
      <c r="M28" s="92"/>
      <c r="N28" s="92">
        <f>SUM(N$3+$I28)/1000</f>
        <v>66.860290322580639</v>
      </c>
      <c r="O28" s="77" t="s">
        <v>205</v>
      </c>
      <c r="P28" s="93">
        <f>SUM(O$3+$I28)/1000</f>
        <v>80.860290322580639</v>
      </c>
      <c r="Q28" s="76"/>
      <c r="R28" s="87">
        <f>SUM(R$3+$F28)/1000</f>
        <v>521.12129032258065</v>
      </c>
      <c r="S28" s="88">
        <f>SUM(S$3+$F28)/1000</f>
        <v>535.12129032258065</v>
      </c>
      <c r="T28" s="88">
        <f>SUM(T$3+$F28)/1000</f>
        <v>549.12129032258065</v>
      </c>
      <c r="U28" s="83" t="s">
        <v>213</v>
      </c>
      <c r="V28" s="83" t="s">
        <v>218</v>
      </c>
      <c r="W28" s="84" t="s">
        <v>228</v>
      </c>
      <c r="X28" s="84" t="s">
        <v>228</v>
      </c>
      <c r="Y28" s="99"/>
      <c r="Z28" s="99"/>
      <c r="AA28" s="99"/>
      <c r="AB28" s="99"/>
      <c r="AC28" s="99"/>
      <c r="AD28" s="77" t="s">
        <v>205</v>
      </c>
      <c r="AE28" s="99"/>
      <c r="AF28" s="99"/>
      <c r="AG28" s="99"/>
    </row>
    <row r="29" spans="1:33" ht="15" customHeight="1" x14ac:dyDescent="0.25">
      <c r="A29" s="136">
        <v>21</v>
      </c>
      <c r="B29" s="135" t="s">
        <v>106</v>
      </c>
      <c r="C29" s="54">
        <v>56041</v>
      </c>
      <c r="D29" s="60" t="s">
        <v>107</v>
      </c>
      <c r="E29" s="62">
        <f>VLOOKUP(C29,'Пробег н.э. (Выгр.2)'!A$4:D$339,4,0)</f>
        <v>385335</v>
      </c>
      <c r="F29" s="161">
        <f>VLOOKUP(C29,'Пробег ТО2,ТР3 (Выгр.1)'!A$4:O$339,15,0)</f>
        <v>385335</v>
      </c>
      <c r="G29" s="163">
        <f>VLOOKUP(C29,'Пробег ТО2,ТР3 (Выгр.1)'!A$4:O$339,11,0)</f>
        <v>120808</v>
      </c>
      <c r="H29" s="59">
        <f>VLOOKUP(C29,'Пробег ТО2,ТР3 (Выгр.1)'!A$4:O$339,8,0)</f>
        <v>120808</v>
      </c>
      <c r="I29" s="63">
        <f>VLOOKUP(C29,'Пробег ТО2,ТР3 (Выгр.1)'!A$4:O$339,5,0)</f>
        <v>42884</v>
      </c>
      <c r="J29" s="153"/>
      <c r="K29" s="85">
        <f>SUM(K$3+$H29)/1000</f>
        <v>137.96929032258063</v>
      </c>
      <c r="L29" s="78" t="s">
        <v>207</v>
      </c>
      <c r="M29" s="86">
        <f>SUM(L$3+$H29)/1000</f>
        <v>151.96929032258063</v>
      </c>
      <c r="N29" s="76"/>
      <c r="O29" s="76"/>
      <c r="P29" s="106">
        <f>SUM(P$3+$I29)/1000</f>
        <v>130.04529032258063</v>
      </c>
      <c r="Q29" s="106">
        <f>SUM(Q$3+$I29)/1000</f>
        <v>144.04529032258063</v>
      </c>
      <c r="R29" s="77" t="s">
        <v>205</v>
      </c>
      <c r="S29" s="94">
        <f>SUM(S$3+$F29)/1000</f>
        <v>514.49629032258065</v>
      </c>
      <c r="T29" s="87">
        <f>SUM(T$3+$F29)/1000</f>
        <v>528.49629032258065</v>
      </c>
      <c r="U29" s="88">
        <f>SUM(U$3+$F29)/1000</f>
        <v>542.49629032258065</v>
      </c>
      <c r="V29" s="102" t="s">
        <v>214</v>
      </c>
      <c r="W29" s="102" t="s">
        <v>222</v>
      </c>
      <c r="X29" s="84" t="s">
        <v>228</v>
      </c>
      <c r="Y29" s="99"/>
      <c r="Z29" s="99"/>
      <c r="AA29" s="99"/>
      <c r="AB29" s="99"/>
      <c r="AC29" s="99"/>
      <c r="AD29" s="77" t="s">
        <v>205</v>
      </c>
      <c r="AE29" s="99"/>
      <c r="AF29" s="99"/>
      <c r="AG29" s="99"/>
    </row>
    <row r="30" spans="1:33" x14ac:dyDescent="0.25">
      <c r="A30" s="136">
        <v>22</v>
      </c>
      <c r="B30" s="135" t="s">
        <v>108</v>
      </c>
      <c r="C30" s="54">
        <v>56043</v>
      </c>
      <c r="D30" s="122" t="s">
        <v>109</v>
      </c>
      <c r="E30" s="62">
        <f>VLOOKUP(C30,'Пробег н.э. (Выгр.2)'!A$4:D$339,4,0)</f>
        <v>343367</v>
      </c>
      <c r="F30" s="161">
        <f>VLOOKUP(C30,'Пробег ТО2,ТР3 (Выгр.1)'!A$4:O$339,15,0)</f>
        <v>343367</v>
      </c>
      <c r="G30" s="163">
        <f>VLOOKUP(C30,'Пробег ТО2,ТР3 (Выгр.1)'!A$4:O$339,11,0)</f>
        <v>82204</v>
      </c>
      <c r="H30" s="59">
        <f>VLOOKUP(C30,'Пробег ТО2,ТР3 (Выгр.1)'!A$4:O$339,8,0)</f>
        <v>82204</v>
      </c>
      <c r="I30" s="63">
        <f>VLOOKUP(C30,'Пробег ТО2,ТР3 (Выгр.1)'!A$4:O$339,5,0)</f>
        <v>2739</v>
      </c>
      <c r="J30" s="146" t="s">
        <v>205</v>
      </c>
      <c r="K30" s="93">
        <f>SUM(J$3+$I30)/1000</f>
        <v>5.9002903225806458</v>
      </c>
      <c r="L30" s="76"/>
      <c r="M30" s="85"/>
      <c r="N30" s="85">
        <f>SUM(N$3+$H30)/1000</f>
        <v>141.36529032258065</v>
      </c>
      <c r="O30" s="78" t="s">
        <v>207</v>
      </c>
      <c r="P30" s="86">
        <f>SUM(O$3+$H30)/1000</f>
        <v>155.36529032258065</v>
      </c>
      <c r="Q30" s="76"/>
      <c r="R30" s="76"/>
      <c r="S30" s="76"/>
      <c r="T30" s="106">
        <f>SUM(T$3+$I30)/1000</f>
        <v>145.90029032258064</v>
      </c>
      <c r="U30" s="77" t="s">
        <v>205</v>
      </c>
      <c r="V30" s="101"/>
      <c r="W30" s="83" t="s">
        <v>213</v>
      </c>
      <c r="X30" s="83" t="s">
        <v>218</v>
      </c>
      <c r="Y30" s="84" t="s">
        <v>228</v>
      </c>
      <c r="Z30" s="101"/>
      <c r="AA30" s="101"/>
      <c r="AB30" s="101"/>
      <c r="AC30" s="101"/>
      <c r="AD30" s="101"/>
      <c r="AE30" s="77" t="s">
        <v>205</v>
      </c>
      <c r="AF30" s="101"/>
      <c r="AG30" s="101"/>
    </row>
    <row r="31" spans="1:33" ht="15" customHeight="1" x14ac:dyDescent="0.25">
      <c r="A31" s="136">
        <v>23</v>
      </c>
      <c r="B31" s="135" t="s">
        <v>112</v>
      </c>
      <c r="C31" s="72">
        <v>56047</v>
      </c>
      <c r="D31" s="60" t="s">
        <v>113</v>
      </c>
      <c r="E31" s="62">
        <f>VLOOKUP(C31,'Пробег н.э. (Выгр.2)'!A$4:D$339,4,0)</f>
        <v>299199</v>
      </c>
      <c r="F31" s="161">
        <f>VLOOKUP(C31,'Пробег ТО2,ТР3 (Выгр.1)'!A$4:O$339,15,0)</f>
        <v>299199</v>
      </c>
      <c r="G31" s="163">
        <f>VLOOKUP(C31,'Пробег ТО2,ТР3 (Выгр.1)'!A$4:O$339,11,0)</f>
        <v>34403</v>
      </c>
      <c r="H31" s="59">
        <f>VLOOKUP(C31,'Пробег ТО2,ТР3 (Выгр.1)'!A$4:O$339,8,0)</f>
        <v>34403</v>
      </c>
      <c r="I31" s="63">
        <f>VLOOKUP(C31,'Пробег ТО2,ТР3 (Выгр.1)'!A$4:O$339,5,0)</f>
        <v>34403</v>
      </c>
      <c r="J31" s="153"/>
      <c r="K31" s="76"/>
      <c r="L31" s="92"/>
      <c r="M31" s="92">
        <f>SUM(M$3+$I31)/1000</f>
        <v>79.564290322580632</v>
      </c>
      <c r="N31" s="77" t="s">
        <v>205</v>
      </c>
      <c r="O31" s="93">
        <f>SUM(N$3+$I31)/1000</f>
        <v>93.564290322580632</v>
      </c>
      <c r="P31" s="89"/>
      <c r="Q31" s="85">
        <f>SUM(Q$3+$H31)/1000</f>
        <v>135.56429032258063</v>
      </c>
      <c r="R31" s="78" t="s">
        <v>207</v>
      </c>
      <c r="S31" s="86">
        <f>SUM(R$3+$H31)/1000</f>
        <v>149.56429032258063</v>
      </c>
      <c r="T31" s="76"/>
      <c r="U31" s="76"/>
      <c r="V31" s="106">
        <f>SUM(V$3+$I31)/1000</f>
        <v>205.56429032258063</v>
      </c>
      <c r="W31" s="77" t="s">
        <v>205</v>
      </c>
      <c r="X31" s="101"/>
      <c r="Y31" s="87">
        <f>SUM(Y$3+$F31)/1000</f>
        <v>512.36029032258057</v>
      </c>
      <c r="Z31" s="88">
        <f>SUM(Z$3+$F31)/1000</f>
        <v>526.36029032258057</v>
      </c>
      <c r="AA31" s="88">
        <f>SUM(AA$3+$F31)/1000</f>
        <v>540.36029032258057</v>
      </c>
      <c r="AB31" s="102" t="s">
        <v>214</v>
      </c>
      <c r="AC31" s="102" t="s">
        <v>222</v>
      </c>
      <c r="AD31" s="84" t="s">
        <v>228</v>
      </c>
      <c r="AE31" s="101"/>
      <c r="AF31" s="101"/>
      <c r="AG31" s="101"/>
    </row>
    <row r="32" spans="1:33" ht="15" customHeight="1" x14ac:dyDescent="0.25">
      <c r="A32" s="282">
        <v>24</v>
      </c>
      <c r="B32" s="283" t="s">
        <v>110</v>
      </c>
      <c r="C32" s="72">
        <v>56045</v>
      </c>
      <c r="D32" s="284" t="s">
        <v>111</v>
      </c>
      <c r="E32" s="62">
        <f>VLOOKUP(C32,'Пробег н.э. (Выгр.2)'!A$4:D$339,4,0)</f>
        <v>279158</v>
      </c>
      <c r="F32" s="161">
        <f>VLOOKUP(C32,'Пробег ТО2,ТР3 (Выгр.1)'!A$4:O$339,15,0)</f>
        <v>279158</v>
      </c>
      <c r="G32" s="163">
        <f>VLOOKUP(C32,'Пробег ТО2,ТР3 (Выгр.1)'!A$4:O$339,11,0)</f>
        <v>14155</v>
      </c>
      <c r="H32" s="59">
        <f>VLOOKUP(C32,'Пробег ТО2,ТР3 (Выгр.1)'!A$4:O$339,8,0)</f>
        <v>14155</v>
      </c>
      <c r="I32" s="285">
        <f>VLOOKUP(C32,'Пробег ТО2,ТР3 (Выгр.1)'!A$4:O$339,5,0)</f>
        <v>14155</v>
      </c>
      <c r="J32" s="286"/>
      <c r="K32" s="258"/>
      <c r="L32" s="258"/>
      <c r="M32" s="258"/>
      <c r="N32" s="226">
        <f>SUM(N$3+$I32)/1000</f>
        <v>73.316290322580642</v>
      </c>
      <c r="O32" s="208" t="s">
        <v>205</v>
      </c>
      <c r="P32" s="259">
        <f>SUM(O$3+$I32)/1000</f>
        <v>87.316290322580642</v>
      </c>
      <c r="Q32" s="258"/>
      <c r="R32" s="287">
        <f>SUM(R$3+$H32)/1000</f>
        <v>129.31629032258064</v>
      </c>
      <c r="S32" s="227" t="s">
        <v>207</v>
      </c>
      <c r="T32" s="288">
        <f>SUM(S$3+$H32)/1000</f>
        <v>143.31629032258064</v>
      </c>
      <c r="U32" s="258"/>
      <c r="V32" s="112"/>
      <c r="W32" s="112"/>
      <c r="X32" s="185">
        <f>SUM(X$3+$I32)/1000</f>
        <v>213.31629032258064</v>
      </c>
      <c r="Y32" s="108" t="s">
        <v>205</v>
      </c>
      <c r="Z32" s="112"/>
      <c r="AA32" s="174">
        <f>SUM(AA$3+$F32)/1000</f>
        <v>520.31929032258063</v>
      </c>
      <c r="AB32" s="123">
        <f>SUM(AB$3+$F32)/1000</f>
        <v>534.31929032258063</v>
      </c>
      <c r="AC32" s="112"/>
      <c r="AD32" s="112"/>
      <c r="AE32" s="181" t="s">
        <v>213</v>
      </c>
      <c r="AF32" s="181" t="s">
        <v>218</v>
      </c>
      <c r="AG32" s="184" t="s">
        <v>228</v>
      </c>
    </row>
    <row r="33" spans="1:33" ht="14.45" customHeight="1" x14ac:dyDescent="0.25">
      <c r="A33" s="289">
        <v>42</v>
      </c>
      <c r="B33" s="290" t="s">
        <v>48</v>
      </c>
      <c r="C33" s="56">
        <v>22069</v>
      </c>
      <c r="D33" s="321" t="s">
        <v>18</v>
      </c>
      <c r="E33" s="322">
        <f>VLOOKUP(C33,'Пробег н.э. (Выгр.2)'!A$4:D$339,4,0)</f>
        <v>602976</v>
      </c>
      <c r="F33" s="161">
        <f>VLOOKUP(C33,'Пробег ТО2,ТР3 (Выгр.1)'!A$4:O$339,15,0)</f>
        <v>83261</v>
      </c>
      <c r="G33" s="163">
        <f>VLOOKUP(C33,'Пробег ТО2,ТР3 (Выгр.1)'!A$4:O$339,11,0)</f>
        <v>83261</v>
      </c>
      <c r="H33" s="65">
        <f>VLOOKUP(C33,'Пробег ТО2,ТР3 (Выгр.1)'!A$4:O$339,8,0)</f>
        <v>83261</v>
      </c>
      <c r="I33" s="58">
        <f>VLOOKUP(C33,'Пробег ТО2,ТР3 (Выгр.1)'!A$4:O$339,5,0)</f>
        <v>6125</v>
      </c>
      <c r="J33" s="21" t="s">
        <v>206</v>
      </c>
      <c r="K33" s="264">
        <f>SUM(J$3+$I33)/1000</f>
        <v>9.2862903225806459</v>
      </c>
      <c r="L33" s="264"/>
      <c r="M33" s="192"/>
      <c r="N33" s="11"/>
      <c r="O33" s="265">
        <f>SUM(O$3+$H33)/1000</f>
        <v>156.42229032258064</v>
      </c>
      <c r="P33" s="301" t="s">
        <v>245</v>
      </c>
      <c r="Q33" s="302">
        <f>SUM(P$3+$H33)/1000</f>
        <v>170.42229032258064</v>
      </c>
      <c r="R33" s="303"/>
      <c r="S33" s="304"/>
      <c r="T33" s="304"/>
      <c r="U33" s="303"/>
      <c r="V33" s="244" t="s">
        <v>206</v>
      </c>
      <c r="W33" s="11"/>
      <c r="X33" s="80"/>
      <c r="Y33" s="96"/>
      <c r="Z33" s="186">
        <f>SUM(Z$3+$G33)/1000</f>
        <v>310.42229032258058</v>
      </c>
      <c r="AA33" s="125">
        <f>SUM(AA$3+$G33)/1000</f>
        <v>324.42229032258058</v>
      </c>
      <c r="AB33" s="79" t="s">
        <v>210</v>
      </c>
      <c r="AC33" s="91">
        <f>SUM(AB$3+$G33)/1000</f>
        <v>338.42229032258058</v>
      </c>
      <c r="AD33" s="96"/>
      <c r="AE33" s="96"/>
      <c r="AF33" s="96"/>
      <c r="AG33" s="11"/>
    </row>
    <row r="34" spans="1:33" ht="16.7" customHeight="1" x14ac:dyDescent="0.25">
      <c r="A34" s="289">
        <v>43</v>
      </c>
      <c r="B34" s="290" t="s">
        <v>51</v>
      </c>
      <c r="C34" s="56">
        <v>22075</v>
      </c>
      <c r="D34" s="321" t="s">
        <v>21</v>
      </c>
      <c r="E34" s="322">
        <f>VLOOKUP(C34,'Пробег н.э. (Выгр.2)'!A$4:D$339,4,0)</f>
        <v>605045</v>
      </c>
      <c r="F34" s="161">
        <f>VLOOKUP(C34,'Пробег ТО2,ТР3 (Выгр.1)'!A$4:O$339,15,0)</f>
        <v>76131</v>
      </c>
      <c r="G34" s="163">
        <f>VLOOKUP(C34,'Пробег ТО2,ТР3 (Выгр.1)'!A$4:O$339,11,0)</f>
        <v>76131</v>
      </c>
      <c r="H34" s="65">
        <f>VLOOKUP(C34,'Пробег ТО2,ТР3 (Выгр.1)'!A$4:O$339,8,0)</f>
        <v>76131</v>
      </c>
      <c r="I34" s="63">
        <f>VLOOKUP(C34,'Пробег ТО2,ТР3 (Выгр.1)'!A$4:O$339,5,0)</f>
        <v>76131</v>
      </c>
      <c r="J34" s="154">
        <f>SUM(J$3+$I34)/1000</f>
        <v>79.292290322580655</v>
      </c>
      <c r="K34" s="21" t="s">
        <v>206</v>
      </c>
      <c r="L34" s="264">
        <f>SUM(K$3+$I34)/1000</f>
        <v>93.292290322580641</v>
      </c>
      <c r="M34" s="11"/>
      <c r="N34" s="28"/>
      <c r="O34" s="265">
        <f>SUM(O$3+$H34)/1000</f>
        <v>149.29229032258064</v>
      </c>
      <c r="P34" s="301" t="s">
        <v>245</v>
      </c>
      <c r="Q34" s="302">
        <f>SUM(P$3+$H34)/1000</f>
        <v>163.29229032258064</v>
      </c>
      <c r="R34" s="302"/>
      <c r="S34" s="304"/>
      <c r="T34" s="304"/>
      <c r="U34" s="304"/>
      <c r="V34" s="11"/>
      <c r="W34" s="77" t="s">
        <v>206</v>
      </c>
      <c r="X34" s="11"/>
      <c r="Y34" s="96"/>
      <c r="Z34" s="80"/>
      <c r="AA34" s="186">
        <f>SUM(AA$3+$G34)/1000</f>
        <v>317.29229032258058</v>
      </c>
      <c r="AB34" s="125">
        <f>SUM(AB$3+$G34)/1000</f>
        <v>331.29229032258058</v>
      </c>
      <c r="AC34" s="79" t="s">
        <v>210</v>
      </c>
      <c r="AD34" s="91">
        <f>SUM(AC$3+$G34)/1000</f>
        <v>345.29229032258058</v>
      </c>
      <c r="AE34" s="101"/>
      <c r="AF34" s="101"/>
      <c r="AG34" s="101"/>
    </row>
    <row r="35" spans="1:33" x14ac:dyDescent="0.25">
      <c r="A35" s="289">
        <v>34</v>
      </c>
      <c r="B35" s="290" t="s">
        <v>47</v>
      </c>
      <c r="C35" s="56">
        <v>22067</v>
      </c>
      <c r="D35" s="321" t="s">
        <v>17</v>
      </c>
      <c r="E35" s="322">
        <f>VLOOKUP(C35,'Пробег н.э. (Выгр.2)'!A$4:D$339,4,0)</f>
        <v>594403</v>
      </c>
      <c r="F35" s="161">
        <f>VLOOKUP(C35,'Пробег ТО2,ТР3 (Выгр.1)'!A$4:O$339,15,0)</f>
        <v>75655</v>
      </c>
      <c r="G35" s="163">
        <f>VLOOKUP(C35,'Пробег ТО2,ТР3 (Выгр.1)'!A$4:O$339,11,0)</f>
        <v>75655</v>
      </c>
      <c r="H35" s="65">
        <f>VLOOKUP(C35,'Пробег ТО2,ТР3 (Выгр.1)'!A$4:O$339,8,0)</f>
        <v>75655</v>
      </c>
      <c r="I35" s="63">
        <f>VLOOKUP(C35,'Пробег ТО2,ТР3 (Выгр.1)'!A$4:O$339,5,0)</f>
        <v>75655</v>
      </c>
      <c r="J35" s="154">
        <f>SUM(J$3+$I35)/1000</f>
        <v>78.816290322580656</v>
      </c>
      <c r="K35" s="21" t="s">
        <v>206</v>
      </c>
      <c r="L35" s="264">
        <f>SUM(K$3+$I35)/1000</f>
        <v>92.816290322580642</v>
      </c>
      <c r="M35" s="265"/>
      <c r="N35" s="11"/>
      <c r="O35" s="265">
        <f>SUM(O$3+$H35)/1000</f>
        <v>148.81629032258064</v>
      </c>
      <c r="P35" s="301" t="s">
        <v>245</v>
      </c>
      <c r="Q35" s="302">
        <f>SUM(P$3+$H35)/1000</f>
        <v>162.81629032258064</v>
      </c>
      <c r="R35" s="302"/>
      <c r="S35" s="304"/>
      <c r="T35" s="303"/>
      <c r="U35" s="304"/>
      <c r="V35" s="11"/>
      <c r="W35" s="77" t="s">
        <v>206</v>
      </c>
      <c r="X35" s="80"/>
      <c r="Y35" s="101"/>
      <c r="Z35" s="82"/>
      <c r="AA35" s="82">
        <f>SUM(AA$3+$G35)/1000</f>
        <v>316.81629032258058</v>
      </c>
      <c r="AB35" s="82">
        <f>SUM(AB$3+$G35)/1000</f>
        <v>330.81629032258058</v>
      </c>
      <c r="AC35" s="79" t="s">
        <v>210</v>
      </c>
      <c r="AD35" s="91">
        <f>SUM(AC$3+$G35)/1000</f>
        <v>344.81629032258058</v>
      </c>
      <c r="AE35" s="101"/>
      <c r="AF35" s="101"/>
      <c r="AG35" s="101"/>
    </row>
    <row r="36" spans="1:33" x14ac:dyDescent="0.25">
      <c r="A36" s="289">
        <v>25</v>
      </c>
      <c r="B36" s="290" t="s">
        <v>64</v>
      </c>
      <c r="C36" s="56">
        <v>22097</v>
      </c>
      <c r="D36" s="321" t="s">
        <v>28</v>
      </c>
      <c r="E36" s="322">
        <f>VLOOKUP(C36,'Пробег н.э. (Выгр.2)'!A$4:D$339,4,0)</f>
        <v>539154</v>
      </c>
      <c r="F36" s="161">
        <f>VLOOKUP(C36,'Пробег ТО2,ТР3 (Выгр.1)'!A$4:O$339,15,0)</f>
        <v>0</v>
      </c>
      <c r="G36" s="163">
        <f>VLOOKUP(C36,'Пробег ТО2,ТР3 (Выгр.1)'!A$4:O$339,11,0)</f>
        <v>0</v>
      </c>
      <c r="H36" s="65">
        <f>VLOOKUP(C36,'Пробег ТО2,ТР3 (Выгр.1)'!A$4:O$339,8,0)</f>
        <v>0</v>
      </c>
      <c r="I36" s="63">
        <f>VLOOKUP(C36,'Пробег ТО2,ТР3 (Выгр.1)'!A$4:O$339,5,0)</f>
        <v>0</v>
      </c>
      <c r="J36" s="138" t="s">
        <v>228</v>
      </c>
      <c r="K36" s="28"/>
      <c r="L36" s="28"/>
      <c r="M36" s="28"/>
      <c r="N36" s="11"/>
      <c r="O36" s="154">
        <f>SUM(O$3+$I36)/1000</f>
        <v>73.161290322580641</v>
      </c>
      <c r="P36" s="305" t="s">
        <v>206</v>
      </c>
      <c r="Q36" s="344">
        <f>SUM(P$3+$I36)/1000</f>
        <v>87.161290322580641</v>
      </c>
      <c r="R36" s="303"/>
      <c r="S36" s="303"/>
      <c r="T36" s="303"/>
      <c r="U36" s="307">
        <f>SUM(U$3+$H36)/1000</f>
        <v>157.16129032258064</v>
      </c>
      <c r="V36" s="242" t="s">
        <v>208</v>
      </c>
      <c r="W36" s="187">
        <f>SUM(V$3+$H36)/1000</f>
        <v>171.16129032258064</v>
      </c>
      <c r="X36" s="152"/>
      <c r="Y36" s="80"/>
      <c r="Z36" s="11"/>
      <c r="AA36" s="11"/>
      <c r="AB36" s="21" t="s">
        <v>206</v>
      </c>
      <c r="AC36" s="101"/>
      <c r="AD36" s="106"/>
      <c r="AE36" s="180">
        <f>SUM(AE$3+$G36)/1000</f>
        <v>297.16129032258061</v>
      </c>
      <c r="AF36" s="180">
        <f>SUM(AF$3+$G36)/1000</f>
        <v>311.16129032258061</v>
      </c>
      <c r="AG36" s="182" t="s">
        <v>210</v>
      </c>
    </row>
    <row r="37" spans="1:33" ht="16.5" customHeight="1" x14ac:dyDescent="0.25">
      <c r="A37" s="289">
        <v>26</v>
      </c>
      <c r="B37" s="290" t="s">
        <v>67</v>
      </c>
      <c r="C37" s="56">
        <v>22101</v>
      </c>
      <c r="D37" s="321" t="s">
        <v>30</v>
      </c>
      <c r="E37" s="322">
        <f>VLOOKUP(C37,'Пробег н.э. (Выгр.2)'!A$4:D$339,4,0)</f>
        <v>567441</v>
      </c>
      <c r="F37" s="161">
        <f>VLOOKUP(C37,'Пробег ТО2,ТР3 (Выгр.1)'!A$4:O$339,15,0)</f>
        <v>1</v>
      </c>
      <c r="G37" s="163">
        <f>VLOOKUP(C37,'Пробег ТО2,ТР3 (Выгр.1)'!A$4:O$339,11,0)</f>
        <v>1</v>
      </c>
      <c r="H37" s="65">
        <f>VLOOKUP(C37,'Пробег ТО2,ТР3 (Выгр.1)'!A$4:O$339,8,0)</f>
        <v>1</v>
      </c>
      <c r="I37" s="63">
        <f>VLOOKUP(C37,'Пробег ТО2,ТР3 (Выгр.1)'!A$4:O$339,5,0)</f>
        <v>1</v>
      </c>
      <c r="J37" s="197" t="s">
        <v>212</v>
      </c>
      <c r="K37" s="197" t="s">
        <v>217</v>
      </c>
      <c r="L37" s="138" t="s">
        <v>228</v>
      </c>
      <c r="M37" s="28"/>
      <c r="N37" s="28"/>
      <c r="O37" s="28"/>
      <c r="P37" s="303"/>
      <c r="Q37" s="308">
        <f>SUM(Q$3+$I37)/1000</f>
        <v>101.16229032258063</v>
      </c>
      <c r="R37" s="344" t="s">
        <v>246</v>
      </c>
      <c r="S37" s="310">
        <f>SUM(R$3+$I37)/1000</f>
        <v>115.16229032258063</v>
      </c>
      <c r="T37" s="303"/>
      <c r="U37" s="303"/>
      <c r="V37" s="11"/>
      <c r="W37" s="11"/>
      <c r="X37" s="78" t="s">
        <v>208</v>
      </c>
      <c r="Y37" s="101"/>
      <c r="Z37" s="80"/>
      <c r="AA37" s="101"/>
      <c r="AB37" s="11"/>
      <c r="AC37" s="11"/>
      <c r="AD37" s="77" t="s">
        <v>206</v>
      </c>
      <c r="AE37" s="101"/>
      <c r="AF37" s="106"/>
      <c r="AG37" s="106">
        <f>SUM(AG$3+$G37)/1000</f>
        <v>325.16229032258059</v>
      </c>
    </row>
    <row r="38" spans="1:33" ht="15.95" customHeight="1" x14ac:dyDescent="0.25">
      <c r="A38" s="289">
        <v>27</v>
      </c>
      <c r="B38" s="290" t="s">
        <v>59</v>
      </c>
      <c r="C38" s="56">
        <v>22089</v>
      </c>
      <c r="D38" s="321" t="s">
        <v>60</v>
      </c>
      <c r="E38" s="322">
        <f>VLOOKUP(C38,'Пробег н.э. (Выгр.2)'!A$4:D$339,4,0)</f>
        <v>583360</v>
      </c>
      <c r="F38" s="161">
        <f>VLOOKUP(C38,'Пробег ТО2,ТР3 (Выгр.1)'!A$4:O$339,15,0)</f>
        <v>0</v>
      </c>
      <c r="G38" s="163">
        <f>VLOOKUP(C38,'Пробег ТО2,ТР3 (Выгр.1)'!A$4:O$339,11,0)</f>
        <v>0</v>
      </c>
      <c r="H38" s="65">
        <f>VLOOKUP(C38,'Пробег ТО2,ТР3 (Выгр.1)'!A$4:O$339,8,0)</f>
        <v>0</v>
      </c>
      <c r="I38" s="63">
        <f>VLOOKUP(C38,'Пробег ТО2,ТР3 (Выгр.1)'!A$4:O$339,5,0)</f>
        <v>0</v>
      </c>
      <c r="J38" s="197" t="s">
        <v>212</v>
      </c>
      <c r="K38" s="197" t="s">
        <v>212</v>
      </c>
      <c r="L38" s="197" t="s">
        <v>217</v>
      </c>
      <c r="M38" s="138" t="s">
        <v>228</v>
      </c>
      <c r="N38" s="291"/>
      <c r="O38" s="28"/>
      <c r="P38" s="303"/>
      <c r="Q38" s="303"/>
      <c r="R38" s="308">
        <f>SUM(R$3+$I38)/1000</f>
        <v>115.16129032258064</v>
      </c>
      <c r="S38" s="344" t="s">
        <v>246</v>
      </c>
      <c r="T38" s="310">
        <f>SUM(S$3+$I38)/1000</f>
        <v>129.16129032258064</v>
      </c>
      <c r="U38" s="303"/>
      <c r="V38" s="243"/>
      <c r="W38" s="11"/>
      <c r="X38" s="11"/>
      <c r="Y38" s="78" t="s">
        <v>208</v>
      </c>
      <c r="Z38" s="105"/>
      <c r="AA38" s="80"/>
      <c r="AB38" s="105"/>
      <c r="AC38" s="11"/>
      <c r="AD38" s="11"/>
      <c r="AE38" s="77" t="s">
        <v>206</v>
      </c>
      <c r="AF38" s="105"/>
      <c r="AG38" s="106"/>
    </row>
    <row r="39" spans="1:33" ht="15.95" customHeight="1" x14ac:dyDescent="0.25">
      <c r="A39" s="289">
        <v>28</v>
      </c>
      <c r="B39" s="290" t="s">
        <v>54</v>
      </c>
      <c r="C39" s="56">
        <v>22081</v>
      </c>
      <c r="D39" s="321" t="s">
        <v>55</v>
      </c>
      <c r="E39" s="322">
        <f>VLOOKUP(C39,'Пробег н.э. (Выгр.2)'!A$4:D$339,4,0)</f>
        <v>584351</v>
      </c>
      <c r="F39" s="161">
        <f>VLOOKUP(C39,'Пробег ТО2,ТР3 (Выгр.1)'!A$4:O$339,15,0)</f>
        <v>584351</v>
      </c>
      <c r="G39" s="163">
        <f>VLOOKUP(C39,'Пробег ТО2,ТР3 (Выгр.1)'!A$4:O$339,11,0)</f>
        <v>319188</v>
      </c>
      <c r="H39" s="65">
        <f>VLOOKUP(C39,'Пробег ТО2,ТР3 (Выгр.1)'!A$4:O$339,8,0)</f>
        <v>28491</v>
      </c>
      <c r="I39" s="63">
        <f>VLOOKUP(C39,'Пробег ТО2,ТР3 (Выгр.1)'!A$4:O$339,5,0)</f>
        <v>28491</v>
      </c>
      <c r="J39" s="292" t="s">
        <v>233</v>
      </c>
      <c r="K39" s="211">
        <f>SUM(K$3+$F39)/1000</f>
        <v>601.51229032258061</v>
      </c>
      <c r="L39" s="197" t="s">
        <v>212</v>
      </c>
      <c r="M39" s="197" t="s">
        <v>217</v>
      </c>
      <c r="N39" s="138" t="s">
        <v>228</v>
      </c>
      <c r="O39" s="213">
        <f>SUM(N$3+$F39)/1000</f>
        <v>643.51229032258061</v>
      </c>
      <c r="P39" s="304"/>
      <c r="Q39" s="304"/>
      <c r="R39" s="303"/>
      <c r="S39" s="308">
        <f>SUM(S$3+$I39)/1000</f>
        <v>157.65229032258063</v>
      </c>
      <c r="T39" s="344" t="s">
        <v>246</v>
      </c>
      <c r="U39" s="310">
        <f>SUM(T$3+$I39)/1000</f>
        <v>171.65229032258063</v>
      </c>
      <c r="V39" s="243"/>
      <c r="W39" s="279"/>
      <c r="X39" s="11"/>
      <c r="Y39" s="11"/>
      <c r="Z39" s="78" t="s">
        <v>208</v>
      </c>
      <c r="AA39" s="101"/>
      <c r="AB39" s="101"/>
      <c r="AC39" s="101"/>
      <c r="AD39" s="11"/>
      <c r="AE39" s="11"/>
      <c r="AF39" s="77" t="s">
        <v>206</v>
      </c>
      <c r="AG39" s="101"/>
    </row>
    <row r="40" spans="1:33" x14ac:dyDescent="0.25">
      <c r="A40" s="289">
        <v>29</v>
      </c>
      <c r="B40" s="290" t="s">
        <v>71</v>
      </c>
      <c r="C40" s="56">
        <v>22107</v>
      </c>
      <c r="D40" s="321" t="s">
        <v>32</v>
      </c>
      <c r="E40" s="322">
        <f>VLOOKUP(C40,'Пробег н.э. (Выгр.2)'!A$4:D$339,4,0)</f>
        <v>605408</v>
      </c>
      <c r="F40" s="161">
        <f>VLOOKUP(C40,'Пробег ТО2,ТР3 (Выгр.1)'!A$4:O$339,15,0)</f>
        <v>605408</v>
      </c>
      <c r="G40" s="163">
        <f>VLOOKUP(C40,'Пробег ТО2,ТР3 (Выгр.1)'!A$4:O$339,11,0)</f>
        <v>56112</v>
      </c>
      <c r="H40" s="65">
        <f>VLOOKUP(C40,'Пробег ТО2,ТР3 (Выгр.1)'!A$4:O$339,8,0)</f>
        <v>56112</v>
      </c>
      <c r="I40" s="63">
        <f>VLOOKUP(C40,'Пробег ТО2,ТР3 (Выгр.1)'!A$4:O$339,5,0)</f>
        <v>56112</v>
      </c>
      <c r="J40" s="154">
        <f>SUM(J$3+$I40)/1000</f>
        <v>59.273290322580642</v>
      </c>
      <c r="K40" s="211">
        <f>SUM(K$3+$F40)/1000</f>
        <v>622.56929032258063</v>
      </c>
      <c r="L40" s="211">
        <f>SUM(L$3+$F40)/1000</f>
        <v>636.56929032258063</v>
      </c>
      <c r="M40" s="197" t="s">
        <v>239</v>
      </c>
      <c r="N40" s="197" t="s">
        <v>217</v>
      </c>
      <c r="O40" s="213">
        <f>SUM(N$3+$F40)/1000</f>
        <v>664.56929032258063</v>
      </c>
      <c r="P40" s="344" t="s">
        <v>228</v>
      </c>
      <c r="Q40" s="304"/>
      <c r="R40" s="304"/>
      <c r="S40" s="304"/>
      <c r="T40" s="304"/>
      <c r="U40" s="304"/>
      <c r="V40" s="299" t="s">
        <v>206</v>
      </c>
      <c r="W40" s="300"/>
      <c r="X40" s="223"/>
      <c r="Y40" s="80"/>
      <c r="Z40" s="80"/>
      <c r="AA40" s="11"/>
      <c r="AB40" s="78" t="s">
        <v>208</v>
      </c>
      <c r="AC40" s="96"/>
      <c r="AD40" s="96"/>
      <c r="AE40" s="96"/>
      <c r="AF40" s="96"/>
      <c r="AG40" s="96"/>
    </row>
    <row r="41" spans="1:33" ht="15.95" customHeight="1" x14ac:dyDescent="0.25">
      <c r="A41" s="289">
        <v>30</v>
      </c>
      <c r="B41" s="290" t="s">
        <v>72</v>
      </c>
      <c r="C41" s="56">
        <v>22109</v>
      </c>
      <c r="D41" s="321" t="s">
        <v>73</v>
      </c>
      <c r="E41" s="322">
        <f>VLOOKUP(C41,'Пробег н.э. (Выгр.2)'!A$4:D$339,4,0)</f>
        <v>558669</v>
      </c>
      <c r="F41" s="161">
        <f>VLOOKUP(C41,'Пробег ТО2,ТР3 (Выгр.1)'!A$4:O$339,15,0)</f>
        <v>558669</v>
      </c>
      <c r="G41" s="163">
        <f>VLOOKUP(C41,'Пробег ТО2,ТР3 (Выгр.1)'!A$4:O$339,11,0)</f>
        <v>15354</v>
      </c>
      <c r="H41" s="65">
        <f>VLOOKUP(C41,'Пробег ТО2,ТР3 (Выгр.1)'!A$4:O$339,8,0)</f>
        <v>15354</v>
      </c>
      <c r="I41" s="63">
        <f>VLOOKUP(C41,'Пробег ТО2,ТР3 (Выгр.1)'!A$4:O$339,5,0)</f>
        <v>15354</v>
      </c>
      <c r="J41" s="293"/>
      <c r="K41" s="293"/>
      <c r="L41" s="293">
        <f>SUM(K$3+$G41)/1000</f>
        <v>32.515290322580647</v>
      </c>
      <c r="M41" s="211">
        <f>SUM(M$3+$F41)/1000</f>
        <v>603.83029032258059</v>
      </c>
      <c r="N41" s="197" t="s">
        <v>212</v>
      </c>
      <c r="O41" s="197" t="s">
        <v>240</v>
      </c>
      <c r="P41" s="312">
        <f>SUM(P$3+$F41)/1000</f>
        <v>645.83029032258059</v>
      </c>
      <c r="Q41" s="306"/>
      <c r="R41" s="303"/>
      <c r="S41" s="304"/>
      <c r="T41" s="304"/>
      <c r="U41" s="304"/>
      <c r="V41" s="241"/>
      <c r="W41" s="222" t="s">
        <v>206</v>
      </c>
      <c r="X41" s="80"/>
      <c r="Y41" s="101"/>
      <c r="Z41" s="26"/>
      <c r="AA41" s="101"/>
      <c r="AB41" s="11"/>
      <c r="AC41" s="78" t="s">
        <v>208</v>
      </c>
      <c r="AD41" s="101"/>
      <c r="AE41" s="101"/>
      <c r="AF41" s="101"/>
      <c r="AG41" s="101"/>
    </row>
    <row r="42" spans="1:33" ht="16.5" customHeight="1" x14ac:dyDescent="0.25">
      <c r="A42" s="289">
        <v>31</v>
      </c>
      <c r="B42" s="290" t="s">
        <v>76</v>
      </c>
      <c r="C42" s="56">
        <v>22113</v>
      </c>
      <c r="D42" s="321" t="s">
        <v>77</v>
      </c>
      <c r="E42" s="322">
        <f>VLOOKUP(C42,'Пробег н.э. (Выгр.2)'!A$4:D$339,4,0)</f>
        <v>561472</v>
      </c>
      <c r="F42" s="161">
        <f>VLOOKUP(C42,'Пробег ТО2,ТР3 (Выгр.1)'!A$4:O$339,15,0)</f>
        <v>561472</v>
      </c>
      <c r="G42" s="163">
        <f>VLOOKUP(C42,'Пробег ТО2,ТР3 (Выгр.1)'!A$4:O$339,11,0)</f>
        <v>296889</v>
      </c>
      <c r="H42" s="65">
        <f>VLOOKUP(C42,'Пробег ТО2,ТР3 (Выгр.1)'!A$4:O$339,8,0)</f>
        <v>157696</v>
      </c>
      <c r="I42" s="63">
        <f>VLOOKUP(C42,'Пробег ТО2,ТР3 (Выгр.1)'!A$4:O$339,5,0)</f>
        <v>77688</v>
      </c>
      <c r="J42" s="292" t="s">
        <v>233</v>
      </c>
      <c r="K42" s="264">
        <f>SUM(J$3+$I42)/1000</f>
        <v>80.849290322580657</v>
      </c>
      <c r="L42" s="293">
        <f>SUM(K$3+$G42)/1000</f>
        <v>314.05029032258068</v>
      </c>
      <c r="M42" s="211"/>
      <c r="N42" s="211">
        <f>SUM(N$3+$F42)/1000</f>
        <v>620.63329032258059</v>
      </c>
      <c r="O42" s="197" t="s">
        <v>239</v>
      </c>
      <c r="P42" s="313" t="s">
        <v>217</v>
      </c>
      <c r="Q42" s="312">
        <f>SUM(P$3+$F42)/1000</f>
        <v>648.63329032258059</v>
      </c>
      <c r="R42" s="311" t="s">
        <v>228</v>
      </c>
      <c r="S42" s="304"/>
      <c r="T42" s="304"/>
      <c r="U42" s="304"/>
      <c r="V42" s="241"/>
      <c r="W42" s="11"/>
      <c r="X42" s="77" t="s">
        <v>206</v>
      </c>
      <c r="Y42" s="26"/>
      <c r="Z42" s="101"/>
      <c r="AA42" s="80"/>
      <c r="AB42" s="101"/>
      <c r="AC42" s="11"/>
      <c r="AD42" s="78" t="s">
        <v>208</v>
      </c>
      <c r="AE42" s="101"/>
      <c r="AF42" s="101"/>
      <c r="AG42" s="101"/>
    </row>
    <row r="43" spans="1:33" ht="16.5" customHeight="1" x14ac:dyDescent="0.25">
      <c r="A43" s="289">
        <v>32</v>
      </c>
      <c r="B43" s="290" t="s">
        <v>65</v>
      </c>
      <c r="C43" s="56">
        <v>22099</v>
      </c>
      <c r="D43" s="321" t="s">
        <v>66</v>
      </c>
      <c r="E43" s="322">
        <f>VLOOKUP(C43,'Пробег н.э. (Выгр.2)'!A$4:D$339,4,0)</f>
        <v>546566</v>
      </c>
      <c r="F43" s="161">
        <f>VLOOKUP(C43,'Пробег ТО2,ТР3 (Выгр.1)'!A$4:O$339,15,0)</f>
        <v>546566</v>
      </c>
      <c r="G43" s="163">
        <f>VLOOKUP(C43,'Пробег ТО2,ТР3 (Выгр.1)'!A$4:O$339,11,0)</f>
        <v>286347</v>
      </c>
      <c r="H43" s="65">
        <f>VLOOKUP(C43,'Пробег ТО2,ТР3 (Выгр.1)'!A$4:O$339,8,0)</f>
        <v>146539</v>
      </c>
      <c r="I43" s="63">
        <f>VLOOKUP(C43,'Пробег ТО2,ТР3 (Выгр.1)'!A$4:O$339,5,0)</f>
        <v>67117</v>
      </c>
      <c r="J43" s="294"/>
      <c r="K43" s="125">
        <f>SUM(K$3+$G43)/1000</f>
        <v>303.50829032258065</v>
      </c>
      <c r="L43" s="292" t="s">
        <v>233</v>
      </c>
      <c r="M43" s="193">
        <f>SUM(L$3+$H43)/1000</f>
        <v>177.70029032258063</v>
      </c>
      <c r="N43" s="293">
        <f>SUM(M$3+$G43)/1000</f>
        <v>331.50829032258065</v>
      </c>
      <c r="O43" s="211">
        <f>SUM(O$3+$F43)/1000</f>
        <v>619.72729032258064</v>
      </c>
      <c r="P43" s="313" t="s">
        <v>212</v>
      </c>
      <c r="Q43" s="313" t="s">
        <v>217</v>
      </c>
      <c r="R43" s="312">
        <f>SUM(Q$3+$F43)/1000</f>
        <v>647.72729032258064</v>
      </c>
      <c r="S43" s="311" t="s">
        <v>228</v>
      </c>
      <c r="T43" s="304"/>
      <c r="U43" s="304"/>
      <c r="V43" s="241"/>
      <c r="W43" s="101"/>
      <c r="X43" s="101"/>
      <c r="Y43" s="77" t="s">
        <v>206</v>
      </c>
      <c r="Z43" s="101"/>
      <c r="AA43" s="101"/>
      <c r="AB43" s="26"/>
      <c r="AC43" s="101"/>
      <c r="AD43" s="101"/>
      <c r="AE43" s="78" t="s">
        <v>208</v>
      </c>
      <c r="AF43" s="101"/>
      <c r="AG43" s="101"/>
    </row>
    <row r="44" spans="1:33" x14ac:dyDescent="0.25">
      <c r="A44" s="289">
        <v>35</v>
      </c>
      <c r="B44" s="290" t="s">
        <v>52</v>
      </c>
      <c r="C44" s="56">
        <v>22077</v>
      </c>
      <c r="D44" s="321" t="s">
        <v>22</v>
      </c>
      <c r="E44" s="322">
        <f>VLOOKUP(C44,'Пробег н.э. (Выгр.2)'!A$4:D$339,4,0)</f>
        <v>547908</v>
      </c>
      <c r="F44" s="161">
        <f>VLOOKUP(C44,'Пробег ТО2,ТР3 (Выгр.1)'!A$4:O$339,15,0)</f>
        <v>26485</v>
      </c>
      <c r="G44" s="163">
        <f>VLOOKUP(C44,'Пробег ТО2,ТР3 (Выгр.1)'!A$4:O$339,11,0)</f>
        <v>26485</v>
      </c>
      <c r="H44" s="65">
        <f>VLOOKUP(C44,'Пробег ТО2,ТР3 (Выгр.1)'!A$4:O$339,8,0)</f>
        <v>26485</v>
      </c>
      <c r="I44" s="63">
        <f>VLOOKUP(C44,'Пробег ТО2,ТР3 (Выгр.1)'!A$4:O$339,5,0)</f>
        <v>26485</v>
      </c>
      <c r="J44" s="28"/>
      <c r="K44" s="11"/>
      <c r="L44" s="154"/>
      <c r="M44" s="154">
        <f>SUM(M$3+$I44)/1000</f>
        <v>71.64629032258064</v>
      </c>
      <c r="N44" s="21" t="s">
        <v>206</v>
      </c>
      <c r="O44" s="264">
        <f>SUM(N$3+$I44)/1000</f>
        <v>85.64629032258064</v>
      </c>
      <c r="P44" s="303"/>
      <c r="Q44" s="314"/>
      <c r="R44" s="303"/>
      <c r="S44" s="314">
        <f>SUM(S$3+$H44)/1000</f>
        <v>155.64629032258063</v>
      </c>
      <c r="T44" s="301" t="s">
        <v>245</v>
      </c>
      <c r="U44" s="302">
        <f>SUM(T$3+$H44)/1000</f>
        <v>169.64629032258063</v>
      </c>
      <c r="V44" s="245"/>
      <c r="W44" s="101"/>
      <c r="X44" s="11"/>
      <c r="Y44" s="80"/>
      <c r="Z44" s="26"/>
      <c r="AA44" s="77" t="s">
        <v>206</v>
      </c>
      <c r="AB44" s="106"/>
      <c r="AC44" s="82"/>
      <c r="AD44" s="11"/>
      <c r="AE44" s="89">
        <f>SUM(AE$3+$G44)/1000</f>
        <v>323.64629032258063</v>
      </c>
      <c r="AF44" s="82">
        <f>SUM(AF$3+$G44)/1000</f>
        <v>337.64629032258063</v>
      </c>
      <c r="AG44" s="79" t="s">
        <v>210</v>
      </c>
    </row>
    <row r="45" spans="1:33" x14ac:dyDescent="0.25">
      <c r="A45" s="289">
        <v>36</v>
      </c>
      <c r="B45" s="290" t="s">
        <v>56</v>
      </c>
      <c r="C45" s="56">
        <v>22083</v>
      </c>
      <c r="D45" s="321" t="s">
        <v>31</v>
      </c>
      <c r="E45" s="322">
        <f>VLOOKUP(C45,'Пробег н.э. (Выгр.2)'!A$4:D$339,4,0)</f>
        <v>556150</v>
      </c>
      <c r="F45" s="161">
        <f>VLOOKUP(C45,'Пробег ТО2,ТР3 (Выгр.1)'!A$4:O$339,15,0)</f>
        <v>80</v>
      </c>
      <c r="G45" s="163">
        <f>VLOOKUP(C45,'Пробег ТО2,ТР3 (Выгр.1)'!A$4:O$339,11,0)</f>
        <v>80</v>
      </c>
      <c r="H45" s="65">
        <f>VLOOKUP(C45,'Пробег ТО2,ТР3 (Выгр.1)'!A$4:O$339,8,0)</f>
        <v>80</v>
      </c>
      <c r="I45" s="63">
        <f>VLOOKUP(C45,'Пробег ТО2,ТР3 (Выгр.1)'!A$4:O$339,5,0)</f>
        <v>80</v>
      </c>
      <c r="J45" s="138" t="s">
        <v>228</v>
      </c>
      <c r="K45" s="28"/>
      <c r="L45" s="28"/>
      <c r="M45" s="11"/>
      <c r="N45" s="28"/>
      <c r="O45" s="186">
        <f>SUM(O$3+$I45)/1000</f>
        <v>73.241290322580639</v>
      </c>
      <c r="P45" s="305" t="s">
        <v>206</v>
      </c>
      <c r="Q45" s="319">
        <f>SUM(P$3+$I45)/1000</f>
        <v>87.241290322580639</v>
      </c>
      <c r="R45" s="328"/>
      <c r="S45" s="303"/>
      <c r="T45" s="314">
        <f>SUM(T$3+$H45)/1000</f>
        <v>143.24129032258062</v>
      </c>
      <c r="U45" s="314">
        <f>SUM(U$3+$H45)/1000</f>
        <v>157.24129032258062</v>
      </c>
      <c r="V45" s="242" t="s">
        <v>208</v>
      </c>
      <c r="W45" s="86">
        <f>SUM(V$3+$H45)/1000</f>
        <v>171.24129032258062</v>
      </c>
      <c r="X45" s="80"/>
      <c r="Y45" s="11"/>
      <c r="Z45" s="101"/>
      <c r="AA45" s="11"/>
      <c r="AB45" s="21" t="s">
        <v>206</v>
      </c>
      <c r="AC45" s="101"/>
      <c r="AD45" s="11"/>
      <c r="AE45" s="101"/>
      <c r="AF45" s="89">
        <f>SUM(AF$3+$G45)/1000</f>
        <v>311.2412903225806</v>
      </c>
      <c r="AG45" s="89">
        <f>SUM(AG$3+$G45)/1000</f>
        <v>325.2412903225806</v>
      </c>
    </row>
    <row r="46" spans="1:33" ht="15.95" customHeight="1" x14ac:dyDescent="0.25">
      <c r="A46" s="289">
        <v>37</v>
      </c>
      <c r="B46" s="290" t="s">
        <v>68</v>
      </c>
      <c r="C46" s="56">
        <v>22103</v>
      </c>
      <c r="D46" s="321" t="s">
        <v>29</v>
      </c>
      <c r="E46" s="322">
        <f>VLOOKUP(C46,'Пробег н.э. (Выгр.2)'!A$4:D$339,4,0)</f>
        <v>579897</v>
      </c>
      <c r="F46" s="161">
        <f>VLOOKUP(C46,'Пробег ТО2,ТР3 (Выгр.1)'!A$4:O$339,15,0)</f>
        <v>40</v>
      </c>
      <c r="G46" s="163">
        <f>VLOOKUP(C46,'Пробег ТО2,ТР3 (Выгр.1)'!A$4:O$339,11,0)</f>
        <v>4</v>
      </c>
      <c r="H46" s="65">
        <f>VLOOKUP(C46,'Пробег ТО2,ТР3 (Выгр.1)'!A$4:O$339,8,0)</f>
        <v>4</v>
      </c>
      <c r="I46" s="63">
        <f>VLOOKUP(C46,'Пробег ТО2,ТР3 (Выгр.1)'!A$4:O$339,5,0)</f>
        <v>4</v>
      </c>
      <c r="J46" s="214" t="s">
        <v>211</v>
      </c>
      <c r="K46" s="214" t="s">
        <v>219</v>
      </c>
      <c r="L46" s="295">
        <f>SUM(L$3+$F46)/1000</f>
        <v>31.201290322580643</v>
      </c>
      <c r="M46" s="11"/>
      <c r="N46" s="11"/>
      <c r="O46" s="11"/>
      <c r="P46" s="303"/>
      <c r="Q46" s="308">
        <f>SUM(Q$3+$I46)/1000</f>
        <v>101.16529032258063</v>
      </c>
      <c r="R46" s="344" t="s">
        <v>246</v>
      </c>
      <c r="S46" s="310">
        <f>SUM(R$3+$I46)/1000</f>
        <v>115.16529032258063</v>
      </c>
      <c r="T46" s="303"/>
      <c r="U46" s="303"/>
      <c r="V46" s="246">
        <f>SUM(V$3+$H46)/1000</f>
        <v>171.16529032258063</v>
      </c>
      <c r="W46" s="89">
        <f>SUM(W$3+$H46)/1000</f>
        <v>185.16529032258063</v>
      </c>
      <c r="X46" s="78" t="s">
        <v>208</v>
      </c>
      <c r="Y46" s="90">
        <f>SUM(X$3+$H46)/1000</f>
        <v>199.16529032258063</v>
      </c>
      <c r="Z46" s="101"/>
      <c r="AA46" s="11"/>
      <c r="AB46" s="101"/>
      <c r="AC46" s="11"/>
      <c r="AD46" s="77" t="s">
        <v>206</v>
      </c>
      <c r="AE46" s="101"/>
      <c r="AF46" s="101"/>
      <c r="AG46" s="89">
        <f>SUM(AG$3+$G46)/1000</f>
        <v>325.16529032258063</v>
      </c>
    </row>
    <row r="47" spans="1:33" ht="17.25" customHeight="1" x14ac:dyDescent="0.25">
      <c r="A47" s="289">
        <v>38</v>
      </c>
      <c r="B47" s="290" t="s">
        <v>58</v>
      </c>
      <c r="C47" s="56">
        <v>22087</v>
      </c>
      <c r="D47" s="321" t="s">
        <v>25</v>
      </c>
      <c r="E47" s="322">
        <f>VLOOKUP(C47,'Пробег н.э. (Выгр.2)'!A$4:D$339,4,0)</f>
        <v>593277</v>
      </c>
      <c r="F47" s="161">
        <f>VLOOKUP(C47,'Пробег ТО2,ТР3 (Выгр.1)'!A$4:O$339,15,0)</f>
        <v>593277</v>
      </c>
      <c r="G47" s="163">
        <f>VLOOKUP(C47,'Пробег ТО2,ТР3 (Выгр.1)'!A$4:O$339,11,0)</f>
        <v>34429</v>
      </c>
      <c r="H47" s="65">
        <f>VLOOKUP(C47,'Пробег ТО2,ТР3 (Выгр.1)'!A$4:O$339,8,0)</f>
        <v>34429</v>
      </c>
      <c r="I47" s="63">
        <f>VLOOKUP(C47,'Пробег ТО2,ТР3 (Выгр.1)'!A$4:O$339,5,0)</f>
        <v>34429</v>
      </c>
      <c r="J47" s="211">
        <f>SUM(J$3+$F47)/1000</f>
        <v>596.43829032258066</v>
      </c>
      <c r="K47" s="214" t="s">
        <v>211</v>
      </c>
      <c r="L47" s="214" t="s">
        <v>219</v>
      </c>
      <c r="M47" s="212">
        <f>SUM(M$3+$F47)/1000</f>
        <v>638.43829032258066</v>
      </c>
      <c r="N47" s="212">
        <f>SUM(N$3+$F47)/1000</f>
        <v>652.43829032258066</v>
      </c>
      <c r="O47" s="28"/>
      <c r="P47" s="304"/>
      <c r="Q47" s="308"/>
      <c r="R47" s="303"/>
      <c r="S47" s="308">
        <f>SUM(S$3+$I47)/1000</f>
        <v>163.59029032258064</v>
      </c>
      <c r="T47" s="344" t="s">
        <v>246</v>
      </c>
      <c r="U47" s="310">
        <f>SUM(T$3+$I47)/1000</f>
        <v>177.59029032258064</v>
      </c>
      <c r="V47" s="247"/>
      <c r="W47" s="11"/>
      <c r="X47" s="89">
        <f>SUM(X$3+$H47)/1000</f>
        <v>233.59029032258064</v>
      </c>
      <c r="Y47" s="89">
        <f>SUM(Y$3+$H47)/1000</f>
        <v>247.59029032258064</v>
      </c>
      <c r="Z47" s="78" t="s">
        <v>208</v>
      </c>
      <c r="AA47" s="90">
        <f>SUM(Z$3+$H47)/1000</f>
        <v>261.59029032258064</v>
      </c>
      <c r="AB47" s="105"/>
      <c r="AC47" s="105"/>
      <c r="AD47" s="11"/>
      <c r="AE47" s="11"/>
      <c r="AF47" s="77" t="s">
        <v>206</v>
      </c>
      <c r="AG47" s="105"/>
    </row>
    <row r="48" spans="1:33" ht="16.5" customHeight="1" x14ac:dyDescent="0.25">
      <c r="A48" s="289">
        <v>39</v>
      </c>
      <c r="B48" s="290" t="s">
        <v>69</v>
      </c>
      <c r="C48" s="56">
        <v>22105</v>
      </c>
      <c r="D48" s="321" t="s">
        <v>70</v>
      </c>
      <c r="E48" s="322">
        <f>VLOOKUP(C48,'Пробег н.э. (Выгр.2)'!A$4:D$339,4,0)</f>
        <v>584011</v>
      </c>
      <c r="F48" s="161">
        <f>VLOOKUP(C48,'Пробег ТО2,ТР3 (Выгр.1)'!A$4:O$339,15,0)</f>
        <v>584011</v>
      </c>
      <c r="G48" s="163">
        <f>VLOOKUP(C48,'Пробег ТО2,ТР3 (Выгр.1)'!A$4:O$339,11,0)</f>
        <v>23245</v>
      </c>
      <c r="H48" s="65">
        <f>VLOOKUP(C48,'Пробег ТО2,ТР3 (Выгр.1)'!A$4:O$339,8,0)</f>
        <v>23245</v>
      </c>
      <c r="I48" s="63">
        <f>VLOOKUP(C48,'Пробег ТО2,ТР3 (Выгр.1)'!A$4:O$339,5,0)</f>
        <v>23245</v>
      </c>
      <c r="J48" s="294"/>
      <c r="K48" s="211">
        <f>SUM(K$3+$F48)/1000</f>
        <v>601.17229032258058</v>
      </c>
      <c r="L48" s="214" t="s">
        <v>211</v>
      </c>
      <c r="M48" s="214" t="s">
        <v>219</v>
      </c>
      <c r="N48" s="213">
        <f>SUM(M$3+$F48)/1000</f>
        <v>629.17229032258058</v>
      </c>
      <c r="O48" s="213">
        <f>SUM(N$3+$F48)/1000</f>
        <v>643.17229032258058</v>
      </c>
      <c r="P48" s="312"/>
      <c r="Q48" s="304"/>
      <c r="R48" s="304"/>
      <c r="S48" s="303"/>
      <c r="T48" s="308">
        <f>SUM(T$3+$I48)/1000</f>
        <v>166.40629032258065</v>
      </c>
      <c r="U48" s="344" t="s">
        <v>246</v>
      </c>
      <c r="V48" s="248">
        <f>SUM(U$3+$I48)/1000</f>
        <v>180.40629032258065</v>
      </c>
      <c r="W48" s="80"/>
      <c r="X48" s="101"/>
      <c r="Y48" s="89">
        <f>SUM(Y$3+$H48)/1000</f>
        <v>236.40629032258065</v>
      </c>
      <c r="Z48" s="89">
        <f>SUM(Z$3+$H48)/1000</f>
        <v>250.40629032258065</v>
      </c>
      <c r="AA48" s="78" t="s">
        <v>208</v>
      </c>
      <c r="AB48" s="90">
        <f>SUM(AA$3+$H48)/1000</f>
        <v>264.40629032258062</v>
      </c>
      <c r="AC48" s="101"/>
      <c r="AD48" s="101"/>
      <c r="AE48" s="11"/>
      <c r="AF48" s="11"/>
      <c r="AG48" s="77" t="s">
        <v>206</v>
      </c>
    </row>
    <row r="49" spans="1:33" x14ac:dyDescent="0.25">
      <c r="A49" s="289">
        <v>40</v>
      </c>
      <c r="B49" s="290" t="s">
        <v>63</v>
      </c>
      <c r="C49" s="56">
        <v>22095</v>
      </c>
      <c r="D49" s="321" t="s">
        <v>33</v>
      </c>
      <c r="E49" s="322">
        <f>VLOOKUP(C49,'Пробег н.э. (Выгр.2)'!A$4:D$339,4,0)</f>
        <v>588496</v>
      </c>
      <c r="F49" s="161">
        <f>VLOOKUP(C49,'Пробег ТО2,ТР3 (Выгр.1)'!A$4:O$339,15,0)</f>
        <v>588496</v>
      </c>
      <c r="G49" s="163">
        <f>VLOOKUP(C49,'Пробег ТО2,ТР3 (Выгр.1)'!A$4:O$339,11,0)</f>
        <v>54908</v>
      </c>
      <c r="H49" s="65">
        <f>VLOOKUP(C49,'Пробег ТО2,ТР3 (Выгр.1)'!A$4:O$339,8,0)</f>
        <v>54908</v>
      </c>
      <c r="I49" s="63">
        <f>VLOOKUP(C49,'Пробег ТО2,ТР3 (Выгр.1)'!A$4:O$339,5,0)</f>
        <v>54908</v>
      </c>
      <c r="J49" s="294"/>
      <c r="K49" s="154">
        <f>SUM(K$3+$I49)/1000</f>
        <v>72.069290322580642</v>
      </c>
      <c r="L49" s="154">
        <f>SUM(L$3+$I49)/1000</f>
        <v>86.069290322580642</v>
      </c>
      <c r="M49" s="214" t="s">
        <v>211</v>
      </c>
      <c r="N49" s="214" t="s">
        <v>219</v>
      </c>
      <c r="O49" s="213">
        <f>SUM(N$3+$F49)/1000</f>
        <v>647.65729032258059</v>
      </c>
      <c r="P49" s="316" t="s">
        <v>228</v>
      </c>
      <c r="Q49" s="304"/>
      <c r="R49" s="304"/>
      <c r="S49" s="304"/>
      <c r="T49" s="304"/>
      <c r="U49" s="317">
        <f>SUM(U$3+$I49)/1000</f>
        <v>212.06929032258063</v>
      </c>
      <c r="V49" s="244" t="s">
        <v>206</v>
      </c>
      <c r="W49" s="110">
        <f>SUM(V$3+$I49)/1000</f>
        <v>226.06929032258063</v>
      </c>
      <c r="X49" s="96"/>
      <c r="Y49" s="11"/>
      <c r="Z49" s="89">
        <f>SUM(Z$3+$H49)/1000</f>
        <v>282.06929032258063</v>
      </c>
      <c r="AA49" s="89">
        <f>SUM(AA$3+$H49)/1000</f>
        <v>296.06929032258063</v>
      </c>
      <c r="AB49" s="78" t="s">
        <v>208</v>
      </c>
      <c r="AC49" s="90">
        <f>SUM(AB$3+$H49)/1000</f>
        <v>310.06929032258063</v>
      </c>
      <c r="AD49" s="96"/>
      <c r="AE49" s="96"/>
      <c r="AF49" s="96"/>
      <c r="AG49" s="11"/>
    </row>
    <row r="50" spans="1:33" ht="15.6" customHeight="1" x14ac:dyDescent="0.25">
      <c r="A50" s="289">
        <v>41</v>
      </c>
      <c r="B50" s="290" t="s">
        <v>78</v>
      </c>
      <c r="C50" s="56">
        <v>22115</v>
      </c>
      <c r="D50" s="321" t="s">
        <v>79</v>
      </c>
      <c r="E50" s="322">
        <f>VLOOKUP(C50,'Пробег н.э. (Выгр.2)'!A$4:D$339,4,0)</f>
        <v>568794</v>
      </c>
      <c r="F50" s="161">
        <f>VLOOKUP(C50,'Пробег ТО2,ТР3 (Выгр.1)'!A$4:O$339,15,0)</f>
        <v>568794</v>
      </c>
      <c r="G50" s="163">
        <f>VLOOKUP(C50,'Пробег ТО2,ТР3 (Выгр.1)'!A$4:O$339,11,0)</f>
        <v>13938</v>
      </c>
      <c r="H50" s="65">
        <f>VLOOKUP(C50,'Пробег ТО2,ТР3 (Выгр.1)'!A$4:O$339,8,0)</f>
        <v>13938</v>
      </c>
      <c r="I50" s="63">
        <f>VLOOKUP(C50,'Пробег ТО2,ТР3 (Выгр.1)'!A$4:O$339,5,0)</f>
        <v>13938</v>
      </c>
      <c r="J50" s="293"/>
      <c r="K50" s="296"/>
      <c r="L50" s="293"/>
      <c r="M50" s="211"/>
      <c r="N50" s="211">
        <f>SUM(N$3+$F50)/1000</f>
        <v>627.95529032258059</v>
      </c>
      <c r="O50" s="214" t="s">
        <v>211</v>
      </c>
      <c r="P50" s="318" t="s">
        <v>219</v>
      </c>
      <c r="Q50" s="306">
        <f>SUM(P$3+$F50)/1000</f>
        <v>655.95529032258059</v>
      </c>
      <c r="R50" s="316" t="s">
        <v>228</v>
      </c>
      <c r="S50" s="304"/>
      <c r="T50" s="304"/>
      <c r="U50" s="304"/>
      <c r="V50" s="241"/>
      <c r="W50" s="106">
        <f>SUM(W$3+$I50)/1000</f>
        <v>199.09929032258063</v>
      </c>
      <c r="X50" s="77" t="s">
        <v>206</v>
      </c>
      <c r="Y50" s="110">
        <f>SUM(X$3+$I50)/1000</f>
        <v>213.09929032258063</v>
      </c>
      <c r="Z50" s="101"/>
      <c r="AA50" s="101"/>
      <c r="AB50" s="89">
        <f>SUM(AB$3+$H50)/1000</f>
        <v>269.0992903225806</v>
      </c>
      <c r="AC50" s="89">
        <f>SUM(AC$3+$H50)/1000</f>
        <v>283.0992903225806</v>
      </c>
      <c r="AD50" s="78" t="s">
        <v>208</v>
      </c>
      <c r="AE50" s="90">
        <f>SUM(AD$3+$H50)/1000</f>
        <v>297.0992903225806</v>
      </c>
      <c r="AF50" s="101"/>
      <c r="AG50" s="101"/>
    </row>
    <row r="51" spans="1:33" ht="15" customHeight="1" x14ac:dyDescent="0.25">
      <c r="A51" s="289">
        <v>44</v>
      </c>
      <c r="B51" s="290" t="s">
        <v>50</v>
      </c>
      <c r="C51" s="56">
        <v>22073</v>
      </c>
      <c r="D51" s="321" t="s">
        <v>20</v>
      </c>
      <c r="E51" s="322">
        <f>VLOOKUP(C51,'Пробег н.э. (Выгр.2)'!A$4:D$339,4,0)</f>
        <v>603945</v>
      </c>
      <c r="F51" s="161">
        <f>VLOOKUP(C51,'Пробег ТО2,ТР3 (Выгр.1)'!A$4:O$339,15,0)</f>
        <v>60300</v>
      </c>
      <c r="G51" s="162">
        <f>VLOOKUP(C51,'Пробег ТО2,ТР3 (Выгр.1)'!A$4:O$339,11,0)</f>
        <v>60300</v>
      </c>
      <c r="H51" s="65">
        <f>VLOOKUP(C51,'Пробег ТО2,ТР3 (Выгр.1)'!A$4:O$339,8,0)</f>
        <v>60300</v>
      </c>
      <c r="I51" s="63">
        <f>VLOOKUP(C51,'Пробег ТО2,ТР3 (Выгр.1)'!A$4:O$339,5,0)</f>
        <v>60300</v>
      </c>
      <c r="J51" s="28"/>
      <c r="K51" s="154">
        <f>SUM(K$3+$I51)/1000</f>
        <v>77.461290322580638</v>
      </c>
      <c r="L51" s="21" t="s">
        <v>206</v>
      </c>
      <c r="M51" s="264">
        <f>SUM(L$3+$I51)/1000</f>
        <v>91.461290322580638</v>
      </c>
      <c r="N51" s="264"/>
      <c r="O51" s="11"/>
      <c r="P51" s="304"/>
      <c r="Q51" s="314">
        <f>SUM(Q$3+$H51)/1000</f>
        <v>161.46129032258062</v>
      </c>
      <c r="R51" s="301" t="s">
        <v>245</v>
      </c>
      <c r="S51" s="302">
        <f>SUM(R$3+$H51)/1000</f>
        <v>175.46129032258062</v>
      </c>
      <c r="T51" s="303"/>
      <c r="U51" s="304"/>
      <c r="V51" s="223"/>
      <c r="W51" s="96"/>
      <c r="X51" s="77" t="s">
        <v>206</v>
      </c>
      <c r="Y51" s="96"/>
      <c r="Z51" s="80"/>
      <c r="AA51" s="96"/>
      <c r="AB51" s="186">
        <f>SUM(AB$3+$G51)/1000</f>
        <v>315.46129032258062</v>
      </c>
      <c r="AC51" s="125">
        <f>SUM(AC$3+$G51)/1000</f>
        <v>329.46129032258062</v>
      </c>
      <c r="AD51" s="79" t="s">
        <v>210</v>
      </c>
      <c r="AE51" s="91">
        <f>SUM(AD$3+$G51)/1000</f>
        <v>343.46129032258062</v>
      </c>
      <c r="AF51" s="96"/>
      <c r="AG51" s="96"/>
    </row>
    <row r="52" spans="1:33" x14ac:dyDescent="0.25">
      <c r="A52" s="289">
        <v>33</v>
      </c>
      <c r="B52" s="290" t="s">
        <v>45</v>
      </c>
      <c r="C52" s="56">
        <v>22063</v>
      </c>
      <c r="D52" s="321" t="s">
        <v>13</v>
      </c>
      <c r="E52" s="322">
        <f>VLOOKUP(C52,'Пробег н.э. (Выгр.2)'!A$4:D$339,4,0)</f>
        <v>598853</v>
      </c>
      <c r="F52" s="161">
        <f>VLOOKUP(C52,'Пробег ТО2,ТР3 (Выгр.1)'!A$4:O$339,15,0)</f>
        <v>130788</v>
      </c>
      <c r="G52" s="163">
        <f>VLOOKUP(C52,'Пробег ТО2,ТР3 (Выгр.1)'!A$4:O$339,11,0)</f>
        <v>130788</v>
      </c>
      <c r="H52" s="65">
        <f>VLOOKUP(C52,'Пробег ТО2,ТР3 (Выгр.1)'!A$4:O$339,8,0)</f>
        <v>130788</v>
      </c>
      <c r="I52" s="63">
        <f>VLOOKUP(C52,'Пробег ТО2,ТР3 (Выгр.1)'!A$4:O$339,5,0)</f>
        <v>57223</v>
      </c>
      <c r="J52" s="28"/>
      <c r="K52" s="28"/>
      <c r="L52" s="265">
        <f>SUM(L$3+$H52)/1000</f>
        <v>161.94929032258062</v>
      </c>
      <c r="M52" s="25" t="s">
        <v>208</v>
      </c>
      <c r="N52" s="193">
        <f>SUM(M$3+$H52)/1000</f>
        <v>175.94929032258062</v>
      </c>
      <c r="O52" s="11"/>
      <c r="P52" s="302"/>
      <c r="Q52" s="302"/>
      <c r="R52" s="307">
        <f>SUM(R$3+$I52)/1000</f>
        <v>172.38429032258063</v>
      </c>
      <c r="S52" s="309" t="s">
        <v>246</v>
      </c>
      <c r="T52" s="319">
        <f>SUM(S$3+$I52)/1000</f>
        <v>186.38429032258063</v>
      </c>
      <c r="U52" s="303"/>
      <c r="V52" s="243"/>
      <c r="W52" s="82">
        <f>SUM(W$3+$G52)/1000</f>
        <v>315.94929032258062</v>
      </c>
      <c r="X52" s="82">
        <f>SUM(X$3+$G52)/1000</f>
        <v>329.94929032258062</v>
      </c>
      <c r="Y52" s="79" t="s">
        <v>210</v>
      </c>
      <c r="Z52" s="91">
        <f>SUM(Y$3+$G52)/1000</f>
        <v>343.94929032258062</v>
      </c>
      <c r="AA52" s="11"/>
      <c r="AB52" s="91"/>
      <c r="AC52" s="91"/>
      <c r="AD52" s="186">
        <f>SUM(AD$3+$I52)/1000</f>
        <v>340.38429032258063</v>
      </c>
      <c r="AE52" s="77" t="s">
        <v>206</v>
      </c>
      <c r="AF52" s="90">
        <f>SUM(AE$3+$I52)/1000</f>
        <v>354.38429032258063</v>
      </c>
      <c r="AG52" s="96"/>
    </row>
    <row r="53" spans="1:33" ht="15" customHeight="1" x14ac:dyDescent="0.25">
      <c r="A53" s="289">
        <v>45</v>
      </c>
      <c r="B53" s="290" t="s">
        <v>46</v>
      </c>
      <c r="C53" s="56">
        <v>22065</v>
      </c>
      <c r="D53" s="321" t="s">
        <v>16</v>
      </c>
      <c r="E53" s="322">
        <f>VLOOKUP(C53,'Пробег н.э. (Выгр.2)'!A$4:D$339,4,0)</f>
        <v>602679</v>
      </c>
      <c r="F53" s="161">
        <f>VLOOKUP(C53,'Пробег ТО2,ТР3 (Выгр.1)'!A$4:O$339,15,0)</f>
        <v>49556</v>
      </c>
      <c r="G53" s="163">
        <f>VLOOKUP(C53,'Пробег ТО2,ТР3 (Выгр.1)'!A$4:O$339,11,0)</f>
        <v>49556</v>
      </c>
      <c r="H53" s="65">
        <f>VLOOKUP(C53,'Пробег ТО2,ТР3 (Выгр.1)'!A$4:O$339,8,0)</f>
        <v>49556</v>
      </c>
      <c r="I53" s="63">
        <f>VLOOKUP(C53,'Пробег ТО2,ТР3 (Выгр.1)'!A$4:O$339,5,0)</f>
        <v>49556</v>
      </c>
      <c r="J53" s="28"/>
      <c r="K53" s="154">
        <f>SUM(K$3+$I53)/1000</f>
        <v>66.717290322580638</v>
      </c>
      <c r="L53" s="21" t="s">
        <v>206</v>
      </c>
      <c r="M53" s="264">
        <f>SUM(L$3+$I53)/1000</f>
        <v>80.717290322580638</v>
      </c>
      <c r="N53" s="264"/>
      <c r="O53" s="264"/>
      <c r="P53" s="303"/>
      <c r="Q53" s="304"/>
      <c r="R53" s="314">
        <f>SUM(R$3+$H53)/1000</f>
        <v>164.71729032258062</v>
      </c>
      <c r="S53" s="301" t="s">
        <v>245</v>
      </c>
      <c r="T53" s="302">
        <f>SUM(S$3+$H53)/1000</f>
        <v>178.71729032258062</v>
      </c>
      <c r="U53" s="304"/>
      <c r="V53" s="243"/>
      <c r="W53" s="101"/>
      <c r="X53" s="11"/>
      <c r="Y53" s="77" t="s">
        <v>206</v>
      </c>
      <c r="Z53" s="11"/>
      <c r="AA53" s="82"/>
      <c r="AB53" s="80"/>
      <c r="AC53" s="186">
        <f>SUM(AC$3+$G53)/1000</f>
        <v>318.7172903225806</v>
      </c>
      <c r="AD53" s="125">
        <f>SUM(AD$3+$G53)/1000</f>
        <v>332.7172903225806</v>
      </c>
      <c r="AE53" s="79" t="s">
        <v>210</v>
      </c>
      <c r="AF53" s="91">
        <f>SUM(AE$3+$G53)/1000</f>
        <v>346.7172903225806</v>
      </c>
      <c r="AG53" s="101"/>
    </row>
    <row r="54" spans="1:33" ht="14.45" customHeight="1" x14ac:dyDescent="0.25">
      <c r="A54" s="289">
        <v>50</v>
      </c>
      <c r="B54" s="290" t="s">
        <v>62</v>
      </c>
      <c r="C54" s="56">
        <v>22093</v>
      </c>
      <c r="D54" s="323" t="s">
        <v>27</v>
      </c>
      <c r="E54" s="322">
        <f>VLOOKUP(C54,'Пробег н.э. (Выгр.2)'!A$4:D$339,4,0)</f>
        <v>621294</v>
      </c>
      <c r="F54" s="161">
        <f>VLOOKUP(C54,'Пробег ТО2,ТР3 (Выгр.1)'!A$4:O$339,15,0)</f>
        <v>621294</v>
      </c>
      <c r="G54" s="163">
        <f>VLOOKUP(C54,'Пробег ТО2,ТР3 (Выгр.1)'!A$4:O$339,11,0)</f>
        <v>40068</v>
      </c>
      <c r="H54" s="65">
        <f>VLOOKUP(C54,'Пробег ТО2,ТР3 (Выгр.1)'!A$4:O$339,8,0)</f>
        <v>40068</v>
      </c>
      <c r="I54" s="63">
        <f>VLOOKUP(C54,'Пробег ТО2,ТР3 (Выгр.1)'!A$4:O$339,5,0)</f>
        <v>40068</v>
      </c>
      <c r="J54" s="280" t="s">
        <v>215</v>
      </c>
      <c r="K54" s="280" t="s">
        <v>215</v>
      </c>
      <c r="L54" s="280" t="s">
        <v>220</v>
      </c>
      <c r="M54" s="297"/>
      <c r="N54" s="297"/>
      <c r="O54" s="28"/>
      <c r="P54" s="304"/>
      <c r="Q54" s="304"/>
      <c r="R54" s="308">
        <f>SUM(R$3+$I54)/1000</f>
        <v>155.22929032258062</v>
      </c>
      <c r="S54" s="344" t="s">
        <v>246</v>
      </c>
      <c r="T54" s="310">
        <f>SUM(S$3+$I54)/1000</f>
        <v>169.22929032258062</v>
      </c>
      <c r="U54" s="303"/>
      <c r="V54" s="11"/>
      <c r="W54" s="89">
        <f>SUM(W$3+$H54)/1000</f>
        <v>225.22929032258062</v>
      </c>
      <c r="X54" s="89">
        <f>SUM(X$3+$H54)/1000</f>
        <v>239.22929032258062</v>
      </c>
      <c r="Y54" s="78" t="s">
        <v>208</v>
      </c>
      <c r="Z54" s="90">
        <f>SUM(Y$3+$H54)/1000</f>
        <v>253.22929032258062</v>
      </c>
      <c r="AA54" s="101"/>
      <c r="AB54" s="11"/>
      <c r="AC54" s="101"/>
      <c r="AD54" s="80"/>
      <c r="AE54" s="21" t="s">
        <v>206</v>
      </c>
      <c r="AF54" s="106"/>
      <c r="AG54" s="80"/>
    </row>
    <row r="55" spans="1:33" x14ac:dyDescent="0.25">
      <c r="A55" s="289">
        <v>48</v>
      </c>
      <c r="B55" s="290" t="s">
        <v>61</v>
      </c>
      <c r="C55" s="56">
        <v>22091</v>
      </c>
      <c r="D55" s="323" t="s">
        <v>26</v>
      </c>
      <c r="E55" s="322">
        <f>VLOOKUP(C55,'Пробег н.э. (Выгр.2)'!A$4:D$339,4,0)</f>
        <v>621120</v>
      </c>
      <c r="F55" s="161">
        <f>VLOOKUP(C55,'Пробег ТО2,ТР3 (Выгр.1)'!A$4:O$339,15,0)</f>
        <v>621120</v>
      </c>
      <c r="G55" s="163">
        <f>VLOOKUP(C55,'Пробег ТО2,ТР3 (Выгр.1)'!A$4:O$339,11,0)</f>
        <v>99420</v>
      </c>
      <c r="H55" s="65">
        <f>VLOOKUP(C55,'Пробег ТО2,ТР3 (Выгр.1)'!A$4:O$339,8,0)</f>
        <v>99420</v>
      </c>
      <c r="I55" s="63">
        <f>VLOOKUP(C55,'Пробег ТО2,ТР3 (Выгр.1)'!A$4:O$339,5,0)</f>
        <v>24907</v>
      </c>
      <c r="J55" s="281" t="s">
        <v>215</v>
      </c>
      <c r="K55" s="281" t="s">
        <v>215</v>
      </c>
      <c r="L55" s="281" t="s">
        <v>221</v>
      </c>
      <c r="M55" s="128"/>
      <c r="N55" s="128"/>
      <c r="O55" s="128"/>
      <c r="P55" s="308"/>
      <c r="Q55" s="303"/>
      <c r="R55" s="310"/>
      <c r="S55" s="308">
        <f>SUM(S$3+$I55)/1000</f>
        <v>154.06829032258062</v>
      </c>
      <c r="T55" s="309" t="s">
        <v>246</v>
      </c>
      <c r="U55" s="310">
        <f>SUM(T$3+$I55)/1000</f>
        <v>168.06829032258062</v>
      </c>
      <c r="V55" s="243"/>
      <c r="W55" s="101"/>
      <c r="X55" s="89">
        <f>SUM(X$3+$H55)/1000</f>
        <v>298.58129032258063</v>
      </c>
      <c r="Y55" s="89">
        <f>SUM(Y$3+$H55)/1000</f>
        <v>312.58129032258063</v>
      </c>
      <c r="Z55" s="78" t="s">
        <v>208</v>
      </c>
      <c r="AA55" s="90">
        <f>SUM(Z$3+$H55)/1000</f>
        <v>326.58129032258063</v>
      </c>
      <c r="AB55" s="11"/>
      <c r="AC55" s="101"/>
      <c r="AD55" s="11"/>
      <c r="AE55" s="26"/>
      <c r="AF55" s="21" t="s">
        <v>206</v>
      </c>
      <c r="AG55" s="11"/>
    </row>
    <row r="56" spans="1:33" ht="16.5" customHeight="1" x14ac:dyDescent="0.25">
      <c r="A56" s="289">
        <v>51</v>
      </c>
      <c r="B56" s="290" t="s">
        <v>49</v>
      </c>
      <c r="C56" s="56">
        <v>22071</v>
      </c>
      <c r="D56" s="323" t="s">
        <v>19</v>
      </c>
      <c r="E56" s="322">
        <f>VLOOKUP(C56,'Пробег н.э. (Выгр.2)'!A$4:D$339,4,0)</f>
        <v>617739</v>
      </c>
      <c r="F56" s="161">
        <f>VLOOKUP(C56,'Пробег ТО2,ТР3 (Выгр.1)'!A$4:O$339,15,0)</f>
        <v>617739</v>
      </c>
      <c r="G56" s="163">
        <f>VLOOKUP(C56,'Пробег ТО2,ТР3 (Выгр.1)'!A$4:O$339,11,0)</f>
        <v>42820</v>
      </c>
      <c r="H56" s="65">
        <f>VLOOKUP(C56,'Пробег ТО2,ТР3 (Выгр.1)'!A$4:O$339,8,0)</f>
        <v>42820</v>
      </c>
      <c r="I56" s="63">
        <f>VLOOKUP(C56,'Пробег ТО2,ТР3 (Выгр.1)'!A$4:O$339,5,0)</f>
        <v>42820</v>
      </c>
      <c r="J56" s="211"/>
      <c r="K56" s="211">
        <f>SUM(K$3+$F56)/1000</f>
        <v>634.90029032258064</v>
      </c>
      <c r="L56" s="280" t="s">
        <v>215</v>
      </c>
      <c r="M56" s="280" t="s">
        <v>220</v>
      </c>
      <c r="N56" s="138" t="s">
        <v>228</v>
      </c>
      <c r="O56" s="28"/>
      <c r="P56" s="304"/>
      <c r="Q56" s="304"/>
      <c r="R56" s="304"/>
      <c r="S56" s="308">
        <f>SUM(S$3+$I56)/1000</f>
        <v>171.98129032258063</v>
      </c>
      <c r="T56" s="309" t="s">
        <v>246</v>
      </c>
      <c r="U56" s="310">
        <f>SUM(T$3+$I56)/1000</f>
        <v>185.98129032258063</v>
      </c>
      <c r="V56" s="243"/>
      <c r="W56" s="26"/>
      <c r="X56" s="89"/>
      <c r="Y56" s="89">
        <f>SUM(Y$3+$H56)/1000</f>
        <v>255.98129032258063</v>
      </c>
      <c r="Z56" s="78" t="s">
        <v>208</v>
      </c>
      <c r="AA56" s="90">
        <f>SUM(Z$3+$H56)/1000</f>
        <v>269.98129032258061</v>
      </c>
      <c r="AB56" s="80"/>
      <c r="AC56" s="26"/>
      <c r="AD56" s="101"/>
      <c r="AE56" s="80"/>
      <c r="AF56" s="77" t="s">
        <v>206</v>
      </c>
      <c r="AG56" s="110"/>
    </row>
    <row r="57" spans="1:33" x14ac:dyDescent="0.25">
      <c r="A57" s="289">
        <v>49</v>
      </c>
      <c r="B57" s="290" t="s">
        <v>74</v>
      </c>
      <c r="C57" s="56">
        <v>22111</v>
      </c>
      <c r="D57" s="323" t="s">
        <v>75</v>
      </c>
      <c r="E57" s="322">
        <f>VLOOKUP(C57,'Пробег н.э. (Выгр.2)'!A$4:D$339,4,0)</f>
        <v>552931</v>
      </c>
      <c r="F57" s="161">
        <f>VLOOKUP(C57,'Пробег ТО2,ТР3 (Выгр.1)'!A$4:O$339,15,0)</f>
        <v>552931</v>
      </c>
      <c r="G57" s="163">
        <f>VLOOKUP(C57,'Пробег ТО2,ТР3 (Выгр.1)'!A$4:O$339,11,0)</f>
        <v>287519</v>
      </c>
      <c r="H57" s="65">
        <f>VLOOKUP(C57,'Пробег ТО2,ТР3 (Выгр.1)'!A$4:O$339,8,0)</f>
        <v>149151</v>
      </c>
      <c r="I57" s="63">
        <f>VLOOKUP(C57,'Пробег ТО2,ТР3 (Выгр.1)'!A$4:O$339,5,0)</f>
        <v>77110</v>
      </c>
      <c r="J57" s="21" t="s">
        <v>206</v>
      </c>
      <c r="K57" s="211">
        <f>SUM(K$3+$F57)/1000</f>
        <v>570.09229032258065</v>
      </c>
      <c r="L57" s="298" t="s">
        <v>215</v>
      </c>
      <c r="M57" s="298" t="s">
        <v>221</v>
      </c>
      <c r="N57" s="138" t="s">
        <v>228</v>
      </c>
      <c r="O57" s="28"/>
      <c r="P57" s="320"/>
      <c r="Q57" s="320">
        <f>SUM(P$3+$F57)/1000</f>
        <v>640.09229032258065</v>
      </c>
      <c r="R57" s="303"/>
      <c r="S57" s="310"/>
      <c r="T57" s="304"/>
      <c r="U57" s="309" t="s">
        <v>246</v>
      </c>
      <c r="V57" s="27"/>
      <c r="W57" s="80"/>
      <c r="X57" s="96"/>
      <c r="Y57" s="89"/>
      <c r="Z57" s="89">
        <f>SUM(Z$3+$H57)/1000</f>
        <v>376.31229032258062</v>
      </c>
      <c r="AA57" s="78" t="s">
        <v>208</v>
      </c>
      <c r="AB57" s="190">
        <f>SUM(AA$3+$H57)/1000</f>
        <v>390.31229032258062</v>
      </c>
      <c r="AC57" s="80"/>
      <c r="AD57" s="27"/>
      <c r="AE57" s="96"/>
      <c r="AF57" s="96"/>
      <c r="AG57" s="21" t="s">
        <v>206</v>
      </c>
    </row>
    <row r="58" spans="1:33" x14ac:dyDescent="0.25">
      <c r="A58" s="289">
        <v>46</v>
      </c>
      <c r="B58" s="290" t="s">
        <v>53</v>
      </c>
      <c r="C58" s="56">
        <v>22079</v>
      </c>
      <c r="D58" s="321" t="s">
        <v>23</v>
      </c>
      <c r="E58" s="322">
        <f>VLOOKUP(C58,'Пробег н.э. (Выгр.2)'!A$4:D$339,4,0)</f>
        <v>595297</v>
      </c>
      <c r="F58" s="161">
        <f>VLOOKUP(C58,'Пробег ТО2,ТР3 (Выгр.1)'!A$4:O$339,15,0)</f>
        <v>17961</v>
      </c>
      <c r="G58" s="163">
        <f>VLOOKUP(C58,'Пробег ТО2,ТР3 (Выгр.1)'!A$4:O$339,11,0)</f>
        <v>17961</v>
      </c>
      <c r="H58" s="65">
        <f>VLOOKUP(C58,'Пробег ТО2,ТР3 (Выгр.1)'!A$4:O$339,8,0)</f>
        <v>17961</v>
      </c>
      <c r="I58" s="63">
        <f>VLOOKUP(C58,'Пробег ТО2,ТР3 (Выгр.1)'!A$4:O$339,5,0)</f>
        <v>17961</v>
      </c>
      <c r="J58" s="28"/>
      <c r="K58" s="28"/>
      <c r="L58" s="28"/>
      <c r="M58" s="28"/>
      <c r="N58" s="154">
        <f>SUM(N$3+$I58)/1000</f>
        <v>77.122290322580639</v>
      </c>
      <c r="O58" s="21" t="s">
        <v>206</v>
      </c>
      <c r="P58" s="315">
        <f>SUM(O$3+$I58)/1000</f>
        <v>91.122290322580639</v>
      </c>
      <c r="Q58" s="310"/>
      <c r="R58" s="303"/>
      <c r="S58" s="314">
        <f>SUM(S$3+$H58)/1000</f>
        <v>147.12229032258062</v>
      </c>
      <c r="T58" s="314">
        <f>SUM(T$3+$H58)/1000</f>
        <v>161.12229032258062</v>
      </c>
      <c r="U58" s="301" t="s">
        <v>245</v>
      </c>
      <c r="V58" s="245">
        <f>SUM(U$3+$H58)/1000</f>
        <v>175.12229032258062</v>
      </c>
      <c r="W58" s="90"/>
      <c r="X58" s="101"/>
      <c r="Y58" s="101"/>
      <c r="Z58" s="11"/>
      <c r="AA58" s="101"/>
      <c r="AB58" s="77" t="s">
        <v>206</v>
      </c>
      <c r="AC58" s="101"/>
      <c r="AD58" s="101"/>
      <c r="AE58" s="186">
        <f>SUM(AE$3+$G58)/1000</f>
        <v>315.12229032258062</v>
      </c>
      <c r="AF58" s="186">
        <f>SUM(AF$3+$G58)/1000</f>
        <v>329.12229032258062</v>
      </c>
      <c r="AG58" s="79" t="s">
        <v>210</v>
      </c>
    </row>
    <row r="59" spans="1:33" x14ac:dyDescent="0.25">
      <c r="A59" s="289">
        <v>47</v>
      </c>
      <c r="B59" s="290" t="s">
        <v>57</v>
      </c>
      <c r="C59" s="56">
        <v>22085</v>
      </c>
      <c r="D59" s="321" t="s">
        <v>24</v>
      </c>
      <c r="E59" s="322">
        <f>VLOOKUP(C59,'Пробег н.э. (Выгр.2)'!A$4:D$339,4,0)</f>
        <v>559552</v>
      </c>
      <c r="F59" s="161">
        <f>VLOOKUP(C59,'Пробег ТО2,ТР3 (Выгр.1)'!A$4:O$339,15,0)</f>
        <v>12606</v>
      </c>
      <c r="G59" s="163">
        <f>VLOOKUP(C59,'Пробег ТО2,ТР3 (Выгр.1)'!A$4:O$339,11,0)</f>
        <v>12606</v>
      </c>
      <c r="H59" s="65">
        <f>VLOOKUP(C59,'Пробег ТО2,ТР3 (Выгр.1)'!A$4:O$339,8,0)</f>
        <v>12606</v>
      </c>
      <c r="I59" s="63">
        <f>VLOOKUP(C59,'Пробег ТО2,ТР3 (Выгр.1)'!A$4:O$339,5,0)</f>
        <v>12606</v>
      </c>
      <c r="J59" s="28"/>
      <c r="K59" s="28"/>
      <c r="L59" s="28"/>
      <c r="M59" s="28"/>
      <c r="N59" s="154">
        <f>SUM(N$3+$I59)/1000</f>
        <v>71.767290322580635</v>
      </c>
      <c r="O59" s="21" t="s">
        <v>206</v>
      </c>
      <c r="P59" s="315">
        <f>SUM(O$3+$I59)/1000</f>
        <v>85.767290322580635</v>
      </c>
      <c r="Q59" s="303"/>
      <c r="R59" s="310">
        <f>SUM(Q$3+$I59)/1000</f>
        <v>113.76729032258064</v>
      </c>
      <c r="S59" s="304"/>
      <c r="T59" s="303"/>
      <c r="U59" s="344">
        <f>SUM(U$3+$H59)/1000</f>
        <v>169.76729032258064</v>
      </c>
      <c r="V59" s="246">
        <f>SUM(V$3+$H59)/1000</f>
        <v>183.76729032258064</v>
      </c>
      <c r="W59" s="78" t="s">
        <v>208</v>
      </c>
      <c r="X59" s="90">
        <f>SUM(W$3+$H59)/1000</f>
        <v>197.76729032258064</v>
      </c>
      <c r="Y59" s="11"/>
      <c r="Z59" s="101"/>
      <c r="AA59" s="11"/>
      <c r="AB59" s="101"/>
      <c r="AC59" s="77" t="s">
        <v>206</v>
      </c>
      <c r="AD59" s="101"/>
      <c r="AE59" s="11"/>
      <c r="AF59" s="186">
        <f>SUM(AF$3+$G59)/1000</f>
        <v>323.76729032258061</v>
      </c>
      <c r="AG59" s="186">
        <f>SUM(AG$3+$G59)/1000</f>
        <v>337.76729032258061</v>
      </c>
    </row>
    <row r="60" spans="1:33" ht="16.350000000000001" customHeight="1" x14ac:dyDescent="0.25">
      <c r="A60" s="250">
        <v>52</v>
      </c>
      <c r="B60" s="251" t="s">
        <v>40</v>
      </c>
      <c r="C60" s="71">
        <v>22013</v>
      </c>
      <c r="D60" s="201" t="s">
        <v>41</v>
      </c>
      <c r="E60" s="64">
        <f>VLOOKUP(C60,'Пробег н.э. (Выгр.2)'!A$4:D$339,4,0)</f>
        <v>765147</v>
      </c>
      <c r="F60" s="161">
        <f>VLOOKUP(C60,'Пробег ТО2,ТР3 (Выгр.1)'!A$4:O$339,15,0)</f>
        <v>308489</v>
      </c>
      <c r="G60" s="162">
        <f>VLOOKUP(C60,'Пробег ТО2,ТР3 (Выгр.1)'!A$4:O$339,11,0)</f>
        <v>308489</v>
      </c>
      <c r="H60" s="59">
        <f>VLOOKUP(C60,'Пробег ТО2,ТР3 (Выгр.1)'!A$4:O$339,8,0)</f>
        <v>49051</v>
      </c>
      <c r="I60" s="58">
        <f>VLOOKUP(C60,'Пробег ТО2,ТР3 (Выгр.1)'!A$4:O$339,5,0)</f>
        <v>49051</v>
      </c>
      <c r="J60" s="229">
        <f>SUM(J$3+$G60)/1000</f>
        <v>311.65029032258064</v>
      </c>
      <c r="K60" s="249" t="s">
        <v>210</v>
      </c>
      <c r="L60" s="152"/>
      <c r="M60" s="172"/>
      <c r="N60" s="152"/>
      <c r="O60" s="107"/>
      <c r="P60" s="180">
        <f>SUM(P$3+$I60)/1000</f>
        <v>136.21229032258063</v>
      </c>
      <c r="Q60" s="180">
        <f>SUM(Q$3+$I60)/1000</f>
        <v>150.21229032258063</v>
      </c>
      <c r="R60" s="222" t="s">
        <v>206</v>
      </c>
      <c r="S60" s="183">
        <f>SUM(R$3+$I60)/1000</f>
        <v>164.21229032258063</v>
      </c>
      <c r="T60" s="107"/>
      <c r="U60" s="152"/>
      <c r="V60" s="11"/>
      <c r="W60" s="96"/>
      <c r="X60" s="78" t="s">
        <v>208</v>
      </c>
      <c r="Y60" s="101"/>
      <c r="Z60" s="101"/>
      <c r="AA60" s="80"/>
      <c r="AB60" s="11"/>
      <c r="AC60" s="96"/>
      <c r="AD60" s="77" t="s">
        <v>206</v>
      </c>
      <c r="AE60" s="101"/>
      <c r="AF60" s="95">
        <f t="shared" ref="AF60:AG62" si="6">SUM(AF$3+$G60)/1000</f>
        <v>619.65029032258064</v>
      </c>
      <c r="AG60" s="95">
        <f t="shared" si="6"/>
        <v>633.65029032258064</v>
      </c>
    </row>
    <row r="61" spans="1:33" ht="16.5" customHeight="1" x14ac:dyDescent="0.25">
      <c r="A61" s="137">
        <v>53</v>
      </c>
      <c r="B61" s="1" t="s">
        <v>42</v>
      </c>
      <c r="C61" s="167">
        <v>22017</v>
      </c>
      <c r="D61" s="189" t="s">
        <v>3</v>
      </c>
      <c r="E61" s="64">
        <f>VLOOKUP(C61,'Пробег н.э. (Выгр.2)'!A$4:D$339,4,0)</f>
        <v>766636</v>
      </c>
      <c r="F61" s="161">
        <f>VLOOKUP(C61,'Пробег ТО2,ТР3 (Выгр.1)'!A$4:O$339,15,0)</f>
        <v>309196</v>
      </c>
      <c r="G61" s="162">
        <f>VLOOKUP(C61,'Пробег ТО2,ТР3 (Выгр.1)'!A$4:O$339,11,0)</f>
        <v>309196</v>
      </c>
      <c r="H61" s="59">
        <f>VLOOKUP(C61,'Пробег ТО2,ТР3 (Выгр.1)'!A$4:O$339,8,0)</f>
        <v>48999</v>
      </c>
      <c r="I61" s="58">
        <f>VLOOKUP(C61,'Пробег ТО2,ТР3 (Выгр.1)'!A$4:O$339,5,0)</f>
        <v>48999</v>
      </c>
      <c r="J61" s="202">
        <f>SUM(J$3+$G61)/1000</f>
        <v>312.35729032258064</v>
      </c>
      <c r="K61" s="144" t="s">
        <v>210</v>
      </c>
      <c r="L61" s="172">
        <f>SUM(K$3+$G61)/1000</f>
        <v>326.35729032258064</v>
      </c>
      <c r="M61" s="172"/>
      <c r="N61" s="172"/>
      <c r="O61" s="107"/>
      <c r="P61" s="106">
        <f>SUM(P$3+$I61)/1000</f>
        <v>136.16029032258064</v>
      </c>
      <c r="Q61" s="77" t="s">
        <v>206</v>
      </c>
      <c r="R61" s="183">
        <f>SUM(Q$3+$I61)/1000</f>
        <v>150.16029032258064</v>
      </c>
      <c r="S61" s="110">
        <f>SUM(R$3+$I61)/1000</f>
        <v>164.16029032258064</v>
      </c>
      <c r="T61" s="107"/>
      <c r="U61" s="76"/>
      <c r="V61" s="11"/>
      <c r="W61" s="78" t="s">
        <v>208</v>
      </c>
      <c r="X61" s="173"/>
      <c r="Y61" s="173"/>
      <c r="Z61" s="173"/>
      <c r="AA61" s="26"/>
      <c r="AB61" s="11"/>
      <c r="AC61" s="77" t="s">
        <v>206</v>
      </c>
      <c r="AD61" s="173"/>
      <c r="AE61" s="173"/>
      <c r="AF61" s="95">
        <f t="shared" si="6"/>
        <v>620.35729032258064</v>
      </c>
      <c r="AG61" s="95">
        <f t="shared" si="6"/>
        <v>634.35729032258064</v>
      </c>
    </row>
    <row r="62" spans="1:33" ht="16.5" customHeight="1" x14ac:dyDescent="0.25">
      <c r="A62" s="137">
        <v>54</v>
      </c>
      <c r="B62" s="1" t="s">
        <v>43</v>
      </c>
      <c r="C62" s="57">
        <v>22021</v>
      </c>
      <c r="D62" s="73" t="s">
        <v>44</v>
      </c>
      <c r="E62" s="64">
        <f>VLOOKUP(C62,'Пробег н.э. (Выгр.2)'!A$4:D$339,4,0)</f>
        <v>741778</v>
      </c>
      <c r="F62" s="161">
        <f>VLOOKUP(C62,'Пробег ТО2,ТР3 (Выгр.1)'!A$4:O$339,15,0)</f>
        <v>293973</v>
      </c>
      <c r="G62" s="162">
        <f>VLOOKUP(C62,'Пробег ТО2,ТР3 (Выгр.1)'!A$4:O$339,11,0)</f>
        <v>293973</v>
      </c>
      <c r="H62" s="59">
        <f>VLOOKUP(C62,'Пробег ТО2,ТР3 (Выгр.1)'!A$4:O$339,8,0)</f>
        <v>23558</v>
      </c>
      <c r="I62" s="58">
        <f>VLOOKUP(C62,'Пробег ТО2,ТР3 (Выгр.1)'!A$4:O$339,5,0)</f>
        <v>23558</v>
      </c>
      <c r="J62" s="148"/>
      <c r="K62" s="205"/>
      <c r="L62" s="129">
        <f>SUM(L$3+$G62)/1000</f>
        <v>325.13429032258068</v>
      </c>
      <c r="M62" s="79" t="s">
        <v>210</v>
      </c>
      <c r="N62" s="172">
        <f>SUM(M$3+$G62)/1000</f>
        <v>339.13429032258068</v>
      </c>
      <c r="O62" s="80"/>
      <c r="P62" s="76"/>
      <c r="Q62" s="76"/>
      <c r="R62" s="106">
        <f>SUM(R$3+$I62)/1000</f>
        <v>138.71929032258063</v>
      </c>
      <c r="S62" s="77" t="s">
        <v>206</v>
      </c>
      <c r="T62" s="110">
        <f>SUM(S$3+$I62)/1000</f>
        <v>152.71929032258063</v>
      </c>
      <c r="U62" s="76"/>
      <c r="V62" s="80"/>
      <c r="W62" s="11"/>
      <c r="X62" s="11"/>
      <c r="Y62" s="78" t="s">
        <v>208</v>
      </c>
      <c r="Z62" s="101"/>
      <c r="AA62" s="101"/>
      <c r="AB62" s="101"/>
      <c r="AC62" s="11"/>
      <c r="AD62" s="11"/>
      <c r="AE62" s="77" t="s">
        <v>206</v>
      </c>
      <c r="AF62" s="95">
        <f t="shared" si="6"/>
        <v>605.13429032258057</v>
      </c>
      <c r="AG62" s="95">
        <f t="shared" si="6"/>
        <v>619.13429032258057</v>
      </c>
    </row>
    <row r="63" spans="1:33" x14ac:dyDescent="0.25">
      <c r="A63" s="137">
        <v>55</v>
      </c>
      <c r="B63" s="1" t="s">
        <v>39</v>
      </c>
      <c r="C63" s="57">
        <v>22005</v>
      </c>
      <c r="D63" s="73" t="s">
        <v>2</v>
      </c>
      <c r="E63" s="64">
        <f>VLOOKUP(C63,'Пробег н.э. (Выгр.2)'!A$4:D$339,4,0)</f>
        <v>751470</v>
      </c>
      <c r="F63" s="161">
        <f>VLOOKUP(C63,'Пробег ТО2,ТР3 (Выгр.1)'!A$4:O$339,15,0)</f>
        <v>253973</v>
      </c>
      <c r="G63" s="162">
        <f>VLOOKUP(C63,'Пробег ТО2,ТР3 (Выгр.1)'!A$4:O$339,11,0)</f>
        <v>253973</v>
      </c>
      <c r="H63" s="59">
        <f>VLOOKUP(C63,'Пробег ТО2,ТР3 (Выгр.1)'!A$4:O$339,8,0)</f>
        <v>114601</v>
      </c>
      <c r="I63" s="58">
        <f>VLOOKUP(C63,'Пробег ТО2,ТР3 (Выгр.1)'!A$4:O$339,5,0)</f>
        <v>36579</v>
      </c>
      <c r="J63" s="203">
        <f>SUM(J$3+$H63)/1000</f>
        <v>117.76229032258065</v>
      </c>
      <c r="K63" s="109" t="s">
        <v>232</v>
      </c>
      <c r="L63" s="127">
        <f>SUM(K$3+$H63)/1000</f>
        <v>131.76229032258064</v>
      </c>
      <c r="M63" s="85"/>
      <c r="N63" s="188">
        <f>SUM(N$3+$G63)/1000</f>
        <v>313.13429032258068</v>
      </c>
      <c r="O63" s="182" t="s">
        <v>210</v>
      </c>
      <c r="P63" s="91">
        <f>SUM(O$3+$G63)/1000</f>
        <v>327.13429032258063</v>
      </c>
      <c r="Q63" s="91"/>
      <c r="R63" s="76"/>
      <c r="S63" s="76"/>
      <c r="T63" s="106">
        <f>SUM(T$3+$I63)/1000</f>
        <v>179.74029032258065</v>
      </c>
      <c r="U63" s="77" t="s">
        <v>206</v>
      </c>
      <c r="V63" s="80"/>
      <c r="W63" s="110">
        <f>SUM(V$3+$I63)/1000</f>
        <v>207.74029032258065</v>
      </c>
      <c r="X63" s="105"/>
      <c r="Y63" s="105"/>
      <c r="Z63" s="11"/>
      <c r="AA63" s="11"/>
      <c r="AB63" s="78" t="s">
        <v>208</v>
      </c>
      <c r="AC63" s="105"/>
      <c r="AD63" s="105"/>
      <c r="AE63" s="105"/>
      <c r="AF63" s="11"/>
      <c r="AG63" s="11"/>
    </row>
    <row r="64" spans="1:33" x14ac:dyDescent="0.25">
      <c r="A64" s="137">
        <v>56</v>
      </c>
      <c r="B64" s="1" t="s">
        <v>38</v>
      </c>
      <c r="C64" s="71">
        <v>22001</v>
      </c>
      <c r="D64" s="73" t="s">
        <v>12</v>
      </c>
      <c r="E64" s="64">
        <f>VLOOKUP(C64,'Пробег н.э. (Выгр.2)'!A$4:D$339,4,0)</f>
        <v>710032</v>
      </c>
      <c r="F64" s="161">
        <f>VLOOKUP(C64,'Пробег ТО2,ТР3 (Выгр.1)'!A$4:O$339,15,0)</f>
        <v>233729</v>
      </c>
      <c r="G64" s="162">
        <f>VLOOKUP(C64,'Пробег ТО2,ТР3 (Выгр.1)'!A$4:O$339,11,0)</f>
        <v>233729</v>
      </c>
      <c r="H64" s="59">
        <f>VLOOKUP(C64,'Пробег ТО2,ТР3 (Выгр.1)'!A$4:O$339,8,0)</f>
        <v>83381</v>
      </c>
      <c r="I64" s="58">
        <f>VLOOKUP(C64,'Пробег ТО2,ТР3 (Выгр.1)'!A$4:O$339,5,0)</f>
        <v>19323</v>
      </c>
      <c r="J64" s="139"/>
      <c r="K64" s="148"/>
      <c r="L64" s="85">
        <f>SUM(L$3+$H64)/1000</f>
        <v>114.54229032258064</v>
      </c>
      <c r="M64" s="109" t="s">
        <v>232</v>
      </c>
      <c r="N64" s="127">
        <f>SUM(M$3+$H64)/1000</f>
        <v>128.54229032258064</v>
      </c>
      <c r="O64" s="85"/>
      <c r="P64" s="82">
        <f>SUM(P$3+$G64)/1000</f>
        <v>320.8902903225806</v>
      </c>
      <c r="Q64" s="79" t="s">
        <v>210</v>
      </c>
      <c r="R64" s="91">
        <f>SUM(Q$3+$G64)/1000</f>
        <v>334.8902903225806</v>
      </c>
      <c r="S64" s="76"/>
      <c r="T64" s="76"/>
      <c r="U64" s="76"/>
      <c r="V64" s="106">
        <f>SUM(V$3+$I64)/1000</f>
        <v>190.48429032258065</v>
      </c>
      <c r="W64" s="77" t="s">
        <v>206</v>
      </c>
      <c r="X64" s="110">
        <f>SUM(W$3+$I64)/1000</f>
        <v>204.48429032258065</v>
      </c>
      <c r="Y64" s="101"/>
      <c r="Z64" s="101"/>
      <c r="AA64" s="101"/>
      <c r="AB64" s="11"/>
      <c r="AC64" s="78" t="s">
        <v>208</v>
      </c>
      <c r="AD64" s="101"/>
      <c r="AE64" s="101"/>
      <c r="AF64" s="101"/>
      <c r="AG64" s="92"/>
    </row>
    <row r="65" spans="1:33" x14ac:dyDescent="0.25">
      <c r="A65" s="149"/>
      <c r="B65" s="149"/>
      <c r="C65" s="149"/>
      <c r="D65" s="44" t="s">
        <v>234</v>
      </c>
      <c r="E65" s="40"/>
      <c r="F65" s="14"/>
      <c r="G65" s="12"/>
      <c r="H65" s="14"/>
      <c r="I65" s="40"/>
      <c r="J65" s="41">
        <v>31</v>
      </c>
      <c r="K65" s="41">
        <v>28</v>
      </c>
      <c r="L65" s="41">
        <v>31</v>
      </c>
      <c r="M65" s="41">
        <v>30</v>
      </c>
      <c r="N65" s="41">
        <v>31</v>
      </c>
      <c r="O65" s="41">
        <v>30</v>
      </c>
      <c r="P65" s="41">
        <v>31</v>
      </c>
      <c r="Q65" s="41">
        <v>31</v>
      </c>
      <c r="R65" s="41">
        <v>30</v>
      </c>
      <c r="S65" s="41">
        <v>31</v>
      </c>
      <c r="T65" s="41">
        <v>30</v>
      </c>
      <c r="U65" s="41">
        <v>31</v>
      </c>
      <c r="V65" s="41">
        <v>31</v>
      </c>
      <c r="W65" s="41">
        <v>28</v>
      </c>
      <c r="X65" s="41">
        <v>31</v>
      </c>
      <c r="Y65" s="41">
        <v>30</v>
      </c>
      <c r="Z65" s="41">
        <v>31</v>
      </c>
      <c r="AA65" s="41">
        <v>30</v>
      </c>
      <c r="AB65" s="41">
        <v>31</v>
      </c>
      <c r="AC65" s="41">
        <v>31</v>
      </c>
      <c r="AD65" s="41">
        <v>30</v>
      </c>
      <c r="AE65" s="41">
        <v>31</v>
      </c>
      <c r="AF65" s="41">
        <v>30</v>
      </c>
      <c r="AG65" s="41">
        <v>31</v>
      </c>
    </row>
    <row r="66" spans="1:33" x14ac:dyDescent="0.25">
      <c r="A66" s="149"/>
      <c r="B66" s="149"/>
      <c r="C66" s="149"/>
      <c r="D66" s="217" t="s">
        <v>226</v>
      </c>
      <c r="E66" s="218"/>
      <c r="F66" s="150"/>
      <c r="G66" s="219"/>
      <c r="H66" s="150"/>
      <c r="I66" s="218"/>
      <c r="J66" s="220">
        <v>16</v>
      </c>
      <c r="K66" s="220">
        <v>19</v>
      </c>
      <c r="L66" s="220">
        <v>22</v>
      </c>
      <c r="M66" s="220">
        <v>21</v>
      </c>
      <c r="N66" s="220">
        <v>20</v>
      </c>
      <c r="O66" s="220">
        <v>21</v>
      </c>
      <c r="P66" s="220">
        <v>21</v>
      </c>
      <c r="Q66" s="220">
        <v>23</v>
      </c>
      <c r="R66" s="220">
        <v>22</v>
      </c>
      <c r="S66" s="220">
        <v>21</v>
      </c>
      <c r="T66" s="220">
        <v>21</v>
      </c>
      <c r="U66" s="221">
        <v>22</v>
      </c>
      <c r="V66" s="220">
        <v>17</v>
      </c>
      <c r="W66" s="220">
        <v>19</v>
      </c>
      <c r="X66" s="220">
        <v>22</v>
      </c>
      <c r="Y66" s="220">
        <v>20</v>
      </c>
      <c r="Z66" s="220">
        <v>21</v>
      </c>
      <c r="AA66" s="220">
        <v>21</v>
      </c>
      <c r="AB66" s="220">
        <v>21</v>
      </c>
      <c r="AC66" s="220">
        <v>23</v>
      </c>
      <c r="AD66" s="220">
        <v>21</v>
      </c>
      <c r="AE66" s="220">
        <v>22</v>
      </c>
      <c r="AF66" s="220">
        <v>21</v>
      </c>
      <c r="AG66" s="221">
        <v>21</v>
      </c>
    </row>
    <row r="67" spans="1:33" ht="16.5" thickBot="1" x14ac:dyDescent="0.3">
      <c r="J67" s="329" t="s">
        <v>249</v>
      </c>
      <c r="K67" s="334">
        <f>SUM(P67:U67)</f>
        <v>7</v>
      </c>
      <c r="L67" s="331"/>
      <c r="M67" s="331"/>
      <c r="N67" s="330" t="s">
        <v>247</v>
      </c>
      <c r="O67" s="331"/>
      <c r="P67" s="333">
        <v>1</v>
      </c>
      <c r="Q67" s="333">
        <v>1</v>
      </c>
      <c r="R67" s="333">
        <v>2</v>
      </c>
      <c r="S67" s="333">
        <v>1</v>
      </c>
      <c r="T67" s="333">
        <v>1</v>
      </c>
      <c r="U67" s="333">
        <v>1</v>
      </c>
    </row>
    <row r="68" spans="1:33" ht="17.25" thickTop="1" thickBot="1" x14ac:dyDescent="0.3">
      <c r="J68" s="331"/>
      <c r="K68" s="334">
        <f>SUM(P68:U68)</f>
        <v>27</v>
      </c>
      <c r="L68" s="331"/>
      <c r="M68" s="331"/>
      <c r="N68" s="330" t="s">
        <v>248</v>
      </c>
      <c r="O68" s="331"/>
      <c r="P68" s="333">
        <v>4</v>
      </c>
      <c r="Q68" s="333">
        <v>3</v>
      </c>
      <c r="R68" s="333">
        <v>5</v>
      </c>
      <c r="S68" s="333">
        <v>5</v>
      </c>
      <c r="T68" s="333">
        <v>5</v>
      </c>
      <c r="U68" s="333">
        <v>5</v>
      </c>
      <c r="AC68" s="45"/>
    </row>
    <row r="69" spans="1:33" ht="15.75" thickTop="1" x14ac:dyDescent="0.25">
      <c r="J69" s="331"/>
      <c r="K69" s="331"/>
      <c r="L69" s="331"/>
      <c r="M69" s="331"/>
      <c r="N69" s="331"/>
      <c r="O69" s="331"/>
      <c r="P69" s="331"/>
      <c r="Q69" s="331"/>
      <c r="R69" s="331"/>
      <c r="S69" s="331"/>
      <c r="T69" s="331"/>
      <c r="U69" s="331"/>
    </row>
    <row r="70" spans="1:33" x14ac:dyDescent="0.25">
      <c r="J70" s="331"/>
      <c r="K70" s="331"/>
      <c r="L70" s="331"/>
      <c r="M70" s="332" t="s">
        <v>250</v>
      </c>
      <c r="N70" s="331"/>
      <c r="O70" s="331"/>
      <c r="P70" s="331"/>
      <c r="Q70" s="331"/>
      <c r="R70" s="331"/>
      <c r="S70" s="331"/>
      <c r="T70" s="331"/>
      <c r="U70" s="331"/>
    </row>
  </sheetData>
  <autoFilter ref="A8:AG8">
    <sortState ref="A9:AG66">
      <sortCondition ref="A8"/>
    </sortState>
  </autoFilter>
  <sortState ref="B33:CW64">
    <sortCondition descending="1" ref="E33:E64"/>
  </sortState>
  <conditionalFormatting sqref="H61 H18:H32 H9:H16">
    <cfRule type="cellIs" dxfId="0" priority="155" operator="greaterThan">
      <formula>135000</formula>
    </cfRule>
  </conditionalFormatting>
  <pageMargins left="0.25" right="0.25" top="0.75" bottom="0.75" header="0.3" footer="0.3"/>
  <pageSetup paperSize="8" scale="28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39"/>
  <sheetViews>
    <sheetView workbookViewId="0">
      <selection activeCell="X3" sqref="X3"/>
    </sheetView>
  </sheetViews>
  <sheetFormatPr defaultRowHeight="15" x14ac:dyDescent="0.25"/>
  <cols>
    <col min="1" max="1" width="7.42578125" bestFit="1" customWidth="1"/>
    <col min="2" max="2" width="12.42578125" bestFit="1" customWidth="1"/>
    <col min="3" max="3" width="7.5703125" bestFit="1" customWidth="1"/>
    <col min="4" max="4" width="5" bestFit="1" customWidth="1"/>
    <col min="5" max="5" width="7.5703125" bestFit="1" customWidth="1"/>
    <col min="6" max="6" width="5" bestFit="1" customWidth="1"/>
    <col min="7" max="7" width="12.42578125" bestFit="1" customWidth="1"/>
    <col min="8" max="8" width="8.7109375" bestFit="1" customWidth="1"/>
    <col min="9" max="9" width="7.42578125" bestFit="1" customWidth="1"/>
    <col min="10" max="10" width="12.42578125" bestFit="1" customWidth="1"/>
    <col min="11" max="11" width="8.7109375" bestFit="1" customWidth="1"/>
    <col min="12" max="12" width="7.42578125" bestFit="1" customWidth="1"/>
    <col min="13" max="13" width="11.42578125" bestFit="1" customWidth="1"/>
    <col min="14" max="14" width="12.42578125" bestFit="1" customWidth="1"/>
    <col min="15" max="15" width="9.28515625" bestFit="1" customWidth="1"/>
  </cols>
  <sheetData>
    <row r="1" spans="1:15" ht="15" customHeight="1" x14ac:dyDescent="0.25">
      <c r="A1" s="335" t="s">
        <v>119</v>
      </c>
      <c r="B1" s="337" t="s">
        <v>120</v>
      </c>
      <c r="C1" s="338"/>
      <c r="D1" s="339"/>
      <c r="E1" s="337" t="s">
        <v>121</v>
      </c>
      <c r="F1" s="339"/>
      <c r="G1" s="337" t="s">
        <v>122</v>
      </c>
      <c r="H1" s="338"/>
      <c r="I1" s="339"/>
      <c r="J1" s="337" t="s">
        <v>123</v>
      </c>
      <c r="K1" s="338"/>
      <c r="L1" s="339"/>
      <c r="M1" s="335" t="s">
        <v>124</v>
      </c>
      <c r="N1" s="335" t="s">
        <v>125</v>
      </c>
      <c r="O1" s="175" t="s">
        <v>126</v>
      </c>
    </row>
    <row r="2" spans="1:15" ht="27.6" customHeight="1" x14ac:dyDescent="0.25">
      <c r="A2" s="336"/>
      <c r="B2" s="4" t="s">
        <v>125</v>
      </c>
      <c r="C2" s="4" t="s">
        <v>128</v>
      </c>
      <c r="D2" s="4" t="s">
        <v>129</v>
      </c>
      <c r="E2" s="4" t="s">
        <v>128</v>
      </c>
      <c r="F2" s="4" t="s">
        <v>129</v>
      </c>
      <c r="G2" s="4" t="s">
        <v>125</v>
      </c>
      <c r="H2" s="4" t="s">
        <v>128</v>
      </c>
      <c r="I2" s="4" t="s">
        <v>129</v>
      </c>
      <c r="J2" s="4" t="s">
        <v>125</v>
      </c>
      <c r="K2" s="4" t="s">
        <v>128</v>
      </c>
      <c r="L2" s="4" t="s">
        <v>129</v>
      </c>
      <c r="M2" s="336"/>
      <c r="N2" s="336"/>
      <c r="O2" s="176" t="s">
        <v>127</v>
      </c>
    </row>
    <row r="3" spans="1:15" ht="27.6" customHeight="1" x14ac:dyDescent="0.25">
      <c r="A3" s="19">
        <v>1</v>
      </c>
      <c r="B3" s="19">
        <v>2</v>
      </c>
      <c r="C3" s="19">
        <v>3</v>
      </c>
      <c r="D3" s="19">
        <v>4</v>
      </c>
      <c r="E3" s="19">
        <v>5</v>
      </c>
      <c r="F3" s="19">
        <v>6</v>
      </c>
      <c r="G3" s="19">
        <v>7</v>
      </c>
      <c r="H3" s="19">
        <v>8</v>
      </c>
      <c r="I3" s="19">
        <v>9</v>
      </c>
      <c r="J3" s="19">
        <v>10</v>
      </c>
      <c r="K3" s="19">
        <v>11</v>
      </c>
      <c r="L3" s="19">
        <v>12</v>
      </c>
      <c r="M3" s="19">
        <v>13</v>
      </c>
      <c r="N3" s="19">
        <v>14</v>
      </c>
      <c r="O3" s="19">
        <v>15</v>
      </c>
    </row>
    <row r="4" spans="1:15" ht="15" customHeight="1" x14ac:dyDescent="0.25">
      <c r="A4" s="5">
        <v>10404</v>
      </c>
      <c r="B4" s="7">
        <v>44424</v>
      </c>
      <c r="C4" s="6">
        <v>5159</v>
      </c>
      <c r="D4" s="6"/>
      <c r="E4" s="6">
        <v>35562</v>
      </c>
      <c r="F4" s="6"/>
      <c r="G4" s="7">
        <v>43698</v>
      </c>
      <c r="H4" s="6">
        <v>111207</v>
      </c>
      <c r="I4" s="6"/>
      <c r="J4" s="5"/>
      <c r="K4" s="6">
        <v>223508</v>
      </c>
      <c r="L4" s="6"/>
      <c r="M4" s="5" t="s">
        <v>130</v>
      </c>
      <c r="N4" s="7">
        <v>43087</v>
      </c>
      <c r="O4" s="6">
        <v>223508</v>
      </c>
    </row>
    <row r="5" spans="1:15" x14ac:dyDescent="0.25">
      <c r="A5" s="8">
        <v>10405</v>
      </c>
      <c r="B5" s="10">
        <v>44424</v>
      </c>
      <c r="C5" s="9">
        <v>5159</v>
      </c>
      <c r="D5" s="9"/>
      <c r="E5" s="9">
        <v>35562</v>
      </c>
      <c r="F5" s="9"/>
      <c r="G5" s="10">
        <v>43698</v>
      </c>
      <c r="H5" s="9">
        <v>111207</v>
      </c>
      <c r="I5" s="9"/>
      <c r="J5" s="8"/>
      <c r="K5" s="9">
        <v>223508</v>
      </c>
      <c r="L5" s="9"/>
      <c r="M5" s="8" t="s">
        <v>130</v>
      </c>
      <c r="N5" s="10">
        <v>43087</v>
      </c>
      <c r="O5" s="9">
        <v>223508</v>
      </c>
    </row>
    <row r="6" spans="1:15" x14ac:dyDescent="0.25">
      <c r="A6" s="5">
        <v>11623</v>
      </c>
      <c r="B6" s="7">
        <v>44424</v>
      </c>
      <c r="C6" s="6">
        <v>5159</v>
      </c>
      <c r="D6" s="6"/>
      <c r="E6" s="6">
        <v>35562</v>
      </c>
      <c r="F6" s="6"/>
      <c r="G6" s="7">
        <v>43698</v>
      </c>
      <c r="H6" s="6">
        <v>111207</v>
      </c>
      <c r="I6" s="6"/>
      <c r="J6" s="5"/>
      <c r="K6" s="6">
        <v>223508</v>
      </c>
      <c r="L6" s="6"/>
      <c r="M6" s="5" t="s">
        <v>130</v>
      </c>
      <c r="N6" s="7">
        <v>43087</v>
      </c>
      <c r="O6" s="6">
        <v>223508</v>
      </c>
    </row>
    <row r="7" spans="1:15" x14ac:dyDescent="0.25">
      <c r="A7" s="8">
        <v>11624</v>
      </c>
      <c r="B7" s="10">
        <v>44424</v>
      </c>
      <c r="C7" s="9">
        <v>5159</v>
      </c>
      <c r="D7" s="9"/>
      <c r="E7" s="9">
        <v>35562</v>
      </c>
      <c r="F7" s="9"/>
      <c r="G7" s="10">
        <v>43698</v>
      </c>
      <c r="H7" s="9">
        <v>111207</v>
      </c>
      <c r="I7" s="9"/>
      <c r="J7" s="8"/>
      <c r="K7" s="9">
        <v>223508</v>
      </c>
      <c r="L7" s="9"/>
      <c r="M7" s="8" t="s">
        <v>130</v>
      </c>
      <c r="N7" s="10">
        <v>43087</v>
      </c>
      <c r="O7" s="9">
        <v>223508</v>
      </c>
    </row>
    <row r="8" spans="1:15" x14ac:dyDescent="0.25">
      <c r="A8" s="5">
        <v>11631</v>
      </c>
      <c r="B8" s="7">
        <v>44424</v>
      </c>
      <c r="C8" s="6">
        <v>5159</v>
      </c>
      <c r="D8" s="6"/>
      <c r="E8" s="6">
        <v>35562</v>
      </c>
      <c r="F8" s="6"/>
      <c r="G8" s="7">
        <v>43698</v>
      </c>
      <c r="H8" s="6">
        <v>111207</v>
      </c>
      <c r="I8" s="6"/>
      <c r="J8" s="5"/>
      <c r="K8" s="6">
        <v>223508</v>
      </c>
      <c r="L8" s="6"/>
      <c r="M8" s="5" t="s">
        <v>130</v>
      </c>
      <c r="N8" s="7">
        <v>43087</v>
      </c>
      <c r="O8" s="6">
        <v>223508</v>
      </c>
    </row>
    <row r="9" spans="1:15" x14ac:dyDescent="0.25">
      <c r="A9" s="8">
        <v>11632</v>
      </c>
      <c r="B9" s="10">
        <v>44424</v>
      </c>
      <c r="C9" s="9">
        <v>5159</v>
      </c>
      <c r="D9" s="9"/>
      <c r="E9" s="9">
        <v>35562</v>
      </c>
      <c r="F9" s="9"/>
      <c r="G9" s="10">
        <v>43698</v>
      </c>
      <c r="H9" s="9">
        <v>111207</v>
      </c>
      <c r="I9" s="9"/>
      <c r="J9" s="8"/>
      <c r="K9" s="9">
        <v>223508</v>
      </c>
      <c r="L9" s="9"/>
      <c r="M9" s="8" t="s">
        <v>130</v>
      </c>
      <c r="N9" s="10">
        <v>43087</v>
      </c>
      <c r="O9" s="9">
        <v>223508</v>
      </c>
    </row>
    <row r="10" spans="1:15" x14ac:dyDescent="0.25">
      <c r="A10" s="5">
        <v>22001</v>
      </c>
      <c r="B10" s="7">
        <v>44567</v>
      </c>
      <c r="C10" s="6">
        <v>8952</v>
      </c>
      <c r="D10" s="6"/>
      <c r="E10" s="6">
        <v>19323</v>
      </c>
      <c r="F10" s="6"/>
      <c r="G10" s="7">
        <v>44414</v>
      </c>
      <c r="H10" s="6">
        <v>83381</v>
      </c>
      <c r="I10" s="6"/>
      <c r="J10" s="5"/>
      <c r="K10" s="6">
        <v>233729</v>
      </c>
      <c r="L10" s="6"/>
      <c r="M10" s="5" t="s">
        <v>130</v>
      </c>
      <c r="N10" s="7">
        <v>43980</v>
      </c>
      <c r="O10" s="6">
        <v>233729</v>
      </c>
    </row>
    <row r="11" spans="1:15" x14ac:dyDescent="0.25">
      <c r="A11" s="8">
        <v>22002</v>
      </c>
      <c r="B11" s="10">
        <v>44567</v>
      </c>
      <c r="C11" s="9">
        <v>8952</v>
      </c>
      <c r="D11" s="9"/>
      <c r="E11" s="9">
        <v>19323</v>
      </c>
      <c r="F11" s="9"/>
      <c r="G11" s="10">
        <v>44414</v>
      </c>
      <c r="H11" s="9">
        <v>83381</v>
      </c>
      <c r="I11" s="9"/>
      <c r="J11" s="8"/>
      <c r="K11" s="9">
        <v>233729</v>
      </c>
      <c r="L11" s="9"/>
      <c r="M11" s="8" t="s">
        <v>130</v>
      </c>
      <c r="N11" s="10">
        <v>43980</v>
      </c>
      <c r="O11" s="9">
        <v>233729</v>
      </c>
    </row>
    <row r="12" spans="1:15" x14ac:dyDescent="0.25">
      <c r="A12" s="5">
        <v>22005</v>
      </c>
      <c r="B12" s="7">
        <v>44575</v>
      </c>
      <c r="C12" s="6">
        <v>4809</v>
      </c>
      <c r="D12" s="6"/>
      <c r="E12" s="6">
        <v>36579</v>
      </c>
      <c r="F12" s="6"/>
      <c r="G12" s="7">
        <v>44340</v>
      </c>
      <c r="H12" s="6">
        <v>114601</v>
      </c>
      <c r="I12" s="6"/>
      <c r="J12" s="5"/>
      <c r="K12" s="6">
        <v>253973</v>
      </c>
      <c r="L12" s="6"/>
      <c r="M12" s="5" t="s">
        <v>130</v>
      </c>
      <c r="N12" s="7">
        <v>43920</v>
      </c>
      <c r="O12" s="6">
        <v>253973</v>
      </c>
    </row>
    <row r="13" spans="1:15" x14ac:dyDescent="0.25">
      <c r="A13" s="8">
        <v>22006</v>
      </c>
      <c r="B13" s="10">
        <v>44575</v>
      </c>
      <c r="C13" s="9">
        <v>4809</v>
      </c>
      <c r="D13" s="9"/>
      <c r="E13" s="9">
        <v>36579</v>
      </c>
      <c r="F13" s="9"/>
      <c r="G13" s="10">
        <v>44340</v>
      </c>
      <c r="H13" s="9">
        <v>114601</v>
      </c>
      <c r="I13" s="9"/>
      <c r="J13" s="8"/>
      <c r="K13" s="9">
        <v>253981</v>
      </c>
      <c r="L13" s="9"/>
      <c r="M13" s="8" t="s">
        <v>130</v>
      </c>
      <c r="N13" s="10">
        <v>43920</v>
      </c>
      <c r="O13" s="9">
        <v>253981</v>
      </c>
    </row>
    <row r="14" spans="1:15" x14ac:dyDescent="0.25">
      <c r="A14" s="5">
        <v>22013</v>
      </c>
      <c r="B14" s="7">
        <v>44566</v>
      </c>
      <c r="C14" s="6">
        <v>8917</v>
      </c>
      <c r="D14" s="6"/>
      <c r="E14" s="6">
        <v>49051</v>
      </c>
      <c r="F14" s="6"/>
      <c r="G14" s="7">
        <v>44484</v>
      </c>
      <c r="H14" s="6">
        <v>49051</v>
      </c>
      <c r="I14" s="6"/>
      <c r="J14" s="5"/>
      <c r="K14" s="6">
        <v>308489</v>
      </c>
      <c r="L14" s="6"/>
      <c r="M14" s="5" t="s">
        <v>130</v>
      </c>
      <c r="N14" s="7">
        <v>43647</v>
      </c>
      <c r="O14" s="6">
        <v>308489</v>
      </c>
    </row>
    <row r="15" spans="1:15" x14ac:dyDescent="0.25">
      <c r="A15" s="8">
        <v>22014</v>
      </c>
      <c r="B15" s="10">
        <v>44566</v>
      </c>
      <c r="C15" s="9">
        <v>8917</v>
      </c>
      <c r="D15" s="9"/>
      <c r="E15" s="9">
        <v>49051</v>
      </c>
      <c r="F15" s="9"/>
      <c r="G15" s="10">
        <v>44484</v>
      </c>
      <c r="H15" s="9">
        <v>49051</v>
      </c>
      <c r="I15" s="9"/>
      <c r="J15" s="8"/>
      <c r="K15" s="9">
        <v>308495</v>
      </c>
      <c r="L15" s="9"/>
      <c r="M15" s="8" t="s">
        <v>130</v>
      </c>
      <c r="N15" s="10">
        <v>43647</v>
      </c>
      <c r="O15" s="9">
        <v>308495</v>
      </c>
    </row>
    <row r="16" spans="1:15" x14ac:dyDescent="0.25">
      <c r="A16" s="5">
        <v>22017</v>
      </c>
      <c r="B16" s="7">
        <v>44571</v>
      </c>
      <c r="C16" s="6">
        <v>7650</v>
      </c>
      <c r="D16" s="6"/>
      <c r="E16" s="6">
        <v>48999</v>
      </c>
      <c r="F16" s="6"/>
      <c r="G16" s="7">
        <v>44491</v>
      </c>
      <c r="H16" s="6">
        <v>48999</v>
      </c>
      <c r="I16" s="6"/>
      <c r="J16" s="5"/>
      <c r="K16" s="6">
        <v>309196</v>
      </c>
      <c r="L16" s="6"/>
      <c r="M16" s="5" t="s">
        <v>130</v>
      </c>
      <c r="N16" s="7">
        <v>43801</v>
      </c>
      <c r="O16" s="6">
        <v>309196</v>
      </c>
    </row>
    <row r="17" spans="1:15" x14ac:dyDescent="0.25">
      <c r="A17" s="8">
        <v>22018</v>
      </c>
      <c r="B17" s="10">
        <v>44571</v>
      </c>
      <c r="C17" s="9">
        <v>7650</v>
      </c>
      <c r="D17" s="9"/>
      <c r="E17" s="9">
        <v>48999</v>
      </c>
      <c r="F17" s="9"/>
      <c r="G17" s="10">
        <v>44491</v>
      </c>
      <c r="H17" s="9">
        <v>48999</v>
      </c>
      <c r="I17" s="9"/>
      <c r="J17" s="8"/>
      <c r="K17" s="9">
        <v>309202</v>
      </c>
      <c r="L17" s="9"/>
      <c r="M17" s="8" t="s">
        <v>130</v>
      </c>
      <c r="N17" s="10">
        <v>43801</v>
      </c>
      <c r="O17" s="9">
        <v>309202</v>
      </c>
    </row>
    <row r="18" spans="1:15" x14ac:dyDescent="0.25">
      <c r="A18" s="5">
        <v>22021</v>
      </c>
      <c r="B18" s="7">
        <v>44574</v>
      </c>
      <c r="C18" s="6">
        <v>2877</v>
      </c>
      <c r="D18" s="6"/>
      <c r="E18" s="6">
        <v>23558</v>
      </c>
      <c r="F18" s="6"/>
      <c r="G18" s="7">
        <v>44526</v>
      </c>
      <c r="H18" s="6">
        <v>23558</v>
      </c>
      <c r="I18" s="6"/>
      <c r="J18" s="5"/>
      <c r="K18" s="6">
        <v>293973</v>
      </c>
      <c r="L18" s="6"/>
      <c r="M18" s="5" t="s">
        <v>130</v>
      </c>
      <c r="N18" s="7">
        <v>43738</v>
      </c>
      <c r="O18" s="6">
        <v>293973</v>
      </c>
    </row>
    <row r="19" spans="1:15" x14ac:dyDescent="0.25">
      <c r="A19" s="8">
        <v>22022</v>
      </c>
      <c r="B19" s="10">
        <v>44574</v>
      </c>
      <c r="C19" s="9">
        <v>2877</v>
      </c>
      <c r="D19" s="9"/>
      <c r="E19" s="9">
        <v>23558</v>
      </c>
      <c r="F19" s="9"/>
      <c r="G19" s="10">
        <v>44526</v>
      </c>
      <c r="H19" s="9">
        <v>23558</v>
      </c>
      <c r="I19" s="9"/>
      <c r="J19" s="8"/>
      <c r="K19" s="9">
        <v>293980</v>
      </c>
      <c r="L19" s="9"/>
      <c r="M19" s="8" t="s">
        <v>130</v>
      </c>
      <c r="N19" s="10">
        <v>43738</v>
      </c>
      <c r="O19" s="9">
        <v>293980</v>
      </c>
    </row>
    <row r="20" spans="1:15" x14ac:dyDescent="0.25">
      <c r="A20" s="5">
        <v>22063</v>
      </c>
      <c r="B20" s="7">
        <v>44579</v>
      </c>
      <c r="C20" s="6">
        <v>2781</v>
      </c>
      <c r="D20" s="6"/>
      <c r="E20" s="6">
        <v>57223</v>
      </c>
      <c r="F20" s="6"/>
      <c r="G20" s="5"/>
      <c r="H20" s="6">
        <v>130788</v>
      </c>
      <c r="I20" s="6"/>
      <c r="J20" s="5"/>
      <c r="K20" s="6">
        <v>130788</v>
      </c>
      <c r="L20" s="6"/>
      <c r="M20" s="5" t="s">
        <v>130</v>
      </c>
      <c r="N20" s="7">
        <v>44197</v>
      </c>
      <c r="O20" s="6">
        <v>130788</v>
      </c>
    </row>
    <row r="21" spans="1:15" x14ac:dyDescent="0.25">
      <c r="A21" s="8">
        <v>22064</v>
      </c>
      <c r="B21" s="10">
        <v>44579</v>
      </c>
      <c r="C21" s="9">
        <v>2781</v>
      </c>
      <c r="D21" s="9"/>
      <c r="E21" s="9">
        <v>57223</v>
      </c>
      <c r="F21" s="9"/>
      <c r="G21" s="8"/>
      <c r="H21" s="9">
        <v>130796</v>
      </c>
      <c r="I21" s="9"/>
      <c r="J21" s="8"/>
      <c r="K21" s="9">
        <v>130796</v>
      </c>
      <c r="L21" s="9"/>
      <c r="M21" s="8" t="s">
        <v>130</v>
      </c>
      <c r="N21" s="10">
        <v>44197</v>
      </c>
      <c r="O21" s="9">
        <v>130796</v>
      </c>
    </row>
    <row r="22" spans="1:15" x14ac:dyDescent="0.25">
      <c r="A22" s="5">
        <v>22065</v>
      </c>
      <c r="B22" s="7">
        <v>44574</v>
      </c>
      <c r="C22" s="6">
        <v>5373</v>
      </c>
      <c r="D22" s="6"/>
      <c r="E22" s="6">
        <v>49556</v>
      </c>
      <c r="F22" s="6"/>
      <c r="G22" s="5"/>
      <c r="H22" s="6">
        <v>49556</v>
      </c>
      <c r="I22" s="6"/>
      <c r="J22" s="5"/>
      <c r="K22" s="6">
        <v>49556</v>
      </c>
      <c r="L22" s="6"/>
      <c r="M22" s="5" t="s">
        <v>130</v>
      </c>
      <c r="N22" s="7">
        <v>44428</v>
      </c>
      <c r="O22" s="6">
        <v>49556</v>
      </c>
    </row>
    <row r="23" spans="1:15" x14ac:dyDescent="0.25">
      <c r="A23" s="8">
        <v>22066</v>
      </c>
      <c r="B23" s="10">
        <v>44574</v>
      </c>
      <c r="C23" s="9">
        <v>5373</v>
      </c>
      <c r="D23" s="9"/>
      <c r="E23" s="9">
        <v>49556</v>
      </c>
      <c r="F23" s="9"/>
      <c r="G23" s="8"/>
      <c r="H23" s="9">
        <v>49556</v>
      </c>
      <c r="I23" s="9"/>
      <c r="J23" s="8"/>
      <c r="K23" s="9">
        <v>49556</v>
      </c>
      <c r="L23" s="9"/>
      <c r="M23" s="8" t="s">
        <v>130</v>
      </c>
      <c r="N23" s="10">
        <v>44428</v>
      </c>
      <c r="O23" s="9">
        <v>49556</v>
      </c>
    </row>
    <row r="24" spans="1:15" x14ac:dyDescent="0.25">
      <c r="A24" s="5">
        <v>22067</v>
      </c>
      <c r="B24" s="7">
        <v>44565</v>
      </c>
      <c r="C24" s="6">
        <v>7063</v>
      </c>
      <c r="D24" s="6"/>
      <c r="E24" s="6">
        <v>75655</v>
      </c>
      <c r="F24" s="6"/>
      <c r="G24" s="5"/>
      <c r="H24" s="6">
        <v>75655</v>
      </c>
      <c r="I24" s="6"/>
      <c r="J24" s="5"/>
      <c r="K24" s="6">
        <v>75655</v>
      </c>
      <c r="L24" s="6"/>
      <c r="M24" s="5" t="s">
        <v>130</v>
      </c>
      <c r="N24" s="7">
        <v>44293</v>
      </c>
      <c r="O24" s="6">
        <v>75655</v>
      </c>
    </row>
    <row r="25" spans="1:15" x14ac:dyDescent="0.25">
      <c r="A25" s="8">
        <v>22068</v>
      </c>
      <c r="B25" s="10">
        <v>44565</v>
      </c>
      <c r="C25" s="9">
        <v>7063</v>
      </c>
      <c r="D25" s="9"/>
      <c r="E25" s="9">
        <v>75651</v>
      </c>
      <c r="F25" s="9"/>
      <c r="G25" s="8"/>
      <c r="H25" s="9">
        <v>75651</v>
      </c>
      <c r="I25" s="9"/>
      <c r="J25" s="8"/>
      <c r="K25" s="9">
        <v>75651</v>
      </c>
      <c r="L25" s="9"/>
      <c r="M25" s="8" t="s">
        <v>130</v>
      </c>
      <c r="N25" s="10">
        <v>44293</v>
      </c>
      <c r="O25" s="9">
        <v>75651</v>
      </c>
    </row>
    <row r="26" spans="1:15" x14ac:dyDescent="0.25">
      <c r="A26" s="5">
        <v>22069</v>
      </c>
      <c r="B26" s="5"/>
      <c r="C26" s="6">
        <v>6125</v>
      </c>
      <c r="D26" s="6"/>
      <c r="E26" s="6">
        <v>6125</v>
      </c>
      <c r="F26" s="6"/>
      <c r="G26" s="5"/>
      <c r="H26" s="6">
        <v>83261</v>
      </c>
      <c r="I26" s="6"/>
      <c r="J26" s="5"/>
      <c r="K26" s="6">
        <v>83261</v>
      </c>
      <c r="L26" s="6"/>
      <c r="M26" s="5" t="s">
        <v>130</v>
      </c>
      <c r="N26" s="7">
        <v>44334</v>
      </c>
      <c r="O26" s="6">
        <v>83261</v>
      </c>
    </row>
    <row r="27" spans="1:15" x14ac:dyDescent="0.25">
      <c r="A27" s="8">
        <v>22070</v>
      </c>
      <c r="B27" s="8"/>
      <c r="C27" s="9">
        <v>6125</v>
      </c>
      <c r="D27" s="9"/>
      <c r="E27" s="9">
        <v>6125</v>
      </c>
      <c r="F27" s="9"/>
      <c r="G27" s="8"/>
      <c r="H27" s="9">
        <v>83233</v>
      </c>
      <c r="I27" s="9"/>
      <c r="J27" s="8"/>
      <c r="K27" s="9">
        <v>83233</v>
      </c>
      <c r="L27" s="9"/>
      <c r="M27" s="8" t="s">
        <v>130</v>
      </c>
      <c r="N27" s="10">
        <v>44334</v>
      </c>
      <c r="O27" s="9">
        <v>83233</v>
      </c>
    </row>
    <row r="28" spans="1:15" x14ac:dyDescent="0.25">
      <c r="A28" s="5">
        <v>22071</v>
      </c>
      <c r="B28" s="7">
        <v>44559</v>
      </c>
      <c r="C28" s="6">
        <v>11233</v>
      </c>
      <c r="D28" s="6"/>
      <c r="E28" s="6">
        <v>42820</v>
      </c>
      <c r="F28" s="6"/>
      <c r="G28" s="5"/>
      <c r="H28" s="6">
        <v>42820</v>
      </c>
      <c r="I28" s="6"/>
      <c r="J28" s="7">
        <v>44489</v>
      </c>
      <c r="K28" s="6">
        <v>42820</v>
      </c>
      <c r="L28" s="6"/>
      <c r="M28" s="5"/>
      <c r="N28" s="5"/>
      <c r="O28" s="6">
        <v>617739</v>
      </c>
    </row>
    <row r="29" spans="1:15" x14ac:dyDescent="0.25">
      <c r="A29" s="8">
        <v>22072</v>
      </c>
      <c r="B29" s="10">
        <v>44559</v>
      </c>
      <c r="C29" s="9">
        <v>11233</v>
      </c>
      <c r="D29" s="9"/>
      <c r="E29" s="9">
        <v>42821</v>
      </c>
      <c r="F29" s="9"/>
      <c r="G29" s="8"/>
      <c r="H29" s="9">
        <v>42821</v>
      </c>
      <c r="I29" s="9"/>
      <c r="J29" s="10">
        <v>44489</v>
      </c>
      <c r="K29" s="9">
        <v>42821</v>
      </c>
      <c r="L29" s="9"/>
      <c r="M29" s="8"/>
      <c r="N29" s="8"/>
      <c r="O29" s="9">
        <v>617741</v>
      </c>
    </row>
    <row r="30" spans="1:15" x14ac:dyDescent="0.25">
      <c r="A30" s="5">
        <v>22073</v>
      </c>
      <c r="B30" s="7">
        <v>44572</v>
      </c>
      <c r="C30" s="6">
        <v>5806</v>
      </c>
      <c r="D30" s="6"/>
      <c r="E30" s="6">
        <v>60300</v>
      </c>
      <c r="F30" s="6"/>
      <c r="G30" s="5"/>
      <c r="H30" s="6">
        <v>60300</v>
      </c>
      <c r="I30" s="6"/>
      <c r="J30" s="5"/>
      <c r="K30" s="6">
        <v>60300</v>
      </c>
      <c r="L30" s="6"/>
      <c r="M30" s="5" t="s">
        <v>130</v>
      </c>
      <c r="N30" s="7">
        <v>44399</v>
      </c>
      <c r="O30" s="6">
        <v>60300</v>
      </c>
    </row>
    <row r="31" spans="1:15" x14ac:dyDescent="0.25">
      <c r="A31" s="8">
        <v>22074</v>
      </c>
      <c r="B31" s="10">
        <v>44572</v>
      </c>
      <c r="C31" s="9">
        <v>5806</v>
      </c>
      <c r="D31" s="9"/>
      <c r="E31" s="9">
        <v>60269</v>
      </c>
      <c r="F31" s="9"/>
      <c r="G31" s="8"/>
      <c r="H31" s="9">
        <v>60269</v>
      </c>
      <c r="I31" s="9"/>
      <c r="J31" s="8"/>
      <c r="K31" s="9">
        <v>60269</v>
      </c>
      <c r="L31" s="9"/>
      <c r="M31" s="8" t="s">
        <v>130</v>
      </c>
      <c r="N31" s="10">
        <v>44399</v>
      </c>
      <c r="O31" s="9">
        <v>60269</v>
      </c>
    </row>
    <row r="32" spans="1:15" x14ac:dyDescent="0.25">
      <c r="A32" s="5">
        <v>22075</v>
      </c>
      <c r="B32" s="7">
        <v>44580</v>
      </c>
      <c r="C32" s="6">
        <v>1322</v>
      </c>
      <c r="D32" s="6"/>
      <c r="E32" s="6">
        <v>76131</v>
      </c>
      <c r="F32" s="6"/>
      <c r="G32" s="5"/>
      <c r="H32" s="6">
        <v>76131</v>
      </c>
      <c r="I32" s="6"/>
      <c r="J32" s="5"/>
      <c r="K32" s="6">
        <v>76131</v>
      </c>
      <c r="L32" s="6"/>
      <c r="M32" s="5" t="s">
        <v>130</v>
      </c>
      <c r="N32" s="7">
        <v>44369</v>
      </c>
      <c r="O32" s="6">
        <v>76131</v>
      </c>
    </row>
    <row r="33" spans="1:15" x14ac:dyDescent="0.25">
      <c r="A33" s="8">
        <v>22076</v>
      </c>
      <c r="B33" s="10">
        <v>44580</v>
      </c>
      <c r="C33" s="9">
        <v>1322</v>
      </c>
      <c r="D33" s="9"/>
      <c r="E33" s="9">
        <v>76131</v>
      </c>
      <c r="F33" s="9"/>
      <c r="G33" s="8"/>
      <c r="H33" s="9">
        <v>76131</v>
      </c>
      <c r="I33" s="9"/>
      <c r="J33" s="8"/>
      <c r="K33" s="9">
        <v>76131</v>
      </c>
      <c r="L33" s="9"/>
      <c r="M33" s="8" t="s">
        <v>130</v>
      </c>
      <c r="N33" s="10">
        <v>44369</v>
      </c>
      <c r="O33" s="9">
        <v>76131</v>
      </c>
    </row>
    <row r="34" spans="1:15" x14ac:dyDescent="0.25">
      <c r="A34" s="5">
        <v>22077</v>
      </c>
      <c r="B34" s="7">
        <v>44573</v>
      </c>
      <c r="C34" s="6">
        <v>6149</v>
      </c>
      <c r="D34" s="6"/>
      <c r="E34" s="6">
        <v>26485</v>
      </c>
      <c r="F34" s="6"/>
      <c r="G34" s="5"/>
      <c r="H34" s="6">
        <v>26485</v>
      </c>
      <c r="I34" s="6"/>
      <c r="J34" s="5"/>
      <c r="K34" s="6">
        <v>26485</v>
      </c>
      <c r="L34" s="6"/>
      <c r="M34" s="5" t="s">
        <v>130</v>
      </c>
      <c r="N34" s="7">
        <v>44351</v>
      </c>
      <c r="O34" s="6">
        <v>26485</v>
      </c>
    </row>
    <row r="35" spans="1:15" x14ac:dyDescent="0.25">
      <c r="A35" s="8">
        <v>22078</v>
      </c>
      <c r="B35" s="10">
        <v>44573</v>
      </c>
      <c r="C35" s="9">
        <v>6149</v>
      </c>
      <c r="D35" s="9"/>
      <c r="E35" s="9">
        <v>26447</v>
      </c>
      <c r="F35" s="9"/>
      <c r="G35" s="8"/>
      <c r="H35" s="9">
        <v>26447</v>
      </c>
      <c r="I35" s="9"/>
      <c r="J35" s="8"/>
      <c r="K35" s="9">
        <v>26447</v>
      </c>
      <c r="L35" s="9"/>
      <c r="M35" s="8" t="s">
        <v>130</v>
      </c>
      <c r="N35" s="10">
        <v>44351</v>
      </c>
      <c r="O35" s="9">
        <v>26447</v>
      </c>
    </row>
    <row r="36" spans="1:15" x14ac:dyDescent="0.25">
      <c r="A36" s="5">
        <v>22079</v>
      </c>
      <c r="B36" s="7">
        <v>44567</v>
      </c>
      <c r="C36" s="6">
        <v>8003</v>
      </c>
      <c r="D36" s="6"/>
      <c r="E36" s="6">
        <v>17961</v>
      </c>
      <c r="F36" s="6"/>
      <c r="G36" s="5"/>
      <c r="H36" s="6">
        <v>17961</v>
      </c>
      <c r="I36" s="6"/>
      <c r="J36" s="5"/>
      <c r="K36" s="6">
        <v>17961</v>
      </c>
      <c r="L36" s="6"/>
      <c r="M36" s="5" t="s">
        <v>130</v>
      </c>
      <c r="N36" s="7">
        <v>44491</v>
      </c>
      <c r="O36" s="6">
        <v>17961</v>
      </c>
    </row>
    <row r="37" spans="1:15" x14ac:dyDescent="0.25">
      <c r="A37" s="8">
        <v>22080</v>
      </c>
      <c r="B37" s="10">
        <v>44567</v>
      </c>
      <c r="C37" s="9">
        <v>8003</v>
      </c>
      <c r="D37" s="9"/>
      <c r="E37" s="9">
        <v>17961</v>
      </c>
      <c r="F37" s="9"/>
      <c r="G37" s="8"/>
      <c r="H37" s="9">
        <v>17961</v>
      </c>
      <c r="I37" s="9"/>
      <c r="J37" s="8"/>
      <c r="K37" s="9">
        <v>17961</v>
      </c>
      <c r="L37" s="9"/>
      <c r="M37" s="8" t="s">
        <v>130</v>
      </c>
      <c r="N37" s="10">
        <v>44491</v>
      </c>
      <c r="O37" s="9">
        <v>17961</v>
      </c>
    </row>
    <row r="38" spans="1:15" x14ac:dyDescent="0.25">
      <c r="A38" s="5">
        <v>22081</v>
      </c>
      <c r="B38" s="7">
        <v>44550</v>
      </c>
      <c r="C38" s="6">
        <v>8995</v>
      </c>
      <c r="D38" s="6"/>
      <c r="E38" s="6">
        <v>28491</v>
      </c>
      <c r="F38" s="6"/>
      <c r="G38" s="7">
        <v>44512</v>
      </c>
      <c r="H38" s="6">
        <v>28491</v>
      </c>
      <c r="I38" s="6"/>
      <c r="J38" s="7">
        <v>43790</v>
      </c>
      <c r="K38" s="6">
        <v>319188</v>
      </c>
      <c r="L38" s="6"/>
      <c r="M38" s="5"/>
      <c r="N38" s="5"/>
      <c r="O38" s="6">
        <v>584351</v>
      </c>
    </row>
    <row r="39" spans="1:15" x14ac:dyDescent="0.25">
      <c r="A39" s="8">
        <v>22082</v>
      </c>
      <c r="B39" s="10">
        <v>44550</v>
      </c>
      <c r="C39" s="9">
        <v>8995</v>
      </c>
      <c r="D39" s="9"/>
      <c r="E39" s="9">
        <v>28491</v>
      </c>
      <c r="F39" s="9"/>
      <c r="G39" s="10">
        <v>44512</v>
      </c>
      <c r="H39" s="9">
        <v>28491</v>
      </c>
      <c r="I39" s="9"/>
      <c r="J39" s="10">
        <v>43790</v>
      </c>
      <c r="K39" s="9">
        <v>319190</v>
      </c>
      <c r="L39" s="9"/>
      <c r="M39" s="8"/>
      <c r="N39" s="8"/>
      <c r="O39" s="9">
        <v>584353</v>
      </c>
    </row>
    <row r="40" spans="1:15" x14ac:dyDescent="0.25">
      <c r="A40" s="5">
        <v>22083</v>
      </c>
      <c r="B40" s="5"/>
      <c r="C40" s="6">
        <v>80</v>
      </c>
      <c r="D40" s="6"/>
      <c r="E40" s="6">
        <v>80</v>
      </c>
      <c r="F40" s="6"/>
      <c r="G40" s="5"/>
      <c r="H40" s="6">
        <v>80</v>
      </c>
      <c r="I40" s="6"/>
      <c r="J40" s="5"/>
      <c r="K40" s="6">
        <v>80</v>
      </c>
      <c r="L40" s="6"/>
      <c r="M40" s="5" t="s">
        <v>130</v>
      </c>
      <c r="N40" s="7">
        <v>44467</v>
      </c>
      <c r="O40" s="6">
        <v>80</v>
      </c>
    </row>
    <row r="41" spans="1:15" x14ac:dyDescent="0.25">
      <c r="A41" s="8">
        <v>22084</v>
      </c>
      <c r="B41" s="8"/>
      <c r="C41" s="9">
        <v>44</v>
      </c>
      <c r="D41" s="9"/>
      <c r="E41" s="9">
        <v>44</v>
      </c>
      <c r="F41" s="9"/>
      <c r="G41" s="8"/>
      <c r="H41" s="9">
        <v>44</v>
      </c>
      <c r="I41" s="9"/>
      <c r="J41" s="8"/>
      <c r="K41" s="9">
        <v>44</v>
      </c>
      <c r="L41" s="9"/>
      <c r="M41" s="8" t="s">
        <v>130</v>
      </c>
      <c r="N41" s="10">
        <v>44467</v>
      </c>
      <c r="O41" s="9">
        <v>44</v>
      </c>
    </row>
    <row r="42" spans="1:15" x14ac:dyDescent="0.25">
      <c r="A42" s="5">
        <v>22085</v>
      </c>
      <c r="B42" s="7">
        <v>44582</v>
      </c>
      <c r="C42" s="6">
        <v>1402</v>
      </c>
      <c r="D42" s="6"/>
      <c r="E42" s="6">
        <v>12606</v>
      </c>
      <c r="F42" s="6"/>
      <c r="G42" s="5"/>
      <c r="H42" s="6">
        <v>12606</v>
      </c>
      <c r="I42" s="6"/>
      <c r="J42" s="5"/>
      <c r="K42" s="6">
        <v>12606</v>
      </c>
      <c r="L42" s="6"/>
      <c r="M42" s="5" t="s">
        <v>130</v>
      </c>
      <c r="N42" s="7">
        <v>44494</v>
      </c>
      <c r="O42" s="6">
        <v>12606</v>
      </c>
    </row>
    <row r="43" spans="1:15" x14ac:dyDescent="0.25">
      <c r="A43" s="8">
        <v>22086</v>
      </c>
      <c r="B43" s="10">
        <v>44582</v>
      </c>
      <c r="C43" s="9">
        <v>1402</v>
      </c>
      <c r="D43" s="9"/>
      <c r="E43" s="9">
        <v>12607</v>
      </c>
      <c r="F43" s="9"/>
      <c r="G43" s="8"/>
      <c r="H43" s="9">
        <v>12607</v>
      </c>
      <c r="I43" s="9"/>
      <c r="J43" s="8"/>
      <c r="K43" s="9">
        <v>12607</v>
      </c>
      <c r="L43" s="9"/>
      <c r="M43" s="8" t="s">
        <v>130</v>
      </c>
      <c r="N43" s="10">
        <v>44494</v>
      </c>
      <c r="O43" s="9">
        <v>12607</v>
      </c>
    </row>
    <row r="44" spans="1:15" x14ac:dyDescent="0.25">
      <c r="A44" s="5">
        <v>22087</v>
      </c>
      <c r="B44" s="7">
        <v>44564</v>
      </c>
      <c r="C44" s="6">
        <v>11491</v>
      </c>
      <c r="D44" s="6"/>
      <c r="E44" s="6">
        <v>34429</v>
      </c>
      <c r="F44" s="6"/>
      <c r="G44" s="5"/>
      <c r="H44" s="6">
        <v>34429</v>
      </c>
      <c r="I44" s="6"/>
      <c r="J44" s="7">
        <v>44518</v>
      </c>
      <c r="K44" s="6">
        <v>34429</v>
      </c>
      <c r="L44" s="6"/>
      <c r="M44" s="5"/>
      <c r="N44" s="5"/>
      <c r="O44" s="6">
        <v>593277</v>
      </c>
    </row>
    <row r="45" spans="1:15" x14ac:dyDescent="0.25">
      <c r="A45" s="8">
        <v>22088</v>
      </c>
      <c r="B45" s="10">
        <v>44564</v>
      </c>
      <c r="C45" s="9">
        <v>11491</v>
      </c>
      <c r="D45" s="9"/>
      <c r="E45" s="9">
        <v>34429</v>
      </c>
      <c r="F45" s="9"/>
      <c r="G45" s="8"/>
      <c r="H45" s="9">
        <v>34429</v>
      </c>
      <c r="I45" s="9"/>
      <c r="J45" s="10">
        <v>44518</v>
      </c>
      <c r="K45" s="9">
        <v>34429</v>
      </c>
      <c r="L45" s="9"/>
      <c r="M45" s="8"/>
      <c r="N45" s="8"/>
      <c r="O45" s="9">
        <v>593277</v>
      </c>
    </row>
    <row r="46" spans="1:15" x14ac:dyDescent="0.25">
      <c r="A46" s="5">
        <v>22089</v>
      </c>
      <c r="B46" s="5"/>
      <c r="C46" s="6"/>
      <c r="D46" s="6"/>
      <c r="E46" s="6"/>
      <c r="F46" s="6"/>
      <c r="G46" s="5"/>
      <c r="H46" s="6"/>
      <c r="I46" s="6"/>
      <c r="J46" s="5"/>
      <c r="K46" s="6"/>
      <c r="L46" s="6"/>
      <c r="M46" s="5" t="s">
        <v>130</v>
      </c>
      <c r="N46" s="7">
        <v>44559</v>
      </c>
      <c r="O46" s="6">
        <v>0</v>
      </c>
    </row>
    <row r="47" spans="1:15" x14ac:dyDescent="0.25">
      <c r="A47" s="8">
        <v>22090</v>
      </c>
      <c r="B47" s="8"/>
      <c r="C47" s="9"/>
      <c r="D47" s="9"/>
      <c r="E47" s="9"/>
      <c r="F47" s="9"/>
      <c r="G47" s="8"/>
      <c r="H47" s="9"/>
      <c r="I47" s="9"/>
      <c r="J47" s="8"/>
      <c r="K47" s="9"/>
      <c r="L47" s="9"/>
      <c r="M47" s="8" t="s">
        <v>130</v>
      </c>
      <c r="N47" s="10">
        <v>44559</v>
      </c>
      <c r="O47" s="9">
        <v>0</v>
      </c>
    </row>
    <row r="48" spans="1:15" x14ac:dyDescent="0.25">
      <c r="A48" s="5">
        <v>22091</v>
      </c>
      <c r="B48" s="7">
        <v>44575</v>
      </c>
      <c r="C48" s="6">
        <v>4746</v>
      </c>
      <c r="D48" s="6"/>
      <c r="E48" s="6">
        <v>24907</v>
      </c>
      <c r="F48" s="6"/>
      <c r="G48" s="5"/>
      <c r="H48" s="6">
        <v>99420</v>
      </c>
      <c r="I48" s="6"/>
      <c r="J48" s="7">
        <v>44377</v>
      </c>
      <c r="K48" s="6">
        <v>99420</v>
      </c>
      <c r="L48" s="6"/>
      <c r="M48" s="5"/>
      <c r="N48" s="5"/>
      <c r="O48" s="6">
        <v>621120</v>
      </c>
    </row>
    <row r="49" spans="1:15" x14ac:dyDescent="0.25">
      <c r="A49" s="8">
        <v>22092</v>
      </c>
      <c r="B49" s="10">
        <v>44575</v>
      </c>
      <c r="C49" s="9">
        <v>4746</v>
      </c>
      <c r="D49" s="9"/>
      <c r="E49" s="9">
        <v>24907</v>
      </c>
      <c r="F49" s="9"/>
      <c r="G49" s="8"/>
      <c r="H49" s="9">
        <v>99420</v>
      </c>
      <c r="I49" s="9"/>
      <c r="J49" s="10">
        <v>44377</v>
      </c>
      <c r="K49" s="9">
        <v>99420</v>
      </c>
      <c r="L49" s="9"/>
      <c r="M49" s="8"/>
      <c r="N49" s="8"/>
      <c r="O49" s="9">
        <v>621120</v>
      </c>
    </row>
    <row r="50" spans="1:15" x14ac:dyDescent="0.25">
      <c r="A50" s="5">
        <v>22093</v>
      </c>
      <c r="B50" s="7">
        <v>44560</v>
      </c>
      <c r="C50" s="6">
        <v>7950</v>
      </c>
      <c r="D50" s="6"/>
      <c r="E50" s="6">
        <v>40068</v>
      </c>
      <c r="F50" s="6"/>
      <c r="G50" s="5"/>
      <c r="H50" s="6">
        <v>40068</v>
      </c>
      <c r="I50" s="6"/>
      <c r="J50" s="7">
        <v>44498</v>
      </c>
      <c r="K50" s="6">
        <v>40068</v>
      </c>
      <c r="L50" s="6"/>
      <c r="M50" s="5"/>
      <c r="N50" s="5"/>
      <c r="O50" s="6">
        <v>621294</v>
      </c>
    </row>
    <row r="51" spans="1:15" x14ac:dyDescent="0.25">
      <c r="A51" s="8">
        <v>22094</v>
      </c>
      <c r="B51" s="10">
        <v>44560</v>
      </c>
      <c r="C51" s="9">
        <v>7950</v>
      </c>
      <c r="D51" s="9"/>
      <c r="E51" s="9">
        <v>40068</v>
      </c>
      <c r="F51" s="9"/>
      <c r="G51" s="8"/>
      <c r="H51" s="9">
        <v>40068</v>
      </c>
      <c r="I51" s="9"/>
      <c r="J51" s="10">
        <v>44498</v>
      </c>
      <c r="K51" s="9">
        <v>40068</v>
      </c>
      <c r="L51" s="9"/>
      <c r="M51" s="8"/>
      <c r="N51" s="8"/>
      <c r="O51" s="9">
        <v>621294</v>
      </c>
    </row>
    <row r="52" spans="1:15" x14ac:dyDescent="0.25">
      <c r="A52" s="5">
        <v>22095</v>
      </c>
      <c r="B52" s="7">
        <v>44566</v>
      </c>
      <c r="C52" s="6">
        <v>9875</v>
      </c>
      <c r="D52" s="6"/>
      <c r="E52" s="6">
        <v>54908</v>
      </c>
      <c r="F52" s="6"/>
      <c r="G52" s="5"/>
      <c r="H52" s="6">
        <v>54908</v>
      </c>
      <c r="I52" s="6"/>
      <c r="J52" s="7">
        <v>44469</v>
      </c>
      <c r="K52" s="6">
        <v>54908</v>
      </c>
      <c r="L52" s="6"/>
      <c r="M52" s="5"/>
      <c r="N52" s="5"/>
      <c r="O52" s="6">
        <v>588496</v>
      </c>
    </row>
    <row r="53" spans="1:15" x14ac:dyDescent="0.25">
      <c r="A53" s="8">
        <v>22096</v>
      </c>
      <c r="B53" s="10">
        <v>44566</v>
      </c>
      <c r="C53" s="9">
        <v>9875</v>
      </c>
      <c r="D53" s="9"/>
      <c r="E53" s="9">
        <v>54908</v>
      </c>
      <c r="F53" s="9"/>
      <c r="G53" s="8"/>
      <c r="H53" s="9">
        <v>54908</v>
      </c>
      <c r="I53" s="9"/>
      <c r="J53" s="10">
        <v>44469</v>
      </c>
      <c r="K53" s="9">
        <v>54908</v>
      </c>
      <c r="L53" s="9"/>
      <c r="M53" s="8"/>
      <c r="N53" s="8"/>
      <c r="O53" s="9">
        <v>588496</v>
      </c>
    </row>
    <row r="54" spans="1:15" x14ac:dyDescent="0.25">
      <c r="A54" s="5">
        <v>22097</v>
      </c>
      <c r="B54" s="5"/>
      <c r="C54" s="6"/>
      <c r="D54" s="6"/>
      <c r="E54" s="6"/>
      <c r="F54" s="6"/>
      <c r="G54" s="5"/>
      <c r="H54" s="6"/>
      <c r="I54" s="6"/>
      <c r="J54" s="5"/>
      <c r="K54" s="6"/>
      <c r="L54" s="6"/>
      <c r="M54" s="5" t="s">
        <v>130</v>
      </c>
      <c r="N54" s="7">
        <v>44440</v>
      </c>
      <c r="O54" s="6">
        <v>0</v>
      </c>
    </row>
    <row r="55" spans="1:15" x14ac:dyDescent="0.25">
      <c r="A55" s="8">
        <v>22098</v>
      </c>
      <c r="B55" s="8"/>
      <c r="C55" s="9">
        <v>6</v>
      </c>
      <c r="D55" s="9"/>
      <c r="E55" s="9">
        <v>6</v>
      </c>
      <c r="F55" s="9"/>
      <c r="G55" s="8"/>
      <c r="H55" s="9">
        <v>6</v>
      </c>
      <c r="I55" s="9"/>
      <c r="J55" s="8"/>
      <c r="K55" s="9">
        <v>6</v>
      </c>
      <c r="L55" s="9"/>
      <c r="M55" s="8" t="s">
        <v>130</v>
      </c>
      <c r="N55" s="10">
        <v>44440</v>
      </c>
      <c r="O55" s="9">
        <v>6</v>
      </c>
    </row>
    <row r="56" spans="1:15" x14ac:dyDescent="0.25">
      <c r="A56" s="5">
        <v>22099</v>
      </c>
      <c r="B56" s="7">
        <v>44582</v>
      </c>
      <c r="C56" s="6">
        <v>1161</v>
      </c>
      <c r="D56" s="6"/>
      <c r="E56" s="6">
        <v>67117</v>
      </c>
      <c r="F56" s="6"/>
      <c r="G56" s="7">
        <v>44293</v>
      </c>
      <c r="H56" s="6">
        <v>146539</v>
      </c>
      <c r="I56" s="6"/>
      <c r="J56" s="7">
        <v>43951</v>
      </c>
      <c r="K56" s="6">
        <v>286347</v>
      </c>
      <c r="L56" s="6"/>
      <c r="M56" s="5"/>
      <c r="N56" s="5"/>
      <c r="O56" s="6">
        <v>546566</v>
      </c>
    </row>
    <row r="57" spans="1:15" x14ac:dyDescent="0.25">
      <c r="A57" s="8">
        <v>22100</v>
      </c>
      <c r="B57" s="10">
        <v>44582</v>
      </c>
      <c r="C57" s="9">
        <v>1161</v>
      </c>
      <c r="D57" s="9"/>
      <c r="E57" s="9">
        <v>67117</v>
      </c>
      <c r="F57" s="9"/>
      <c r="G57" s="10">
        <v>44293</v>
      </c>
      <c r="H57" s="9">
        <v>146539</v>
      </c>
      <c r="I57" s="9"/>
      <c r="J57" s="10">
        <v>43951</v>
      </c>
      <c r="K57" s="9">
        <v>286347</v>
      </c>
      <c r="L57" s="9"/>
      <c r="M57" s="8"/>
      <c r="N57" s="8"/>
      <c r="O57" s="9">
        <v>546566</v>
      </c>
    </row>
    <row r="58" spans="1:15" x14ac:dyDescent="0.25">
      <c r="A58" s="5">
        <v>22101</v>
      </c>
      <c r="B58" s="5"/>
      <c r="C58" s="6">
        <v>1</v>
      </c>
      <c r="D58" s="6"/>
      <c r="E58" s="6">
        <v>1</v>
      </c>
      <c r="F58" s="6"/>
      <c r="G58" s="5"/>
      <c r="H58" s="6">
        <v>1</v>
      </c>
      <c r="I58" s="6"/>
      <c r="J58" s="5"/>
      <c r="K58" s="6">
        <v>1</v>
      </c>
      <c r="L58" s="6"/>
      <c r="M58" s="5" t="s">
        <v>130</v>
      </c>
      <c r="N58" s="7">
        <v>44502</v>
      </c>
      <c r="O58" s="6">
        <v>1</v>
      </c>
    </row>
    <row r="59" spans="1:15" x14ac:dyDescent="0.25">
      <c r="A59" s="8">
        <v>22102</v>
      </c>
      <c r="B59" s="8"/>
      <c r="C59" s="9"/>
      <c r="D59" s="9"/>
      <c r="E59" s="9"/>
      <c r="F59" s="9"/>
      <c r="G59" s="8"/>
      <c r="H59" s="9"/>
      <c r="I59" s="9"/>
      <c r="J59" s="8"/>
      <c r="K59" s="9"/>
      <c r="L59" s="9"/>
      <c r="M59" s="8" t="s">
        <v>130</v>
      </c>
      <c r="N59" s="10">
        <v>44502</v>
      </c>
      <c r="O59" s="9">
        <v>0</v>
      </c>
    </row>
    <row r="60" spans="1:15" x14ac:dyDescent="0.25">
      <c r="A60" s="5">
        <v>22103</v>
      </c>
      <c r="B60" s="5"/>
      <c r="C60" s="6">
        <v>4</v>
      </c>
      <c r="D60" s="6"/>
      <c r="E60" s="6">
        <v>4</v>
      </c>
      <c r="F60" s="6"/>
      <c r="G60" s="5"/>
      <c r="H60" s="6">
        <v>4</v>
      </c>
      <c r="I60" s="6"/>
      <c r="J60" s="5"/>
      <c r="K60" s="6">
        <v>4</v>
      </c>
      <c r="L60" s="6"/>
      <c r="M60" s="5" t="s">
        <v>130</v>
      </c>
      <c r="N60" s="7">
        <v>44525</v>
      </c>
      <c r="O60" s="6">
        <v>40</v>
      </c>
    </row>
    <row r="61" spans="1:15" x14ac:dyDescent="0.25">
      <c r="A61" s="8">
        <v>22104</v>
      </c>
      <c r="B61" s="8"/>
      <c r="C61" s="9">
        <v>3</v>
      </c>
      <c r="D61" s="9"/>
      <c r="E61" s="9">
        <v>3</v>
      </c>
      <c r="F61" s="9"/>
      <c r="G61" s="8"/>
      <c r="H61" s="9">
        <v>3</v>
      </c>
      <c r="I61" s="9"/>
      <c r="J61" s="8"/>
      <c r="K61" s="9">
        <v>3</v>
      </c>
      <c r="L61" s="9"/>
      <c r="M61" s="8" t="s">
        <v>130</v>
      </c>
      <c r="N61" s="10">
        <v>44525</v>
      </c>
      <c r="O61" s="9">
        <v>36</v>
      </c>
    </row>
    <row r="62" spans="1:15" x14ac:dyDescent="0.25">
      <c r="A62" s="5">
        <v>22105</v>
      </c>
      <c r="B62" s="7">
        <v>44578</v>
      </c>
      <c r="C62" s="6">
        <v>3576</v>
      </c>
      <c r="D62" s="6"/>
      <c r="E62" s="6">
        <v>23245</v>
      </c>
      <c r="F62" s="6"/>
      <c r="G62" s="5"/>
      <c r="H62" s="6">
        <v>23245</v>
      </c>
      <c r="I62" s="6"/>
      <c r="J62" s="7">
        <v>44530</v>
      </c>
      <c r="K62" s="6">
        <v>23245</v>
      </c>
      <c r="L62" s="6"/>
      <c r="M62" s="5"/>
      <c r="N62" s="5"/>
      <c r="O62" s="6">
        <v>584011</v>
      </c>
    </row>
    <row r="63" spans="1:15" x14ac:dyDescent="0.25">
      <c r="A63" s="8">
        <v>22106</v>
      </c>
      <c r="B63" s="10">
        <v>44578</v>
      </c>
      <c r="C63" s="9">
        <v>3576</v>
      </c>
      <c r="D63" s="9"/>
      <c r="E63" s="9">
        <v>23245</v>
      </c>
      <c r="F63" s="9"/>
      <c r="G63" s="8"/>
      <c r="H63" s="9">
        <v>23245</v>
      </c>
      <c r="I63" s="9"/>
      <c r="J63" s="10">
        <v>44530</v>
      </c>
      <c r="K63" s="9">
        <v>23245</v>
      </c>
      <c r="L63" s="9"/>
      <c r="M63" s="8"/>
      <c r="N63" s="8"/>
      <c r="O63" s="9">
        <v>584011</v>
      </c>
    </row>
    <row r="64" spans="1:15" x14ac:dyDescent="0.25">
      <c r="A64" s="5">
        <v>22107</v>
      </c>
      <c r="B64" s="7">
        <v>44574</v>
      </c>
      <c r="C64" s="6">
        <v>4562</v>
      </c>
      <c r="D64" s="6"/>
      <c r="E64" s="6">
        <v>56112</v>
      </c>
      <c r="F64" s="6"/>
      <c r="G64" s="5"/>
      <c r="H64" s="6">
        <v>56112</v>
      </c>
      <c r="I64" s="6"/>
      <c r="J64" s="7">
        <v>44469</v>
      </c>
      <c r="K64" s="6">
        <v>56112</v>
      </c>
      <c r="L64" s="6"/>
      <c r="M64" s="5"/>
      <c r="N64" s="5"/>
      <c r="O64" s="6">
        <v>605408</v>
      </c>
    </row>
    <row r="65" spans="1:15" x14ac:dyDescent="0.25">
      <c r="A65" s="8">
        <v>22108</v>
      </c>
      <c r="B65" s="10">
        <v>44574</v>
      </c>
      <c r="C65" s="9">
        <v>4562</v>
      </c>
      <c r="D65" s="9"/>
      <c r="E65" s="9">
        <v>56112</v>
      </c>
      <c r="F65" s="9"/>
      <c r="G65" s="8"/>
      <c r="H65" s="9">
        <v>56112</v>
      </c>
      <c r="I65" s="9"/>
      <c r="J65" s="10">
        <v>44469</v>
      </c>
      <c r="K65" s="9">
        <v>56112</v>
      </c>
      <c r="L65" s="9"/>
      <c r="M65" s="8"/>
      <c r="N65" s="8"/>
      <c r="O65" s="9">
        <v>605408</v>
      </c>
    </row>
    <row r="66" spans="1:15" x14ac:dyDescent="0.25">
      <c r="A66" s="5">
        <v>22109</v>
      </c>
      <c r="B66" s="7">
        <v>44572</v>
      </c>
      <c r="C66" s="6">
        <v>5229</v>
      </c>
      <c r="D66" s="6"/>
      <c r="E66" s="6">
        <v>15354</v>
      </c>
      <c r="F66" s="6"/>
      <c r="G66" s="5"/>
      <c r="H66" s="6">
        <v>15354</v>
      </c>
      <c r="I66" s="6"/>
      <c r="J66" s="7">
        <v>44550</v>
      </c>
      <c r="K66" s="6">
        <v>15354</v>
      </c>
      <c r="L66" s="6"/>
      <c r="M66" s="5"/>
      <c r="N66" s="5"/>
      <c r="O66" s="6">
        <v>558669</v>
      </c>
    </row>
    <row r="67" spans="1:15" x14ac:dyDescent="0.25">
      <c r="A67" s="8">
        <v>22110</v>
      </c>
      <c r="B67" s="10">
        <v>44572</v>
      </c>
      <c r="C67" s="9">
        <v>5229</v>
      </c>
      <c r="D67" s="9"/>
      <c r="E67" s="9">
        <v>15354</v>
      </c>
      <c r="F67" s="9"/>
      <c r="G67" s="8"/>
      <c r="H67" s="9">
        <v>15354</v>
      </c>
      <c r="I67" s="9"/>
      <c r="J67" s="10">
        <v>44550</v>
      </c>
      <c r="K67" s="9">
        <v>15354</v>
      </c>
      <c r="L67" s="9"/>
      <c r="M67" s="8"/>
      <c r="N67" s="8"/>
      <c r="O67" s="9">
        <v>558669</v>
      </c>
    </row>
    <row r="68" spans="1:15" x14ac:dyDescent="0.25">
      <c r="A68" s="5">
        <v>22111</v>
      </c>
      <c r="B68" s="7">
        <v>44552</v>
      </c>
      <c r="C68" s="6">
        <v>9696</v>
      </c>
      <c r="D68" s="6"/>
      <c r="E68" s="6">
        <v>77110</v>
      </c>
      <c r="F68" s="6"/>
      <c r="G68" s="7">
        <v>44260</v>
      </c>
      <c r="H68" s="6">
        <v>149151</v>
      </c>
      <c r="I68" s="6"/>
      <c r="J68" s="7">
        <v>43886</v>
      </c>
      <c r="K68" s="6">
        <v>287519</v>
      </c>
      <c r="L68" s="6"/>
      <c r="M68" s="5"/>
      <c r="N68" s="5"/>
      <c r="O68" s="6">
        <v>552931</v>
      </c>
    </row>
    <row r="69" spans="1:15" x14ac:dyDescent="0.25">
      <c r="A69" s="8">
        <v>22112</v>
      </c>
      <c r="B69" s="10">
        <v>44552</v>
      </c>
      <c r="C69" s="9">
        <v>9696</v>
      </c>
      <c r="D69" s="9"/>
      <c r="E69" s="9">
        <v>77110</v>
      </c>
      <c r="F69" s="9"/>
      <c r="G69" s="10">
        <v>44260</v>
      </c>
      <c r="H69" s="9">
        <v>149151</v>
      </c>
      <c r="I69" s="9"/>
      <c r="J69" s="10">
        <v>43886</v>
      </c>
      <c r="K69" s="9">
        <v>287519</v>
      </c>
      <c r="L69" s="9"/>
      <c r="M69" s="8"/>
      <c r="N69" s="8"/>
      <c r="O69" s="9">
        <v>552931</v>
      </c>
    </row>
    <row r="70" spans="1:15" x14ac:dyDescent="0.25">
      <c r="A70" s="5">
        <v>22113</v>
      </c>
      <c r="B70" s="7">
        <v>44565</v>
      </c>
      <c r="C70" s="6">
        <v>4802</v>
      </c>
      <c r="D70" s="6"/>
      <c r="E70" s="6">
        <v>77688</v>
      </c>
      <c r="F70" s="6"/>
      <c r="G70" s="7">
        <v>44245</v>
      </c>
      <c r="H70" s="6">
        <v>157696</v>
      </c>
      <c r="I70" s="6"/>
      <c r="J70" s="7">
        <v>43889</v>
      </c>
      <c r="K70" s="6">
        <v>296889</v>
      </c>
      <c r="L70" s="6"/>
      <c r="M70" s="5"/>
      <c r="N70" s="5"/>
      <c r="O70" s="6">
        <v>561472</v>
      </c>
    </row>
    <row r="71" spans="1:15" x14ac:dyDescent="0.25">
      <c r="A71" s="8">
        <v>22114</v>
      </c>
      <c r="B71" s="10">
        <v>44565</v>
      </c>
      <c r="C71" s="9">
        <v>4802</v>
      </c>
      <c r="D71" s="9"/>
      <c r="E71" s="9">
        <v>77688</v>
      </c>
      <c r="F71" s="9"/>
      <c r="G71" s="10">
        <v>44245</v>
      </c>
      <c r="H71" s="9">
        <v>157696</v>
      </c>
      <c r="I71" s="9"/>
      <c r="J71" s="10">
        <v>43889</v>
      </c>
      <c r="K71" s="9">
        <v>296889</v>
      </c>
      <c r="L71" s="9"/>
      <c r="M71" s="8"/>
      <c r="N71" s="8"/>
      <c r="O71" s="9">
        <v>561472</v>
      </c>
    </row>
    <row r="72" spans="1:15" x14ac:dyDescent="0.25">
      <c r="A72" s="5">
        <v>22115</v>
      </c>
      <c r="B72" s="7">
        <v>44579</v>
      </c>
      <c r="C72" s="6">
        <v>3138</v>
      </c>
      <c r="D72" s="6"/>
      <c r="E72" s="6">
        <v>13938</v>
      </c>
      <c r="F72" s="6"/>
      <c r="G72" s="5"/>
      <c r="H72" s="6">
        <v>13938</v>
      </c>
      <c r="I72" s="6"/>
      <c r="J72" s="7">
        <v>44559</v>
      </c>
      <c r="K72" s="6">
        <v>13938</v>
      </c>
      <c r="L72" s="6"/>
      <c r="M72" s="5"/>
      <c r="N72" s="5"/>
      <c r="O72" s="6">
        <v>568794</v>
      </c>
    </row>
    <row r="73" spans="1:15" x14ac:dyDescent="0.25">
      <c r="A73" s="8">
        <v>22116</v>
      </c>
      <c r="B73" s="10">
        <v>44579</v>
      </c>
      <c r="C73" s="9">
        <v>3138</v>
      </c>
      <c r="D73" s="9"/>
      <c r="E73" s="9">
        <v>13938</v>
      </c>
      <c r="F73" s="9"/>
      <c r="G73" s="8"/>
      <c r="H73" s="9">
        <v>13938</v>
      </c>
      <c r="I73" s="9"/>
      <c r="J73" s="10">
        <v>44559</v>
      </c>
      <c r="K73" s="9">
        <v>13938</v>
      </c>
      <c r="L73" s="9"/>
      <c r="M73" s="8"/>
      <c r="N73" s="8"/>
      <c r="O73" s="9">
        <v>568794</v>
      </c>
    </row>
    <row r="74" spans="1:15" x14ac:dyDescent="0.25">
      <c r="A74" s="5">
        <v>23001</v>
      </c>
      <c r="B74" s="7">
        <v>44567</v>
      </c>
      <c r="C74" s="6">
        <v>8952</v>
      </c>
      <c r="D74" s="6"/>
      <c r="E74" s="6">
        <v>19323</v>
      </c>
      <c r="F74" s="6"/>
      <c r="G74" s="7">
        <v>44414</v>
      </c>
      <c r="H74" s="6">
        <v>83381</v>
      </c>
      <c r="I74" s="6"/>
      <c r="J74" s="5"/>
      <c r="K74" s="6">
        <v>233729</v>
      </c>
      <c r="L74" s="6"/>
      <c r="M74" s="5" t="s">
        <v>130</v>
      </c>
      <c r="N74" s="7">
        <v>43980</v>
      </c>
      <c r="O74" s="6">
        <v>233729</v>
      </c>
    </row>
    <row r="75" spans="1:15" x14ac:dyDescent="0.25">
      <c r="A75" s="8">
        <v>23002</v>
      </c>
      <c r="B75" s="10">
        <v>44567</v>
      </c>
      <c r="C75" s="9">
        <v>8952</v>
      </c>
      <c r="D75" s="9"/>
      <c r="E75" s="9">
        <v>19323</v>
      </c>
      <c r="F75" s="9"/>
      <c r="G75" s="10">
        <v>44414</v>
      </c>
      <c r="H75" s="9">
        <v>83381</v>
      </c>
      <c r="I75" s="9"/>
      <c r="J75" s="8"/>
      <c r="K75" s="9">
        <v>233729</v>
      </c>
      <c r="L75" s="9"/>
      <c r="M75" s="8" t="s">
        <v>130</v>
      </c>
      <c r="N75" s="10">
        <v>43980</v>
      </c>
      <c r="O75" s="9">
        <v>233729</v>
      </c>
    </row>
    <row r="76" spans="1:15" x14ac:dyDescent="0.25">
      <c r="A76" s="5">
        <v>23005</v>
      </c>
      <c r="B76" s="7">
        <v>44575</v>
      </c>
      <c r="C76" s="6">
        <v>4809</v>
      </c>
      <c r="D76" s="6"/>
      <c r="E76" s="6">
        <v>36579</v>
      </c>
      <c r="F76" s="6"/>
      <c r="G76" s="7">
        <v>44340</v>
      </c>
      <c r="H76" s="6">
        <v>114601</v>
      </c>
      <c r="I76" s="6"/>
      <c r="J76" s="5"/>
      <c r="K76" s="6">
        <v>253975</v>
      </c>
      <c r="L76" s="6"/>
      <c r="M76" s="5" t="s">
        <v>130</v>
      </c>
      <c r="N76" s="7">
        <v>43920</v>
      </c>
      <c r="O76" s="6">
        <v>253975</v>
      </c>
    </row>
    <row r="77" spans="1:15" x14ac:dyDescent="0.25">
      <c r="A77" s="8">
        <v>23006</v>
      </c>
      <c r="B77" s="10">
        <v>44575</v>
      </c>
      <c r="C77" s="9">
        <v>4809</v>
      </c>
      <c r="D77" s="9"/>
      <c r="E77" s="9">
        <v>36579</v>
      </c>
      <c r="F77" s="9"/>
      <c r="G77" s="10">
        <v>44340</v>
      </c>
      <c r="H77" s="9">
        <v>114601</v>
      </c>
      <c r="I77" s="9"/>
      <c r="J77" s="8"/>
      <c r="K77" s="9">
        <v>253981</v>
      </c>
      <c r="L77" s="9"/>
      <c r="M77" s="8" t="s">
        <v>130</v>
      </c>
      <c r="N77" s="10">
        <v>43920</v>
      </c>
      <c r="O77" s="9">
        <v>253981</v>
      </c>
    </row>
    <row r="78" spans="1:15" x14ac:dyDescent="0.25">
      <c r="A78" s="5">
        <v>23013</v>
      </c>
      <c r="B78" s="7">
        <v>44566</v>
      </c>
      <c r="C78" s="6">
        <v>8917</v>
      </c>
      <c r="D78" s="6"/>
      <c r="E78" s="6">
        <v>49051</v>
      </c>
      <c r="F78" s="6"/>
      <c r="G78" s="7">
        <v>44484</v>
      </c>
      <c r="H78" s="6">
        <v>49051</v>
      </c>
      <c r="I78" s="6"/>
      <c r="J78" s="5"/>
      <c r="K78" s="6">
        <v>308491</v>
      </c>
      <c r="L78" s="6"/>
      <c r="M78" s="5" t="s">
        <v>130</v>
      </c>
      <c r="N78" s="7">
        <v>43647</v>
      </c>
      <c r="O78" s="6">
        <v>308491</v>
      </c>
    </row>
    <row r="79" spans="1:15" x14ac:dyDescent="0.25">
      <c r="A79" s="8">
        <v>23014</v>
      </c>
      <c r="B79" s="10">
        <v>44566</v>
      </c>
      <c r="C79" s="9">
        <v>8917</v>
      </c>
      <c r="D79" s="9"/>
      <c r="E79" s="9">
        <v>49051</v>
      </c>
      <c r="F79" s="9"/>
      <c r="G79" s="10">
        <v>44484</v>
      </c>
      <c r="H79" s="9">
        <v>49051</v>
      </c>
      <c r="I79" s="9"/>
      <c r="J79" s="8"/>
      <c r="K79" s="9">
        <v>308491</v>
      </c>
      <c r="L79" s="9"/>
      <c r="M79" s="8" t="s">
        <v>130</v>
      </c>
      <c r="N79" s="10">
        <v>43647</v>
      </c>
      <c r="O79" s="9">
        <v>308491</v>
      </c>
    </row>
    <row r="80" spans="1:15" x14ac:dyDescent="0.25">
      <c r="A80" s="5">
        <v>23017</v>
      </c>
      <c r="B80" s="7">
        <v>44571</v>
      </c>
      <c r="C80" s="6">
        <v>7650</v>
      </c>
      <c r="D80" s="6"/>
      <c r="E80" s="6">
        <v>48999</v>
      </c>
      <c r="F80" s="6"/>
      <c r="G80" s="7">
        <v>44491</v>
      </c>
      <c r="H80" s="6">
        <v>48999</v>
      </c>
      <c r="I80" s="6"/>
      <c r="J80" s="5"/>
      <c r="K80" s="6">
        <v>309197</v>
      </c>
      <c r="L80" s="6"/>
      <c r="M80" s="5" t="s">
        <v>130</v>
      </c>
      <c r="N80" s="7">
        <v>43801</v>
      </c>
      <c r="O80" s="6">
        <v>309197</v>
      </c>
    </row>
    <row r="81" spans="1:15" x14ac:dyDescent="0.25">
      <c r="A81" s="8">
        <v>23018</v>
      </c>
      <c r="B81" s="10">
        <v>44571</v>
      </c>
      <c r="C81" s="9">
        <v>7650</v>
      </c>
      <c r="D81" s="9"/>
      <c r="E81" s="9">
        <v>48999</v>
      </c>
      <c r="F81" s="9"/>
      <c r="G81" s="10">
        <v>44491</v>
      </c>
      <c r="H81" s="9">
        <v>48999</v>
      </c>
      <c r="I81" s="9"/>
      <c r="J81" s="8"/>
      <c r="K81" s="9">
        <v>309202</v>
      </c>
      <c r="L81" s="9"/>
      <c r="M81" s="8" t="s">
        <v>130</v>
      </c>
      <c r="N81" s="10">
        <v>43801</v>
      </c>
      <c r="O81" s="9">
        <v>309202</v>
      </c>
    </row>
    <row r="82" spans="1:15" x14ac:dyDescent="0.25">
      <c r="A82" s="5">
        <v>23021</v>
      </c>
      <c r="B82" s="7">
        <v>44574</v>
      </c>
      <c r="C82" s="6">
        <v>2877</v>
      </c>
      <c r="D82" s="6"/>
      <c r="E82" s="6">
        <v>23558</v>
      </c>
      <c r="F82" s="6"/>
      <c r="G82" s="7">
        <v>44526</v>
      </c>
      <c r="H82" s="6">
        <v>23558</v>
      </c>
      <c r="I82" s="6"/>
      <c r="J82" s="5"/>
      <c r="K82" s="6">
        <v>293973</v>
      </c>
      <c r="L82" s="6"/>
      <c r="M82" s="5" t="s">
        <v>130</v>
      </c>
      <c r="N82" s="7">
        <v>43738</v>
      </c>
      <c r="O82" s="6">
        <v>293973</v>
      </c>
    </row>
    <row r="83" spans="1:15" x14ac:dyDescent="0.25">
      <c r="A83" s="8">
        <v>23022</v>
      </c>
      <c r="B83" s="10">
        <v>44574</v>
      </c>
      <c r="C83" s="9">
        <v>2877</v>
      </c>
      <c r="D83" s="9"/>
      <c r="E83" s="9">
        <v>23558</v>
      </c>
      <c r="F83" s="9"/>
      <c r="G83" s="10">
        <v>44526</v>
      </c>
      <c r="H83" s="9">
        <v>23558</v>
      </c>
      <c r="I83" s="9"/>
      <c r="J83" s="8"/>
      <c r="K83" s="9">
        <v>293974</v>
      </c>
      <c r="L83" s="9"/>
      <c r="M83" s="8" t="s">
        <v>130</v>
      </c>
      <c r="N83" s="10">
        <v>43738</v>
      </c>
      <c r="O83" s="9">
        <v>293974</v>
      </c>
    </row>
    <row r="84" spans="1:15" x14ac:dyDescent="0.25">
      <c r="A84" s="5">
        <v>23103</v>
      </c>
      <c r="B84" s="7">
        <v>44579</v>
      </c>
      <c r="C84" s="6">
        <v>2781</v>
      </c>
      <c r="D84" s="6"/>
      <c r="E84" s="6">
        <v>57223</v>
      </c>
      <c r="F84" s="6"/>
      <c r="G84" s="5"/>
      <c r="H84" s="6">
        <v>130785</v>
      </c>
      <c r="I84" s="6"/>
      <c r="J84" s="5"/>
      <c r="K84" s="6">
        <v>130785</v>
      </c>
      <c r="L84" s="6"/>
      <c r="M84" s="5" t="s">
        <v>130</v>
      </c>
      <c r="N84" s="7">
        <v>44197</v>
      </c>
      <c r="O84" s="6">
        <v>130785</v>
      </c>
    </row>
    <row r="85" spans="1:15" x14ac:dyDescent="0.25">
      <c r="A85" s="8">
        <v>23104</v>
      </c>
      <c r="B85" s="10">
        <v>44579</v>
      </c>
      <c r="C85" s="9">
        <v>2781</v>
      </c>
      <c r="D85" s="9"/>
      <c r="E85" s="9">
        <v>57223</v>
      </c>
      <c r="F85" s="9"/>
      <c r="G85" s="8"/>
      <c r="H85" s="9">
        <v>130792</v>
      </c>
      <c r="I85" s="9"/>
      <c r="J85" s="8"/>
      <c r="K85" s="9">
        <v>130792</v>
      </c>
      <c r="L85" s="9"/>
      <c r="M85" s="8" t="s">
        <v>130</v>
      </c>
      <c r="N85" s="10">
        <v>44197</v>
      </c>
      <c r="O85" s="9">
        <v>130792</v>
      </c>
    </row>
    <row r="86" spans="1:15" x14ac:dyDescent="0.25">
      <c r="A86" s="5">
        <v>23105</v>
      </c>
      <c r="B86" s="7">
        <v>44574</v>
      </c>
      <c r="C86" s="6">
        <v>5373</v>
      </c>
      <c r="D86" s="6"/>
      <c r="E86" s="6">
        <v>49556</v>
      </c>
      <c r="F86" s="6"/>
      <c r="G86" s="5"/>
      <c r="H86" s="6">
        <v>49556</v>
      </c>
      <c r="I86" s="6"/>
      <c r="J86" s="5"/>
      <c r="K86" s="6">
        <v>49556</v>
      </c>
      <c r="L86" s="6"/>
      <c r="M86" s="5" t="s">
        <v>130</v>
      </c>
      <c r="N86" s="7">
        <v>44428</v>
      </c>
      <c r="O86" s="6">
        <v>49556</v>
      </c>
    </row>
    <row r="87" spans="1:15" x14ac:dyDescent="0.25">
      <c r="A87" s="8">
        <v>23106</v>
      </c>
      <c r="B87" s="10">
        <v>44574</v>
      </c>
      <c r="C87" s="9">
        <v>5373</v>
      </c>
      <c r="D87" s="9"/>
      <c r="E87" s="9">
        <v>49556</v>
      </c>
      <c r="F87" s="9"/>
      <c r="G87" s="8"/>
      <c r="H87" s="9">
        <v>49556</v>
      </c>
      <c r="I87" s="9"/>
      <c r="J87" s="8"/>
      <c r="K87" s="9">
        <v>49556</v>
      </c>
      <c r="L87" s="9"/>
      <c r="M87" s="8" t="s">
        <v>130</v>
      </c>
      <c r="N87" s="10">
        <v>44428</v>
      </c>
      <c r="O87" s="9">
        <v>49556</v>
      </c>
    </row>
    <row r="88" spans="1:15" x14ac:dyDescent="0.25">
      <c r="A88" s="5">
        <v>23107</v>
      </c>
      <c r="B88" s="7">
        <v>44565</v>
      </c>
      <c r="C88" s="6">
        <v>7063</v>
      </c>
      <c r="D88" s="6"/>
      <c r="E88" s="6">
        <v>75648</v>
      </c>
      <c r="F88" s="6"/>
      <c r="G88" s="5"/>
      <c r="H88" s="6">
        <v>75648</v>
      </c>
      <c r="I88" s="6"/>
      <c r="J88" s="5"/>
      <c r="K88" s="6">
        <v>75648</v>
      </c>
      <c r="L88" s="6"/>
      <c r="M88" s="5" t="s">
        <v>130</v>
      </c>
      <c r="N88" s="7">
        <v>44293</v>
      </c>
      <c r="O88" s="6">
        <v>75648</v>
      </c>
    </row>
    <row r="89" spans="1:15" x14ac:dyDescent="0.25">
      <c r="A89" s="8">
        <v>23108</v>
      </c>
      <c r="B89" s="10">
        <v>44565</v>
      </c>
      <c r="C89" s="9">
        <v>7063</v>
      </c>
      <c r="D89" s="9"/>
      <c r="E89" s="9">
        <v>75636</v>
      </c>
      <c r="F89" s="9"/>
      <c r="G89" s="8"/>
      <c r="H89" s="9">
        <v>75636</v>
      </c>
      <c r="I89" s="9"/>
      <c r="J89" s="8"/>
      <c r="K89" s="9">
        <v>75636</v>
      </c>
      <c r="L89" s="9"/>
      <c r="M89" s="8" t="s">
        <v>130</v>
      </c>
      <c r="N89" s="10">
        <v>44293</v>
      </c>
      <c r="O89" s="9">
        <v>75636</v>
      </c>
    </row>
    <row r="90" spans="1:15" x14ac:dyDescent="0.25">
      <c r="A90" s="5">
        <v>23109</v>
      </c>
      <c r="B90" s="5"/>
      <c r="C90" s="6">
        <v>6125</v>
      </c>
      <c r="D90" s="6"/>
      <c r="E90" s="6">
        <v>6125</v>
      </c>
      <c r="F90" s="6"/>
      <c r="G90" s="5"/>
      <c r="H90" s="6">
        <v>83261</v>
      </c>
      <c r="I90" s="6"/>
      <c r="J90" s="5"/>
      <c r="K90" s="6">
        <v>83261</v>
      </c>
      <c r="L90" s="6"/>
      <c r="M90" s="5" t="s">
        <v>130</v>
      </c>
      <c r="N90" s="7">
        <v>44334</v>
      </c>
      <c r="O90" s="6">
        <v>83261</v>
      </c>
    </row>
    <row r="91" spans="1:15" x14ac:dyDescent="0.25">
      <c r="A91" s="8">
        <v>23110</v>
      </c>
      <c r="B91" s="8"/>
      <c r="C91" s="9">
        <v>6125</v>
      </c>
      <c r="D91" s="9"/>
      <c r="E91" s="9">
        <v>6125</v>
      </c>
      <c r="F91" s="9"/>
      <c r="G91" s="8"/>
      <c r="H91" s="9">
        <v>83233</v>
      </c>
      <c r="I91" s="9"/>
      <c r="J91" s="8"/>
      <c r="K91" s="9">
        <v>83233</v>
      </c>
      <c r="L91" s="9"/>
      <c r="M91" s="8" t="s">
        <v>130</v>
      </c>
      <c r="N91" s="10">
        <v>44334</v>
      </c>
      <c r="O91" s="9">
        <v>83233</v>
      </c>
    </row>
    <row r="92" spans="1:15" x14ac:dyDescent="0.25">
      <c r="A92" s="5">
        <v>23111</v>
      </c>
      <c r="B92" s="7">
        <v>44559</v>
      </c>
      <c r="C92" s="6">
        <v>11233</v>
      </c>
      <c r="D92" s="6"/>
      <c r="E92" s="6">
        <v>42821</v>
      </c>
      <c r="F92" s="6"/>
      <c r="G92" s="5"/>
      <c r="H92" s="6">
        <v>42821</v>
      </c>
      <c r="I92" s="6"/>
      <c r="J92" s="7">
        <v>44489</v>
      </c>
      <c r="K92" s="6">
        <v>42821</v>
      </c>
      <c r="L92" s="6"/>
      <c r="M92" s="5"/>
      <c r="N92" s="5"/>
      <c r="O92" s="6">
        <v>617741</v>
      </c>
    </row>
    <row r="93" spans="1:15" x14ac:dyDescent="0.25">
      <c r="A93" s="8">
        <v>23112</v>
      </c>
      <c r="B93" s="10">
        <v>44559</v>
      </c>
      <c r="C93" s="9">
        <v>11233</v>
      </c>
      <c r="D93" s="9"/>
      <c r="E93" s="9">
        <v>42819</v>
      </c>
      <c r="F93" s="9"/>
      <c r="G93" s="8"/>
      <c r="H93" s="9">
        <v>42819</v>
      </c>
      <c r="I93" s="9"/>
      <c r="J93" s="10">
        <v>44489</v>
      </c>
      <c r="K93" s="9">
        <v>42819</v>
      </c>
      <c r="L93" s="9"/>
      <c r="M93" s="8"/>
      <c r="N93" s="8"/>
      <c r="O93" s="9">
        <v>617739</v>
      </c>
    </row>
    <row r="94" spans="1:15" x14ac:dyDescent="0.25">
      <c r="A94" s="5">
        <v>23113</v>
      </c>
      <c r="B94" s="7">
        <v>44572</v>
      </c>
      <c r="C94" s="6">
        <v>5806</v>
      </c>
      <c r="D94" s="6"/>
      <c r="E94" s="6">
        <v>60300</v>
      </c>
      <c r="F94" s="6"/>
      <c r="G94" s="5"/>
      <c r="H94" s="6">
        <v>60300</v>
      </c>
      <c r="I94" s="6"/>
      <c r="J94" s="5"/>
      <c r="K94" s="6">
        <v>60300</v>
      </c>
      <c r="L94" s="6"/>
      <c r="M94" s="5" t="s">
        <v>130</v>
      </c>
      <c r="N94" s="7">
        <v>44399</v>
      </c>
      <c r="O94" s="6">
        <v>60300</v>
      </c>
    </row>
    <row r="95" spans="1:15" x14ac:dyDescent="0.25">
      <c r="A95" s="8">
        <v>23114</v>
      </c>
      <c r="B95" s="10">
        <v>44572</v>
      </c>
      <c r="C95" s="9">
        <v>5806</v>
      </c>
      <c r="D95" s="9"/>
      <c r="E95" s="9">
        <v>60300</v>
      </c>
      <c r="F95" s="9"/>
      <c r="G95" s="8"/>
      <c r="H95" s="9">
        <v>60300</v>
      </c>
      <c r="I95" s="9"/>
      <c r="J95" s="8"/>
      <c r="K95" s="9">
        <v>60300</v>
      </c>
      <c r="L95" s="9"/>
      <c r="M95" s="8" t="s">
        <v>130</v>
      </c>
      <c r="N95" s="10">
        <v>44399</v>
      </c>
      <c r="O95" s="9">
        <v>60300</v>
      </c>
    </row>
    <row r="96" spans="1:15" x14ac:dyDescent="0.25">
      <c r="A96" s="5">
        <v>23115</v>
      </c>
      <c r="B96" s="7">
        <v>44580</v>
      </c>
      <c r="C96" s="6">
        <v>1322</v>
      </c>
      <c r="D96" s="6"/>
      <c r="E96" s="6">
        <v>76131</v>
      </c>
      <c r="F96" s="6"/>
      <c r="G96" s="5"/>
      <c r="H96" s="6">
        <v>76131</v>
      </c>
      <c r="I96" s="6"/>
      <c r="J96" s="5"/>
      <c r="K96" s="6">
        <v>76131</v>
      </c>
      <c r="L96" s="6"/>
      <c r="M96" s="5" t="s">
        <v>130</v>
      </c>
      <c r="N96" s="7">
        <v>44369</v>
      </c>
      <c r="O96" s="6">
        <v>76131</v>
      </c>
    </row>
    <row r="97" spans="1:15" x14ac:dyDescent="0.25">
      <c r="A97" s="8">
        <v>23116</v>
      </c>
      <c r="B97" s="10">
        <v>44580</v>
      </c>
      <c r="C97" s="9">
        <v>1322</v>
      </c>
      <c r="D97" s="9"/>
      <c r="E97" s="9">
        <v>76131</v>
      </c>
      <c r="F97" s="9"/>
      <c r="G97" s="8"/>
      <c r="H97" s="9">
        <v>76131</v>
      </c>
      <c r="I97" s="9"/>
      <c r="J97" s="8"/>
      <c r="K97" s="9">
        <v>76131</v>
      </c>
      <c r="L97" s="9"/>
      <c r="M97" s="8" t="s">
        <v>130</v>
      </c>
      <c r="N97" s="10">
        <v>44369</v>
      </c>
      <c r="O97" s="9">
        <v>76131</v>
      </c>
    </row>
    <row r="98" spans="1:15" x14ac:dyDescent="0.25">
      <c r="A98" s="5">
        <v>23117</v>
      </c>
      <c r="B98" s="7">
        <v>44573</v>
      </c>
      <c r="C98" s="6">
        <v>6149</v>
      </c>
      <c r="D98" s="6"/>
      <c r="E98" s="6">
        <v>26458</v>
      </c>
      <c r="F98" s="6"/>
      <c r="G98" s="5"/>
      <c r="H98" s="6">
        <v>26458</v>
      </c>
      <c r="I98" s="6"/>
      <c r="J98" s="5"/>
      <c r="K98" s="6">
        <v>26458</v>
      </c>
      <c r="L98" s="6"/>
      <c r="M98" s="5" t="s">
        <v>130</v>
      </c>
      <c r="N98" s="7">
        <v>44351</v>
      </c>
      <c r="O98" s="6">
        <v>26458</v>
      </c>
    </row>
    <row r="99" spans="1:15" x14ac:dyDescent="0.25">
      <c r="A99" s="8">
        <v>23118</v>
      </c>
      <c r="B99" s="10">
        <v>44573</v>
      </c>
      <c r="C99" s="9">
        <v>6149</v>
      </c>
      <c r="D99" s="9"/>
      <c r="E99" s="9">
        <v>26453</v>
      </c>
      <c r="F99" s="9"/>
      <c r="G99" s="8"/>
      <c r="H99" s="9">
        <v>26453</v>
      </c>
      <c r="I99" s="9"/>
      <c r="J99" s="8"/>
      <c r="K99" s="9">
        <v>26453</v>
      </c>
      <c r="L99" s="9"/>
      <c r="M99" s="8" t="s">
        <v>130</v>
      </c>
      <c r="N99" s="10">
        <v>44351</v>
      </c>
      <c r="O99" s="9">
        <v>26453</v>
      </c>
    </row>
    <row r="100" spans="1:15" x14ac:dyDescent="0.25">
      <c r="A100" s="5">
        <v>23119</v>
      </c>
      <c r="B100" s="7">
        <v>44567</v>
      </c>
      <c r="C100" s="6">
        <v>8003</v>
      </c>
      <c r="D100" s="6"/>
      <c r="E100" s="6">
        <v>17961</v>
      </c>
      <c r="F100" s="6"/>
      <c r="G100" s="5"/>
      <c r="H100" s="6">
        <v>17961</v>
      </c>
      <c r="I100" s="6"/>
      <c r="J100" s="5"/>
      <c r="K100" s="6">
        <v>17961</v>
      </c>
      <c r="L100" s="6"/>
      <c r="M100" s="5" t="s">
        <v>130</v>
      </c>
      <c r="N100" s="7">
        <v>44491</v>
      </c>
      <c r="O100" s="6">
        <v>17961</v>
      </c>
    </row>
    <row r="101" spans="1:15" x14ac:dyDescent="0.25">
      <c r="A101" s="8">
        <v>23120</v>
      </c>
      <c r="B101" s="10">
        <v>44567</v>
      </c>
      <c r="C101" s="9">
        <v>8003</v>
      </c>
      <c r="D101" s="9"/>
      <c r="E101" s="9">
        <v>17961</v>
      </c>
      <c r="F101" s="9"/>
      <c r="G101" s="8"/>
      <c r="H101" s="9">
        <v>17961</v>
      </c>
      <c r="I101" s="9"/>
      <c r="J101" s="8"/>
      <c r="K101" s="9">
        <v>17961</v>
      </c>
      <c r="L101" s="9"/>
      <c r="M101" s="8" t="s">
        <v>130</v>
      </c>
      <c r="N101" s="10">
        <v>44491</v>
      </c>
      <c r="O101" s="9">
        <v>17961</v>
      </c>
    </row>
    <row r="102" spans="1:15" x14ac:dyDescent="0.25">
      <c r="A102" s="5">
        <v>23121</v>
      </c>
      <c r="B102" s="7">
        <v>44550</v>
      </c>
      <c r="C102" s="6">
        <v>8995</v>
      </c>
      <c r="D102" s="6"/>
      <c r="E102" s="6">
        <v>28491</v>
      </c>
      <c r="F102" s="6"/>
      <c r="G102" s="7">
        <v>44512</v>
      </c>
      <c r="H102" s="6">
        <v>28491</v>
      </c>
      <c r="I102" s="6"/>
      <c r="J102" s="7">
        <v>43790</v>
      </c>
      <c r="K102" s="6">
        <v>319188</v>
      </c>
      <c r="L102" s="6"/>
      <c r="M102" s="5"/>
      <c r="N102" s="5"/>
      <c r="O102" s="6">
        <v>610942</v>
      </c>
    </row>
    <row r="103" spans="1:15" x14ac:dyDescent="0.25">
      <c r="A103" s="8">
        <v>23122</v>
      </c>
      <c r="B103" s="10">
        <v>44550</v>
      </c>
      <c r="C103" s="9">
        <v>8995</v>
      </c>
      <c r="D103" s="9"/>
      <c r="E103" s="9">
        <v>28491</v>
      </c>
      <c r="F103" s="9"/>
      <c r="G103" s="10">
        <v>44512</v>
      </c>
      <c r="H103" s="9">
        <v>28491</v>
      </c>
      <c r="I103" s="9"/>
      <c r="J103" s="10">
        <v>43790</v>
      </c>
      <c r="K103" s="9">
        <v>319188</v>
      </c>
      <c r="L103" s="9"/>
      <c r="M103" s="8"/>
      <c r="N103" s="8"/>
      <c r="O103" s="9">
        <v>584351</v>
      </c>
    </row>
    <row r="104" spans="1:15" x14ac:dyDescent="0.25">
      <c r="A104" s="5">
        <v>23123</v>
      </c>
      <c r="B104" s="5"/>
      <c r="C104" s="6">
        <v>68</v>
      </c>
      <c r="D104" s="6"/>
      <c r="E104" s="6">
        <v>68</v>
      </c>
      <c r="F104" s="6"/>
      <c r="G104" s="5"/>
      <c r="H104" s="6">
        <v>68</v>
      </c>
      <c r="I104" s="6"/>
      <c r="J104" s="5"/>
      <c r="K104" s="6">
        <v>68</v>
      </c>
      <c r="L104" s="6"/>
      <c r="M104" s="5" t="s">
        <v>130</v>
      </c>
      <c r="N104" s="7">
        <v>44467</v>
      </c>
      <c r="O104" s="6">
        <v>68</v>
      </c>
    </row>
    <row r="105" spans="1:15" x14ac:dyDescent="0.25">
      <c r="A105" s="8">
        <v>23124</v>
      </c>
      <c r="B105" s="8"/>
      <c r="C105" s="9">
        <v>45</v>
      </c>
      <c r="D105" s="9"/>
      <c r="E105" s="9">
        <v>45</v>
      </c>
      <c r="F105" s="9"/>
      <c r="G105" s="8"/>
      <c r="H105" s="9">
        <v>45</v>
      </c>
      <c r="I105" s="9"/>
      <c r="J105" s="8"/>
      <c r="K105" s="9">
        <v>45</v>
      </c>
      <c r="L105" s="9"/>
      <c r="M105" s="8" t="s">
        <v>130</v>
      </c>
      <c r="N105" s="10">
        <v>44467</v>
      </c>
      <c r="O105" s="9">
        <v>45</v>
      </c>
    </row>
    <row r="106" spans="1:15" x14ac:dyDescent="0.25">
      <c r="A106" s="5">
        <v>23125</v>
      </c>
      <c r="B106" s="7">
        <v>44582</v>
      </c>
      <c r="C106" s="6">
        <v>1402</v>
      </c>
      <c r="D106" s="6"/>
      <c r="E106" s="6">
        <v>12606</v>
      </c>
      <c r="F106" s="6"/>
      <c r="G106" s="5"/>
      <c r="H106" s="6">
        <v>12606</v>
      </c>
      <c r="I106" s="6"/>
      <c r="J106" s="5"/>
      <c r="K106" s="6">
        <v>12606</v>
      </c>
      <c r="L106" s="6"/>
      <c r="M106" s="5" t="s">
        <v>130</v>
      </c>
      <c r="N106" s="7">
        <v>44494</v>
      </c>
      <c r="O106" s="6">
        <v>12606</v>
      </c>
    </row>
    <row r="107" spans="1:15" x14ac:dyDescent="0.25">
      <c r="A107" s="8">
        <v>23126</v>
      </c>
      <c r="B107" s="10">
        <v>44582</v>
      </c>
      <c r="C107" s="9">
        <v>1402</v>
      </c>
      <c r="D107" s="9"/>
      <c r="E107" s="9">
        <v>12603</v>
      </c>
      <c r="F107" s="9"/>
      <c r="G107" s="8"/>
      <c r="H107" s="9">
        <v>12603</v>
      </c>
      <c r="I107" s="9"/>
      <c r="J107" s="8"/>
      <c r="K107" s="9">
        <v>12603</v>
      </c>
      <c r="L107" s="9"/>
      <c r="M107" s="8" t="s">
        <v>130</v>
      </c>
      <c r="N107" s="10">
        <v>44494</v>
      </c>
      <c r="O107" s="9">
        <v>12603</v>
      </c>
    </row>
    <row r="108" spans="1:15" x14ac:dyDescent="0.25">
      <c r="A108" s="5">
        <v>23127</v>
      </c>
      <c r="B108" s="7">
        <v>44564</v>
      </c>
      <c r="C108" s="6">
        <v>11491</v>
      </c>
      <c r="D108" s="6"/>
      <c r="E108" s="6">
        <v>34429</v>
      </c>
      <c r="F108" s="6"/>
      <c r="G108" s="5"/>
      <c r="H108" s="6">
        <v>34429</v>
      </c>
      <c r="I108" s="6"/>
      <c r="J108" s="7">
        <v>44518</v>
      </c>
      <c r="K108" s="6">
        <v>34429</v>
      </c>
      <c r="L108" s="6"/>
      <c r="M108" s="5"/>
      <c r="N108" s="5"/>
      <c r="O108" s="6">
        <v>593277</v>
      </c>
    </row>
    <row r="109" spans="1:15" x14ac:dyDescent="0.25">
      <c r="A109" s="8">
        <v>23128</v>
      </c>
      <c r="B109" s="10">
        <v>44564</v>
      </c>
      <c r="C109" s="9">
        <v>11491</v>
      </c>
      <c r="D109" s="9"/>
      <c r="E109" s="9">
        <v>34429</v>
      </c>
      <c r="F109" s="9"/>
      <c r="G109" s="8"/>
      <c r="H109" s="9">
        <v>34429</v>
      </c>
      <c r="I109" s="9"/>
      <c r="J109" s="10">
        <v>44518</v>
      </c>
      <c r="K109" s="9">
        <v>34429</v>
      </c>
      <c r="L109" s="9"/>
      <c r="M109" s="8"/>
      <c r="N109" s="8"/>
      <c r="O109" s="9">
        <v>593277</v>
      </c>
    </row>
    <row r="110" spans="1:15" x14ac:dyDescent="0.25">
      <c r="A110" s="5">
        <v>23129</v>
      </c>
      <c r="B110" s="5"/>
      <c r="C110" s="6"/>
      <c r="D110" s="6"/>
      <c r="E110" s="6"/>
      <c r="F110" s="6"/>
      <c r="G110" s="5"/>
      <c r="H110" s="6"/>
      <c r="I110" s="6"/>
      <c r="J110" s="5"/>
      <c r="K110" s="6"/>
      <c r="L110" s="6"/>
      <c r="M110" s="5" t="s">
        <v>130</v>
      </c>
      <c r="N110" s="7">
        <v>44559</v>
      </c>
      <c r="O110" s="6">
        <v>0</v>
      </c>
    </row>
    <row r="111" spans="1:15" x14ac:dyDescent="0.25">
      <c r="A111" s="8">
        <v>23130</v>
      </c>
      <c r="B111" s="8"/>
      <c r="C111" s="9"/>
      <c r="D111" s="9"/>
      <c r="E111" s="9"/>
      <c r="F111" s="9"/>
      <c r="G111" s="8"/>
      <c r="H111" s="9"/>
      <c r="I111" s="9"/>
      <c r="J111" s="8"/>
      <c r="K111" s="9"/>
      <c r="L111" s="9"/>
      <c r="M111" s="8" t="s">
        <v>130</v>
      </c>
      <c r="N111" s="10">
        <v>44559</v>
      </c>
      <c r="O111" s="9">
        <v>0</v>
      </c>
    </row>
    <row r="112" spans="1:15" x14ac:dyDescent="0.25">
      <c r="A112" s="5">
        <v>23131</v>
      </c>
      <c r="B112" s="7">
        <v>44575</v>
      </c>
      <c r="C112" s="6">
        <v>4746</v>
      </c>
      <c r="D112" s="6"/>
      <c r="E112" s="6">
        <v>24907</v>
      </c>
      <c r="F112" s="6"/>
      <c r="G112" s="5"/>
      <c r="H112" s="6">
        <v>99420</v>
      </c>
      <c r="I112" s="6"/>
      <c r="J112" s="7">
        <v>44377</v>
      </c>
      <c r="K112" s="6">
        <v>99420</v>
      </c>
      <c r="L112" s="6"/>
      <c r="M112" s="5"/>
      <c r="N112" s="5"/>
      <c r="O112" s="6">
        <v>621120</v>
      </c>
    </row>
    <row r="113" spans="1:15" x14ac:dyDescent="0.25">
      <c r="A113" s="8">
        <v>23132</v>
      </c>
      <c r="B113" s="10">
        <v>44575</v>
      </c>
      <c r="C113" s="9">
        <v>4746</v>
      </c>
      <c r="D113" s="9"/>
      <c r="E113" s="9">
        <v>24907</v>
      </c>
      <c r="F113" s="9"/>
      <c r="G113" s="8"/>
      <c r="H113" s="9">
        <v>99420</v>
      </c>
      <c r="I113" s="9"/>
      <c r="J113" s="10">
        <v>44377</v>
      </c>
      <c r="K113" s="9">
        <v>99420</v>
      </c>
      <c r="L113" s="9"/>
      <c r="M113" s="8"/>
      <c r="N113" s="8"/>
      <c r="O113" s="9">
        <v>621120</v>
      </c>
    </row>
    <row r="114" spans="1:15" x14ac:dyDescent="0.25">
      <c r="A114" s="5">
        <v>23133</v>
      </c>
      <c r="B114" s="7">
        <v>44560</v>
      </c>
      <c r="C114" s="6">
        <v>7950</v>
      </c>
      <c r="D114" s="6"/>
      <c r="E114" s="6">
        <v>40068</v>
      </c>
      <c r="F114" s="6"/>
      <c r="G114" s="5"/>
      <c r="H114" s="6">
        <v>40068</v>
      </c>
      <c r="I114" s="6"/>
      <c r="J114" s="7">
        <v>44498</v>
      </c>
      <c r="K114" s="6">
        <v>40068</v>
      </c>
      <c r="L114" s="6"/>
      <c r="M114" s="5"/>
      <c r="N114" s="5"/>
      <c r="O114" s="6">
        <v>621294</v>
      </c>
    </row>
    <row r="115" spans="1:15" x14ac:dyDescent="0.25">
      <c r="A115" s="8">
        <v>23134</v>
      </c>
      <c r="B115" s="10">
        <v>44560</v>
      </c>
      <c r="C115" s="9">
        <v>7950</v>
      </c>
      <c r="D115" s="9"/>
      <c r="E115" s="9">
        <v>40068</v>
      </c>
      <c r="F115" s="9"/>
      <c r="G115" s="8"/>
      <c r="H115" s="9">
        <v>40068</v>
      </c>
      <c r="I115" s="9"/>
      <c r="J115" s="10">
        <v>44498</v>
      </c>
      <c r="K115" s="9">
        <v>40068</v>
      </c>
      <c r="L115" s="9"/>
      <c r="M115" s="8"/>
      <c r="N115" s="8"/>
      <c r="O115" s="9">
        <v>621294</v>
      </c>
    </row>
    <row r="116" spans="1:15" x14ac:dyDescent="0.25">
      <c r="A116" s="5">
        <v>23135</v>
      </c>
      <c r="B116" s="7">
        <v>44566</v>
      </c>
      <c r="C116" s="6">
        <v>9875</v>
      </c>
      <c r="D116" s="6"/>
      <c r="E116" s="6">
        <v>54908</v>
      </c>
      <c r="F116" s="6"/>
      <c r="G116" s="5"/>
      <c r="H116" s="6">
        <v>54908</v>
      </c>
      <c r="I116" s="6"/>
      <c r="J116" s="7">
        <v>44469</v>
      </c>
      <c r="K116" s="6">
        <v>54908</v>
      </c>
      <c r="L116" s="6"/>
      <c r="M116" s="5"/>
      <c r="N116" s="5"/>
      <c r="O116" s="6">
        <v>588496</v>
      </c>
    </row>
    <row r="117" spans="1:15" x14ac:dyDescent="0.25">
      <c r="A117" s="8">
        <v>23136</v>
      </c>
      <c r="B117" s="10">
        <v>44566</v>
      </c>
      <c r="C117" s="9">
        <v>9875</v>
      </c>
      <c r="D117" s="9"/>
      <c r="E117" s="9">
        <v>54908</v>
      </c>
      <c r="F117" s="9"/>
      <c r="G117" s="8"/>
      <c r="H117" s="9">
        <v>54908</v>
      </c>
      <c r="I117" s="9"/>
      <c r="J117" s="10">
        <v>44469</v>
      </c>
      <c r="K117" s="9">
        <v>54908</v>
      </c>
      <c r="L117" s="9"/>
      <c r="M117" s="8"/>
      <c r="N117" s="8"/>
      <c r="O117" s="9">
        <v>588496</v>
      </c>
    </row>
    <row r="118" spans="1:15" x14ac:dyDescent="0.25">
      <c r="A118" s="5">
        <v>23137</v>
      </c>
      <c r="B118" s="5"/>
      <c r="C118" s="6">
        <v>3</v>
      </c>
      <c r="D118" s="6"/>
      <c r="E118" s="6">
        <v>3</v>
      </c>
      <c r="F118" s="6"/>
      <c r="G118" s="5"/>
      <c r="H118" s="6">
        <v>3</v>
      </c>
      <c r="I118" s="6"/>
      <c r="J118" s="5"/>
      <c r="K118" s="6">
        <v>3</v>
      </c>
      <c r="L118" s="6"/>
      <c r="M118" s="5" t="s">
        <v>130</v>
      </c>
      <c r="N118" s="7">
        <v>44440</v>
      </c>
      <c r="O118" s="6">
        <v>3</v>
      </c>
    </row>
    <row r="119" spans="1:15" x14ac:dyDescent="0.25">
      <c r="A119" s="8">
        <v>23138</v>
      </c>
      <c r="B119" s="8"/>
      <c r="C119" s="9">
        <v>6</v>
      </c>
      <c r="D119" s="9"/>
      <c r="E119" s="9">
        <v>6</v>
      </c>
      <c r="F119" s="9"/>
      <c r="G119" s="8"/>
      <c r="H119" s="9">
        <v>6</v>
      </c>
      <c r="I119" s="9"/>
      <c r="J119" s="8"/>
      <c r="K119" s="9">
        <v>6</v>
      </c>
      <c r="L119" s="9"/>
      <c r="M119" s="8" t="s">
        <v>130</v>
      </c>
      <c r="N119" s="10">
        <v>44440</v>
      </c>
      <c r="O119" s="9">
        <v>6</v>
      </c>
    </row>
    <row r="120" spans="1:15" x14ac:dyDescent="0.25">
      <c r="A120" s="5">
        <v>23139</v>
      </c>
      <c r="B120" s="7">
        <v>44582</v>
      </c>
      <c r="C120" s="6">
        <v>1161</v>
      </c>
      <c r="D120" s="6"/>
      <c r="E120" s="6">
        <v>67117</v>
      </c>
      <c r="F120" s="6"/>
      <c r="G120" s="7">
        <v>44293</v>
      </c>
      <c r="H120" s="6">
        <v>146539</v>
      </c>
      <c r="I120" s="6"/>
      <c r="J120" s="7">
        <v>43951</v>
      </c>
      <c r="K120" s="6">
        <v>286347</v>
      </c>
      <c r="L120" s="6"/>
      <c r="M120" s="5"/>
      <c r="N120" s="5"/>
      <c r="O120" s="6">
        <v>546566</v>
      </c>
    </row>
    <row r="121" spans="1:15" x14ac:dyDescent="0.25">
      <c r="A121" s="8">
        <v>23140</v>
      </c>
      <c r="B121" s="10">
        <v>44582</v>
      </c>
      <c r="C121" s="9">
        <v>1161</v>
      </c>
      <c r="D121" s="9"/>
      <c r="E121" s="9">
        <v>67117</v>
      </c>
      <c r="F121" s="9"/>
      <c r="G121" s="10">
        <v>44293</v>
      </c>
      <c r="H121" s="9">
        <v>146539</v>
      </c>
      <c r="I121" s="9"/>
      <c r="J121" s="10">
        <v>43951</v>
      </c>
      <c r="K121" s="9">
        <v>286347</v>
      </c>
      <c r="L121" s="9"/>
      <c r="M121" s="8"/>
      <c r="N121" s="8"/>
      <c r="O121" s="9">
        <v>546566</v>
      </c>
    </row>
    <row r="122" spans="1:15" x14ac:dyDescent="0.25">
      <c r="A122" s="5">
        <v>23141</v>
      </c>
      <c r="B122" s="5"/>
      <c r="C122" s="6">
        <v>3</v>
      </c>
      <c r="D122" s="6"/>
      <c r="E122" s="6">
        <v>3</v>
      </c>
      <c r="F122" s="6"/>
      <c r="G122" s="5"/>
      <c r="H122" s="6">
        <v>3</v>
      </c>
      <c r="I122" s="6"/>
      <c r="J122" s="5"/>
      <c r="K122" s="6">
        <v>3</v>
      </c>
      <c r="L122" s="6"/>
      <c r="M122" s="5" t="s">
        <v>130</v>
      </c>
      <c r="N122" s="7">
        <v>44502</v>
      </c>
      <c r="O122" s="6">
        <v>3</v>
      </c>
    </row>
    <row r="123" spans="1:15" x14ac:dyDescent="0.25">
      <c r="A123" s="8">
        <v>23142</v>
      </c>
      <c r="B123" s="8"/>
      <c r="C123" s="9"/>
      <c r="D123" s="9"/>
      <c r="E123" s="9"/>
      <c r="F123" s="9"/>
      <c r="G123" s="8"/>
      <c r="H123" s="9"/>
      <c r="I123" s="9"/>
      <c r="J123" s="8"/>
      <c r="K123" s="9"/>
      <c r="L123" s="9"/>
      <c r="M123" s="8" t="s">
        <v>130</v>
      </c>
      <c r="N123" s="10">
        <v>44502</v>
      </c>
      <c r="O123" s="9">
        <v>0</v>
      </c>
    </row>
    <row r="124" spans="1:15" x14ac:dyDescent="0.25">
      <c r="A124" s="5">
        <v>23143</v>
      </c>
      <c r="B124" s="5"/>
      <c r="C124" s="6">
        <v>11</v>
      </c>
      <c r="D124" s="6"/>
      <c r="E124" s="6">
        <v>11</v>
      </c>
      <c r="F124" s="6"/>
      <c r="G124" s="5"/>
      <c r="H124" s="6">
        <v>11</v>
      </c>
      <c r="I124" s="6"/>
      <c r="J124" s="5"/>
      <c r="K124" s="6">
        <v>11</v>
      </c>
      <c r="L124" s="6"/>
      <c r="M124" s="5" t="s">
        <v>130</v>
      </c>
      <c r="N124" s="7">
        <v>44525</v>
      </c>
      <c r="O124" s="6">
        <v>47</v>
      </c>
    </row>
    <row r="125" spans="1:15" x14ac:dyDescent="0.25">
      <c r="A125" s="8">
        <v>23144</v>
      </c>
      <c r="B125" s="8"/>
      <c r="C125" s="9">
        <v>7</v>
      </c>
      <c r="D125" s="9"/>
      <c r="E125" s="9">
        <v>7</v>
      </c>
      <c r="F125" s="9"/>
      <c r="G125" s="8"/>
      <c r="H125" s="9">
        <v>7</v>
      </c>
      <c r="I125" s="9"/>
      <c r="J125" s="8"/>
      <c r="K125" s="9">
        <v>7</v>
      </c>
      <c r="L125" s="9"/>
      <c r="M125" s="8" t="s">
        <v>130</v>
      </c>
      <c r="N125" s="10">
        <v>44525</v>
      </c>
      <c r="O125" s="9">
        <v>41</v>
      </c>
    </row>
    <row r="126" spans="1:15" x14ac:dyDescent="0.25">
      <c r="A126" s="5">
        <v>23145</v>
      </c>
      <c r="B126" s="7">
        <v>44578</v>
      </c>
      <c r="C126" s="6">
        <v>3576</v>
      </c>
      <c r="D126" s="6"/>
      <c r="E126" s="6">
        <v>23245</v>
      </c>
      <c r="F126" s="6"/>
      <c r="G126" s="5"/>
      <c r="H126" s="6">
        <v>23245</v>
      </c>
      <c r="I126" s="6"/>
      <c r="J126" s="7">
        <v>44530</v>
      </c>
      <c r="K126" s="6">
        <v>23245</v>
      </c>
      <c r="L126" s="6"/>
      <c r="M126" s="5"/>
      <c r="N126" s="5"/>
      <c r="O126" s="6">
        <v>584011</v>
      </c>
    </row>
    <row r="127" spans="1:15" x14ac:dyDescent="0.25">
      <c r="A127" s="8">
        <v>23146</v>
      </c>
      <c r="B127" s="10">
        <v>44578</v>
      </c>
      <c r="C127" s="9">
        <v>3576</v>
      </c>
      <c r="D127" s="9"/>
      <c r="E127" s="9">
        <v>23245</v>
      </c>
      <c r="F127" s="9"/>
      <c r="G127" s="8"/>
      <c r="H127" s="9">
        <v>23245</v>
      </c>
      <c r="I127" s="9"/>
      <c r="J127" s="10">
        <v>44530</v>
      </c>
      <c r="K127" s="9">
        <v>23245</v>
      </c>
      <c r="L127" s="9"/>
      <c r="M127" s="8"/>
      <c r="N127" s="8"/>
      <c r="O127" s="9">
        <v>584011</v>
      </c>
    </row>
    <row r="128" spans="1:15" x14ac:dyDescent="0.25">
      <c r="A128" s="5">
        <v>23147</v>
      </c>
      <c r="B128" s="7">
        <v>44574</v>
      </c>
      <c r="C128" s="6">
        <v>4562</v>
      </c>
      <c r="D128" s="6"/>
      <c r="E128" s="6">
        <v>56112</v>
      </c>
      <c r="F128" s="6"/>
      <c r="G128" s="5"/>
      <c r="H128" s="6">
        <v>56112</v>
      </c>
      <c r="I128" s="6"/>
      <c r="J128" s="7">
        <v>44469</v>
      </c>
      <c r="K128" s="6">
        <v>56112</v>
      </c>
      <c r="L128" s="6"/>
      <c r="M128" s="5"/>
      <c r="N128" s="5"/>
      <c r="O128" s="6">
        <v>605408</v>
      </c>
    </row>
    <row r="129" spans="1:15" x14ac:dyDescent="0.25">
      <c r="A129" s="8">
        <v>23148</v>
      </c>
      <c r="B129" s="10">
        <v>44574</v>
      </c>
      <c r="C129" s="9">
        <v>4562</v>
      </c>
      <c r="D129" s="9"/>
      <c r="E129" s="9">
        <v>56112</v>
      </c>
      <c r="F129" s="9"/>
      <c r="G129" s="8"/>
      <c r="H129" s="9">
        <v>56112</v>
      </c>
      <c r="I129" s="9"/>
      <c r="J129" s="10">
        <v>44469</v>
      </c>
      <c r="K129" s="9">
        <v>56112</v>
      </c>
      <c r="L129" s="9"/>
      <c r="M129" s="8"/>
      <c r="N129" s="8"/>
      <c r="O129" s="9">
        <v>605408</v>
      </c>
    </row>
    <row r="130" spans="1:15" x14ac:dyDescent="0.25">
      <c r="A130" s="5">
        <v>23149</v>
      </c>
      <c r="B130" s="7">
        <v>44572</v>
      </c>
      <c r="C130" s="6">
        <v>5229</v>
      </c>
      <c r="D130" s="6"/>
      <c r="E130" s="6">
        <v>15354</v>
      </c>
      <c r="F130" s="6"/>
      <c r="G130" s="5"/>
      <c r="H130" s="6">
        <v>15354</v>
      </c>
      <c r="I130" s="6"/>
      <c r="J130" s="7">
        <v>44550</v>
      </c>
      <c r="K130" s="6">
        <v>15354</v>
      </c>
      <c r="L130" s="6"/>
      <c r="M130" s="5"/>
      <c r="N130" s="5"/>
      <c r="O130" s="6">
        <v>558669</v>
      </c>
    </row>
    <row r="131" spans="1:15" x14ac:dyDescent="0.25">
      <c r="A131" s="8">
        <v>23150</v>
      </c>
      <c r="B131" s="10">
        <v>44572</v>
      </c>
      <c r="C131" s="9">
        <v>5229</v>
      </c>
      <c r="D131" s="9"/>
      <c r="E131" s="9">
        <v>15354</v>
      </c>
      <c r="F131" s="9"/>
      <c r="G131" s="8"/>
      <c r="H131" s="9">
        <v>15354</v>
      </c>
      <c r="I131" s="9"/>
      <c r="J131" s="10">
        <v>44550</v>
      </c>
      <c r="K131" s="9">
        <v>15354</v>
      </c>
      <c r="L131" s="9"/>
      <c r="M131" s="8"/>
      <c r="N131" s="8"/>
      <c r="O131" s="9">
        <v>558669</v>
      </c>
    </row>
    <row r="132" spans="1:15" x14ac:dyDescent="0.25">
      <c r="A132" s="5">
        <v>23151</v>
      </c>
      <c r="B132" s="7">
        <v>44552</v>
      </c>
      <c r="C132" s="6">
        <v>9696</v>
      </c>
      <c r="D132" s="6"/>
      <c r="E132" s="6">
        <v>77110</v>
      </c>
      <c r="F132" s="6"/>
      <c r="G132" s="7">
        <v>44260</v>
      </c>
      <c r="H132" s="6">
        <v>149151</v>
      </c>
      <c r="I132" s="6"/>
      <c r="J132" s="7">
        <v>43886</v>
      </c>
      <c r="K132" s="6">
        <v>287519</v>
      </c>
      <c r="L132" s="6"/>
      <c r="M132" s="5"/>
      <c r="N132" s="5"/>
      <c r="O132" s="6">
        <v>552931</v>
      </c>
    </row>
    <row r="133" spans="1:15" x14ac:dyDescent="0.25">
      <c r="A133" s="8">
        <v>23152</v>
      </c>
      <c r="B133" s="10">
        <v>44552</v>
      </c>
      <c r="C133" s="9">
        <v>9696</v>
      </c>
      <c r="D133" s="9"/>
      <c r="E133" s="9">
        <v>77110</v>
      </c>
      <c r="F133" s="9"/>
      <c r="G133" s="10">
        <v>44260</v>
      </c>
      <c r="H133" s="9">
        <v>149151</v>
      </c>
      <c r="I133" s="9"/>
      <c r="J133" s="10">
        <v>43886</v>
      </c>
      <c r="K133" s="9">
        <v>287519</v>
      </c>
      <c r="L133" s="9"/>
      <c r="M133" s="8"/>
      <c r="N133" s="8"/>
      <c r="O133" s="9">
        <v>552931</v>
      </c>
    </row>
    <row r="134" spans="1:15" x14ac:dyDescent="0.25">
      <c r="A134" s="5">
        <v>23153</v>
      </c>
      <c r="B134" s="7">
        <v>44565</v>
      </c>
      <c r="C134" s="6">
        <v>4802</v>
      </c>
      <c r="D134" s="6"/>
      <c r="E134" s="6">
        <v>77688</v>
      </c>
      <c r="F134" s="6"/>
      <c r="G134" s="7">
        <v>44245</v>
      </c>
      <c r="H134" s="6">
        <v>157696</v>
      </c>
      <c r="I134" s="6"/>
      <c r="J134" s="7">
        <v>43889</v>
      </c>
      <c r="K134" s="6">
        <v>296889</v>
      </c>
      <c r="L134" s="6"/>
      <c r="M134" s="5"/>
      <c r="N134" s="5"/>
      <c r="O134" s="6">
        <v>561472</v>
      </c>
    </row>
    <row r="135" spans="1:15" x14ac:dyDescent="0.25">
      <c r="A135" s="8">
        <v>23154</v>
      </c>
      <c r="B135" s="10">
        <v>44565</v>
      </c>
      <c r="C135" s="9">
        <v>4802</v>
      </c>
      <c r="D135" s="9"/>
      <c r="E135" s="9">
        <v>77688</v>
      </c>
      <c r="F135" s="9"/>
      <c r="G135" s="10">
        <v>44245</v>
      </c>
      <c r="H135" s="9">
        <v>157696</v>
      </c>
      <c r="I135" s="9"/>
      <c r="J135" s="10">
        <v>43889</v>
      </c>
      <c r="K135" s="9">
        <v>296889</v>
      </c>
      <c r="L135" s="9"/>
      <c r="M135" s="8"/>
      <c r="N135" s="8"/>
      <c r="O135" s="9">
        <v>561472</v>
      </c>
    </row>
    <row r="136" spans="1:15" x14ac:dyDescent="0.25">
      <c r="A136" s="5">
        <v>23155</v>
      </c>
      <c r="B136" s="7">
        <v>44579</v>
      </c>
      <c r="C136" s="6">
        <v>3138</v>
      </c>
      <c r="D136" s="6"/>
      <c r="E136" s="6">
        <v>13938</v>
      </c>
      <c r="F136" s="6"/>
      <c r="G136" s="5"/>
      <c r="H136" s="6">
        <v>13938</v>
      </c>
      <c r="I136" s="6"/>
      <c r="J136" s="7">
        <v>44559</v>
      </c>
      <c r="K136" s="6">
        <v>13938</v>
      </c>
      <c r="L136" s="6"/>
      <c r="M136" s="5"/>
      <c r="N136" s="5"/>
      <c r="O136" s="6">
        <v>568794</v>
      </c>
    </row>
    <row r="137" spans="1:15" x14ac:dyDescent="0.25">
      <c r="A137" s="8">
        <v>23156</v>
      </c>
      <c r="B137" s="10">
        <v>44579</v>
      </c>
      <c r="C137" s="9">
        <v>3138</v>
      </c>
      <c r="D137" s="9"/>
      <c r="E137" s="9">
        <v>13938</v>
      </c>
      <c r="F137" s="9"/>
      <c r="G137" s="8"/>
      <c r="H137" s="9">
        <v>13938</v>
      </c>
      <c r="I137" s="9"/>
      <c r="J137" s="10">
        <v>44559</v>
      </c>
      <c r="K137" s="9">
        <v>13938</v>
      </c>
      <c r="L137" s="9"/>
      <c r="M137" s="8"/>
      <c r="N137" s="8"/>
      <c r="O137" s="9">
        <v>568793</v>
      </c>
    </row>
    <row r="138" spans="1:15" x14ac:dyDescent="0.25">
      <c r="A138" s="5">
        <v>24001</v>
      </c>
      <c r="B138" s="7">
        <v>44567</v>
      </c>
      <c r="C138" s="6">
        <v>8952</v>
      </c>
      <c r="D138" s="6"/>
      <c r="E138" s="6">
        <v>19323</v>
      </c>
      <c r="F138" s="6"/>
      <c r="G138" s="7">
        <v>44414</v>
      </c>
      <c r="H138" s="6">
        <v>83381</v>
      </c>
      <c r="I138" s="6"/>
      <c r="J138" s="5"/>
      <c r="K138" s="6">
        <v>233729</v>
      </c>
      <c r="L138" s="6"/>
      <c r="M138" s="5" t="s">
        <v>130</v>
      </c>
      <c r="N138" s="7">
        <v>43980</v>
      </c>
      <c r="O138" s="6">
        <v>233729</v>
      </c>
    </row>
    <row r="139" spans="1:15" x14ac:dyDescent="0.25">
      <c r="A139" s="8">
        <v>24002</v>
      </c>
      <c r="B139" s="10">
        <v>44567</v>
      </c>
      <c r="C139" s="9">
        <v>8952</v>
      </c>
      <c r="D139" s="9"/>
      <c r="E139" s="9">
        <v>19323</v>
      </c>
      <c r="F139" s="9"/>
      <c r="G139" s="10">
        <v>44414</v>
      </c>
      <c r="H139" s="9">
        <v>83381</v>
      </c>
      <c r="I139" s="9"/>
      <c r="J139" s="8"/>
      <c r="K139" s="9">
        <v>233729</v>
      </c>
      <c r="L139" s="9"/>
      <c r="M139" s="8" t="s">
        <v>130</v>
      </c>
      <c r="N139" s="10">
        <v>43980</v>
      </c>
      <c r="O139" s="9">
        <v>233729</v>
      </c>
    </row>
    <row r="140" spans="1:15" x14ac:dyDescent="0.25">
      <c r="A140" s="5">
        <v>24005</v>
      </c>
      <c r="B140" s="7">
        <v>44575</v>
      </c>
      <c r="C140" s="6">
        <v>4809</v>
      </c>
      <c r="D140" s="6"/>
      <c r="E140" s="6">
        <v>36579</v>
      </c>
      <c r="F140" s="6"/>
      <c r="G140" s="7">
        <v>44340</v>
      </c>
      <c r="H140" s="6">
        <v>114601</v>
      </c>
      <c r="I140" s="6"/>
      <c r="J140" s="5"/>
      <c r="K140" s="6">
        <v>253977</v>
      </c>
      <c r="L140" s="6"/>
      <c r="M140" s="5" t="s">
        <v>130</v>
      </c>
      <c r="N140" s="7">
        <v>43920</v>
      </c>
      <c r="O140" s="6">
        <v>253977</v>
      </c>
    </row>
    <row r="141" spans="1:15" x14ac:dyDescent="0.25">
      <c r="A141" s="8">
        <v>24006</v>
      </c>
      <c r="B141" s="10">
        <v>44575</v>
      </c>
      <c r="C141" s="9">
        <v>4809</v>
      </c>
      <c r="D141" s="9"/>
      <c r="E141" s="9">
        <v>36579</v>
      </c>
      <c r="F141" s="9"/>
      <c r="G141" s="10">
        <v>44340</v>
      </c>
      <c r="H141" s="9">
        <v>114601</v>
      </c>
      <c r="I141" s="9"/>
      <c r="J141" s="8"/>
      <c r="K141" s="9">
        <v>253980</v>
      </c>
      <c r="L141" s="9"/>
      <c r="M141" s="8" t="s">
        <v>130</v>
      </c>
      <c r="N141" s="10">
        <v>43920</v>
      </c>
      <c r="O141" s="9">
        <v>253980</v>
      </c>
    </row>
    <row r="142" spans="1:15" x14ac:dyDescent="0.25">
      <c r="A142" s="5">
        <v>24013</v>
      </c>
      <c r="B142" s="7">
        <v>44566</v>
      </c>
      <c r="C142" s="6">
        <v>8917</v>
      </c>
      <c r="D142" s="6"/>
      <c r="E142" s="6">
        <v>49051</v>
      </c>
      <c r="F142" s="6"/>
      <c r="G142" s="7">
        <v>44484</v>
      </c>
      <c r="H142" s="6">
        <v>49051</v>
      </c>
      <c r="I142" s="6"/>
      <c r="J142" s="5"/>
      <c r="K142" s="6">
        <v>308490</v>
      </c>
      <c r="L142" s="6"/>
      <c r="M142" s="5" t="s">
        <v>130</v>
      </c>
      <c r="N142" s="7">
        <v>43647</v>
      </c>
      <c r="O142" s="6">
        <v>308490</v>
      </c>
    </row>
    <row r="143" spans="1:15" x14ac:dyDescent="0.25">
      <c r="A143" s="8">
        <v>24014</v>
      </c>
      <c r="B143" s="10">
        <v>44566</v>
      </c>
      <c r="C143" s="9">
        <v>8917</v>
      </c>
      <c r="D143" s="9"/>
      <c r="E143" s="9">
        <v>49051</v>
      </c>
      <c r="F143" s="9"/>
      <c r="G143" s="10">
        <v>44484</v>
      </c>
      <c r="H143" s="9">
        <v>49051</v>
      </c>
      <c r="I143" s="9"/>
      <c r="J143" s="8"/>
      <c r="K143" s="9">
        <v>308492</v>
      </c>
      <c r="L143" s="9"/>
      <c r="M143" s="8" t="s">
        <v>130</v>
      </c>
      <c r="N143" s="10">
        <v>43647</v>
      </c>
      <c r="O143" s="9">
        <v>308492</v>
      </c>
    </row>
    <row r="144" spans="1:15" x14ac:dyDescent="0.25">
      <c r="A144" s="5">
        <v>24017</v>
      </c>
      <c r="B144" s="7">
        <v>44571</v>
      </c>
      <c r="C144" s="6">
        <v>7650</v>
      </c>
      <c r="D144" s="6"/>
      <c r="E144" s="6">
        <v>48999</v>
      </c>
      <c r="F144" s="6"/>
      <c r="G144" s="7">
        <v>44491</v>
      </c>
      <c r="H144" s="6">
        <v>48999</v>
      </c>
      <c r="I144" s="6"/>
      <c r="J144" s="5"/>
      <c r="K144" s="6">
        <v>309198</v>
      </c>
      <c r="L144" s="6"/>
      <c r="M144" s="5" t="s">
        <v>130</v>
      </c>
      <c r="N144" s="7">
        <v>43801</v>
      </c>
      <c r="O144" s="6">
        <v>309198</v>
      </c>
    </row>
    <row r="145" spans="1:15" x14ac:dyDescent="0.25">
      <c r="A145" s="8">
        <v>24018</v>
      </c>
      <c r="B145" s="10">
        <v>44571</v>
      </c>
      <c r="C145" s="9">
        <v>7650</v>
      </c>
      <c r="D145" s="9"/>
      <c r="E145" s="9">
        <v>48999</v>
      </c>
      <c r="F145" s="9"/>
      <c r="G145" s="10">
        <v>44491</v>
      </c>
      <c r="H145" s="9">
        <v>48999</v>
      </c>
      <c r="I145" s="9"/>
      <c r="J145" s="8"/>
      <c r="K145" s="9">
        <v>309201</v>
      </c>
      <c r="L145" s="9"/>
      <c r="M145" s="8" t="s">
        <v>130</v>
      </c>
      <c r="N145" s="10">
        <v>43801</v>
      </c>
      <c r="O145" s="9">
        <v>309201</v>
      </c>
    </row>
    <row r="146" spans="1:15" x14ac:dyDescent="0.25">
      <c r="A146" s="5">
        <v>24021</v>
      </c>
      <c r="B146" s="7">
        <v>44574</v>
      </c>
      <c r="C146" s="6">
        <v>2877</v>
      </c>
      <c r="D146" s="6"/>
      <c r="E146" s="6">
        <v>23558</v>
      </c>
      <c r="F146" s="6"/>
      <c r="G146" s="7">
        <v>44526</v>
      </c>
      <c r="H146" s="6">
        <v>23558</v>
      </c>
      <c r="I146" s="6"/>
      <c r="J146" s="5"/>
      <c r="K146" s="6">
        <v>293973</v>
      </c>
      <c r="L146" s="6"/>
      <c r="M146" s="5" t="s">
        <v>130</v>
      </c>
      <c r="N146" s="7">
        <v>43738</v>
      </c>
      <c r="O146" s="6">
        <v>293973</v>
      </c>
    </row>
    <row r="147" spans="1:15" x14ac:dyDescent="0.25">
      <c r="A147" s="8">
        <v>24022</v>
      </c>
      <c r="B147" s="10">
        <v>44574</v>
      </c>
      <c r="C147" s="9">
        <v>2877</v>
      </c>
      <c r="D147" s="9"/>
      <c r="E147" s="9">
        <v>23558</v>
      </c>
      <c r="F147" s="9"/>
      <c r="G147" s="10">
        <v>44526</v>
      </c>
      <c r="H147" s="9">
        <v>23558</v>
      </c>
      <c r="I147" s="9"/>
      <c r="J147" s="8"/>
      <c r="K147" s="9">
        <v>293973</v>
      </c>
      <c r="L147" s="9"/>
      <c r="M147" s="8" t="s">
        <v>130</v>
      </c>
      <c r="N147" s="10">
        <v>43738</v>
      </c>
      <c r="O147" s="9">
        <v>293973</v>
      </c>
    </row>
    <row r="148" spans="1:15" x14ac:dyDescent="0.25">
      <c r="A148" s="5">
        <v>24063</v>
      </c>
      <c r="B148" s="7">
        <v>44579</v>
      </c>
      <c r="C148" s="6">
        <v>2781</v>
      </c>
      <c r="D148" s="6"/>
      <c r="E148" s="6">
        <v>57223</v>
      </c>
      <c r="F148" s="6"/>
      <c r="G148" s="5"/>
      <c r="H148" s="6">
        <v>130793</v>
      </c>
      <c r="I148" s="6"/>
      <c r="J148" s="5"/>
      <c r="K148" s="6">
        <v>130793</v>
      </c>
      <c r="L148" s="6"/>
      <c r="M148" s="5" t="s">
        <v>130</v>
      </c>
      <c r="N148" s="7">
        <v>44197</v>
      </c>
      <c r="O148" s="6">
        <v>130793</v>
      </c>
    </row>
    <row r="149" spans="1:15" x14ac:dyDescent="0.25">
      <c r="A149" s="8">
        <v>24064</v>
      </c>
      <c r="B149" s="10">
        <v>44579</v>
      </c>
      <c r="C149" s="9">
        <v>2781</v>
      </c>
      <c r="D149" s="9"/>
      <c r="E149" s="9">
        <v>57223</v>
      </c>
      <c r="F149" s="9"/>
      <c r="G149" s="8"/>
      <c r="H149" s="9">
        <v>130788</v>
      </c>
      <c r="I149" s="9"/>
      <c r="J149" s="8"/>
      <c r="K149" s="9">
        <v>130788</v>
      </c>
      <c r="L149" s="9"/>
      <c r="M149" s="8" t="s">
        <v>130</v>
      </c>
      <c r="N149" s="10">
        <v>44197</v>
      </c>
      <c r="O149" s="9">
        <v>130788</v>
      </c>
    </row>
    <row r="150" spans="1:15" x14ac:dyDescent="0.25">
      <c r="A150" s="5">
        <v>24065</v>
      </c>
      <c r="B150" s="7">
        <v>44574</v>
      </c>
      <c r="C150" s="6">
        <v>5373</v>
      </c>
      <c r="D150" s="6"/>
      <c r="E150" s="6">
        <v>49556</v>
      </c>
      <c r="F150" s="6"/>
      <c r="G150" s="5"/>
      <c r="H150" s="6">
        <v>49556</v>
      </c>
      <c r="I150" s="6"/>
      <c r="J150" s="5"/>
      <c r="K150" s="6">
        <v>49556</v>
      </c>
      <c r="L150" s="6"/>
      <c r="M150" s="5" t="s">
        <v>130</v>
      </c>
      <c r="N150" s="7">
        <v>44428</v>
      </c>
      <c r="O150" s="6">
        <v>49556</v>
      </c>
    </row>
    <row r="151" spans="1:15" x14ac:dyDescent="0.25">
      <c r="A151" s="8">
        <v>24066</v>
      </c>
      <c r="B151" s="10">
        <v>44574</v>
      </c>
      <c r="C151" s="9">
        <v>5373</v>
      </c>
      <c r="D151" s="9"/>
      <c r="E151" s="9">
        <v>49556</v>
      </c>
      <c r="F151" s="9"/>
      <c r="G151" s="8"/>
      <c r="H151" s="9">
        <v>49556</v>
      </c>
      <c r="I151" s="9"/>
      <c r="J151" s="8"/>
      <c r="K151" s="9">
        <v>49556</v>
      </c>
      <c r="L151" s="9"/>
      <c r="M151" s="8" t="s">
        <v>130</v>
      </c>
      <c r="N151" s="10">
        <v>44428</v>
      </c>
      <c r="O151" s="9">
        <v>49556</v>
      </c>
    </row>
    <row r="152" spans="1:15" x14ac:dyDescent="0.25">
      <c r="A152" s="5">
        <v>24067</v>
      </c>
      <c r="B152" s="7">
        <v>44565</v>
      </c>
      <c r="C152" s="6">
        <v>7063</v>
      </c>
      <c r="D152" s="6"/>
      <c r="E152" s="6">
        <v>75649</v>
      </c>
      <c r="F152" s="6"/>
      <c r="G152" s="5"/>
      <c r="H152" s="6">
        <v>75649</v>
      </c>
      <c r="I152" s="6"/>
      <c r="J152" s="5"/>
      <c r="K152" s="6">
        <v>75649</v>
      </c>
      <c r="L152" s="6"/>
      <c r="M152" s="5" t="s">
        <v>130</v>
      </c>
      <c r="N152" s="7">
        <v>44293</v>
      </c>
      <c r="O152" s="6">
        <v>75649</v>
      </c>
    </row>
    <row r="153" spans="1:15" x14ac:dyDescent="0.25">
      <c r="A153" s="8">
        <v>24068</v>
      </c>
      <c r="B153" s="10">
        <v>44565</v>
      </c>
      <c r="C153" s="9">
        <v>7063</v>
      </c>
      <c r="D153" s="9"/>
      <c r="E153" s="9">
        <v>75643</v>
      </c>
      <c r="F153" s="9"/>
      <c r="G153" s="8"/>
      <c r="H153" s="9">
        <v>75643</v>
      </c>
      <c r="I153" s="9"/>
      <c r="J153" s="8"/>
      <c r="K153" s="9">
        <v>75643</v>
      </c>
      <c r="L153" s="9"/>
      <c r="M153" s="8" t="s">
        <v>130</v>
      </c>
      <c r="N153" s="10">
        <v>44293</v>
      </c>
      <c r="O153" s="9">
        <v>75643</v>
      </c>
    </row>
    <row r="154" spans="1:15" x14ac:dyDescent="0.25">
      <c r="A154" s="5">
        <v>24069</v>
      </c>
      <c r="B154" s="5"/>
      <c r="C154" s="6">
        <v>6125</v>
      </c>
      <c r="D154" s="6"/>
      <c r="E154" s="6">
        <v>6125</v>
      </c>
      <c r="F154" s="6"/>
      <c r="G154" s="5"/>
      <c r="H154" s="6">
        <v>83261</v>
      </c>
      <c r="I154" s="6"/>
      <c r="J154" s="5"/>
      <c r="K154" s="6">
        <v>83261</v>
      </c>
      <c r="L154" s="6"/>
      <c r="M154" s="5" t="s">
        <v>130</v>
      </c>
      <c r="N154" s="7">
        <v>44334</v>
      </c>
      <c r="O154" s="6">
        <v>83261</v>
      </c>
    </row>
    <row r="155" spans="1:15" x14ac:dyDescent="0.25">
      <c r="A155" s="8">
        <v>24070</v>
      </c>
      <c r="B155" s="8"/>
      <c r="C155" s="9">
        <v>6125</v>
      </c>
      <c r="D155" s="9"/>
      <c r="E155" s="9">
        <v>6125</v>
      </c>
      <c r="F155" s="9"/>
      <c r="G155" s="8"/>
      <c r="H155" s="9">
        <v>83236</v>
      </c>
      <c r="I155" s="9"/>
      <c r="J155" s="8"/>
      <c r="K155" s="9">
        <v>83236</v>
      </c>
      <c r="L155" s="9"/>
      <c r="M155" s="8" t="s">
        <v>130</v>
      </c>
      <c r="N155" s="10">
        <v>44334</v>
      </c>
      <c r="O155" s="9">
        <v>83236</v>
      </c>
    </row>
    <row r="156" spans="1:15" x14ac:dyDescent="0.25">
      <c r="A156" s="5">
        <v>24071</v>
      </c>
      <c r="B156" s="7">
        <v>44559</v>
      </c>
      <c r="C156" s="6">
        <v>11233</v>
      </c>
      <c r="D156" s="6"/>
      <c r="E156" s="6">
        <v>42819</v>
      </c>
      <c r="F156" s="6"/>
      <c r="G156" s="5"/>
      <c r="H156" s="6">
        <v>42819</v>
      </c>
      <c r="I156" s="6"/>
      <c r="J156" s="7">
        <v>44489</v>
      </c>
      <c r="K156" s="6">
        <v>42819</v>
      </c>
      <c r="L156" s="6"/>
      <c r="M156" s="5"/>
      <c r="N156" s="5"/>
      <c r="O156" s="6">
        <v>617739</v>
      </c>
    </row>
    <row r="157" spans="1:15" x14ac:dyDescent="0.25">
      <c r="A157" s="8">
        <v>24072</v>
      </c>
      <c r="B157" s="10">
        <v>44559</v>
      </c>
      <c r="C157" s="9">
        <v>11233</v>
      </c>
      <c r="D157" s="9"/>
      <c r="E157" s="9">
        <v>42821</v>
      </c>
      <c r="F157" s="9"/>
      <c r="G157" s="8"/>
      <c r="H157" s="9">
        <v>42821</v>
      </c>
      <c r="I157" s="9"/>
      <c r="J157" s="10">
        <v>44489</v>
      </c>
      <c r="K157" s="9">
        <v>42821</v>
      </c>
      <c r="L157" s="9"/>
      <c r="M157" s="8"/>
      <c r="N157" s="8"/>
      <c r="O157" s="9">
        <v>617741</v>
      </c>
    </row>
    <row r="158" spans="1:15" x14ac:dyDescent="0.25">
      <c r="A158" s="5">
        <v>24073</v>
      </c>
      <c r="B158" s="7">
        <v>44572</v>
      </c>
      <c r="C158" s="6">
        <v>5806</v>
      </c>
      <c r="D158" s="6"/>
      <c r="E158" s="6">
        <v>60300</v>
      </c>
      <c r="F158" s="6"/>
      <c r="G158" s="5"/>
      <c r="H158" s="6">
        <v>60300</v>
      </c>
      <c r="I158" s="6"/>
      <c r="J158" s="5"/>
      <c r="K158" s="6">
        <v>60300</v>
      </c>
      <c r="L158" s="6"/>
      <c r="M158" s="5" t="s">
        <v>130</v>
      </c>
      <c r="N158" s="7">
        <v>44399</v>
      </c>
      <c r="O158" s="6">
        <v>60300</v>
      </c>
    </row>
    <row r="159" spans="1:15" x14ac:dyDescent="0.25">
      <c r="A159" s="8">
        <v>24074</v>
      </c>
      <c r="B159" s="10">
        <v>44572</v>
      </c>
      <c r="C159" s="9">
        <v>5806</v>
      </c>
      <c r="D159" s="9"/>
      <c r="E159" s="9">
        <v>60300</v>
      </c>
      <c r="F159" s="9"/>
      <c r="G159" s="8"/>
      <c r="H159" s="9">
        <v>60300</v>
      </c>
      <c r="I159" s="9"/>
      <c r="J159" s="8"/>
      <c r="K159" s="9">
        <v>60300</v>
      </c>
      <c r="L159" s="9"/>
      <c r="M159" s="8" t="s">
        <v>130</v>
      </c>
      <c r="N159" s="10">
        <v>44399</v>
      </c>
      <c r="O159" s="9">
        <v>60300</v>
      </c>
    </row>
    <row r="160" spans="1:15" x14ac:dyDescent="0.25">
      <c r="A160" s="5">
        <v>24075</v>
      </c>
      <c r="B160" s="7">
        <v>44580</v>
      </c>
      <c r="C160" s="6">
        <v>1322</v>
      </c>
      <c r="D160" s="6"/>
      <c r="E160" s="6">
        <v>76131</v>
      </c>
      <c r="F160" s="6"/>
      <c r="G160" s="5"/>
      <c r="H160" s="6">
        <v>76131</v>
      </c>
      <c r="I160" s="6"/>
      <c r="J160" s="5"/>
      <c r="K160" s="6">
        <v>76131</v>
      </c>
      <c r="L160" s="6"/>
      <c r="M160" s="5" t="s">
        <v>130</v>
      </c>
      <c r="N160" s="7">
        <v>44369</v>
      </c>
      <c r="O160" s="6">
        <v>76131</v>
      </c>
    </row>
    <row r="161" spans="1:15" x14ac:dyDescent="0.25">
      <c r="A161" s="8">
        <v>24076</v>
      </c>
      <c r="B161" s="10">
        <v>44580</v>
      </c>
      <c r="C161" s="9">
        <v>1322</v>
      </c>
      <c r="D161" s="9"/>
      <c r="E161" s="9">
        <v>76131</v>
      </c>
      <c r="F161" s="9"/>
      <c r="G161" s="8"/>
      <c r="H161" s="9">
        <v>76131</v>
      </c>
      <c r="I161" s="9"/>
      <c r="J161" s="8"/>
      <c r="K161" s="9">
        <v>76131</v>
      </c>
      <c r="L161" s="9"/>
      <c r="M161" s="8" t="s">
        <v>130</v>
      </c>
      <c r="N161" s="10">
        <v>44369</v>
      </c>
      <c r="O161" s="9">
        <v>76131</v>
      </c>
    </row>
    <row r="162" spans="1:15" x14ac:dyDescent="0.25">
      <c r="A162" s="5">
        <v>24077</v>
      </c>
      <c r="B162" s="7">
        <v>44573</v>
      </c>
      <c r="C162" s="6">
        <v>6149</v>
      </c>
      <c r="D162" s="6"/>
      <c r="E162" s="6">
        <v>26459</v>
      </c>
      <c r="F162" s="6"/>
      <c r="G162" s="5"/>
      <c r="H162" s="6">
        <v>26459</v>
      </c>
      <c r="I162" s="6"/>
      <c r="J162" s="5"/>
      <c r="K162" s="6">
        <v>26459</v>
      </c>
      <c r="L162" s="6"/>
      <c r="M162" s="5" t="s">
        <v>130</v>
      </c>
      <c r="N162" s="7">
        <v>44351</v>
      </c>
      <c r="O162" s="6">
        <v>26459</v>
      </c>
    </row>
    <row r="163" spans="1:15" x14ac:dyDescent="0.25">
      <c r="A163" s="8">
        <v>24078</v>
      </c>
      <c r="B163" s="10">
        <v>44573</v>
      </c>
      <c r="C163" s="9">
        <v>6149</v>
      </c>
      <c r="D163" s="9"/>
      <c r="E163" s="9">
        <v>26457</v>
      </c>
      <c r="F163" s="9"/>
      <c r="G163" s="8"/>
      <c r="H163" s="9">
        <v>26457</v>
      </c>
      <c r="I163" s="9"/>
      <c r="J163" s="8"/>
      <c r="K163" s="9">
        <v>26457</v>
      </c>
      <c r="L163" s="9"/>
      <c r="M163" s="8" t="s">
        <v>130</v>
      </c>
      <c r="N163" s="10">
        <v>44351</v>
      </c>
      <c r="O163" s="9">
        <v>26457</v>
      </c>
    </row>
    <row r="164" spans="1:15" x14ac:dyDescent="0.25">
      <c r="A164" s="5">
        <v>24079</v>
      </c>
      <c r="B164" s="7">
        <v>44567</v>
      </c>
      <c r="C164" s="6">
        <v>8003</v>
      </c>
      <c r="D164" s="6"/>
      <c r="E164" s="6">
        <v>17961</v>
      </c>
      <c r="F164" s="6"/>
      <c r="G164" s="5"/>
      <c r="H164" s="6">
        <v>17961</v>
      </c>
      <c r="I164" s="6"/>
      <c r="J164" s="5"/>
      <c r="K164" s="6">
        <v>17961</v>
      </c>
      <c r="L164" s="6"/>
      <c r="M164" s="5" t="s">
        <v>130</v>
      </c>
      <c r="N164" s="7">
        <v>44491</v>
      </c>
      <c r="O164" s="6">
        <v>17961</v>
      </c>
    </row>
    <row r="165" spans="1:15" x14ac:dyDescent="0.25">
      <c r="A165" s="8">
        <v>24080</v>
      </c>
      <c r="B165" s="10">
        <v>44567</v>
      </c>
      <c r="C165" s="9">
        <v>8003</v>
      </c>
      <c r="D165" s="9"/>
      <c r="E165" s="9">
        <v>17961</v>
      </c>
      <c r="F165" s="9"/>
      <c r="G165" s="8"/>
      <c r="H165" s="9">
        <v>17961</v>
      </c>
      <c r="I165" s="9"/>
      <c r="J165" s="8"/>
      <c r="K165" s="9">
        <v>17961</v>
      </c>
      <c r="L165" s="9"/>
      <c r="M165" s="8" t="s">
        <v>130</v>
      </c>
      <c r="N165" s="10">
        <v>44491</v>
      </c>
      <c r="O165" s="9">
        <v>17961</v>
      </c>
    </row>
    <row r="166" spans="1:15" x14ac:dyDescent="0.25">
      <c r="A166" s="5">
        <v>24081</v>
      </c>
      <c r="B166" s="7">
        <v>44550</v>
      </c>
      <c r="C166" s="6">
        <v>8995</v>
      </c>
      <c r="D166" s="6"/>
      <c r="E166" s="6">
        <v>28491</v>
      </c>
      <c r="F166" s="6"/>
      <c r="G166" s="7">
        <v>44512</v>
      </c>
      <c r="H166" s="6">
        <v>28491</v>
      </c>
      <c r="I166" s="6"/>
      <c r="J166" s="7">
        <v>43790</v>
      </c>
      <c r="K166" s="6">
        <v>319188</v>
      </c>
      <c r="L166" s="6"/>
      <c r="M166" s="5"/>
      <c r="N166" s="5"/>
      <c r="O166" s="6">
        <v>584351</v>
      </c>
    </row>
    <row r="167" spans="1:15" x14ac:dyDescent="0.25">
      <c r="A167" s="8">
        <v>24082</v>
      </c>
      <c r="B167" s="10">
        <v>44550</v>
      </c>
      <c r="C167" s="9">
        <v>8995</v>
      </c>
      <c r="D167" s="9"/>
      <c r="E167" s="9">
        <v>28491</v>
      </c>
      <c r="F167" s="9"/>
      <c r="G167" s="10">
        <v>44512</v>
      </c>
      <c r="H167" s="9">
        <v>28491</v>
      </c>
      <c r="I167" s="9"/>
      <c r="J167" s="10">
        <v>43790</v>
      </c>
      <c r="K167" s="9">
        <v>319188</v>
      </c>
      <c r="L167" s="9"/>
      <c r="M167" s="8"/>
      <c r="N167" s="8"/>
      <c r="O167" s="9">
        <v>584351</v>
      </c>
    </row>
    <row r="168" spans="1:15" x14ac:dyDescent="0.25">
      <c r="A168" s="5">
        <v>24083</v>
      </c>
      <c r="B168" s="5"/>
      <c r="C168" s="6">
        <v>63</v>
      </c>
      <c r="D168" s="6"/>
      <c r="E168" s="6">
        <v>63</v>
      </c>
      <c r="F168" s="6"/>
      <c r="G168" s="5"/>
      <c r="H168" s="6">
        <v>63</v>
      </c>
      <c r="I168" s="6"/>
      <c r="J168" s="5"/>
      <c r="K168" s="6">
        <v>63</v>
      </c>
      <c r="L168" s="6"/>
      <c r="M168" s="5" t="s">
        <v>130</v>
      </c>
      <c r="N168" s="7">
        <v>44467</v>
      </c>
      <c r="O168" s="6">
        <v>63</v>
      </c>
    </row>
    <row r="169" spans="1:15" x14ac:dyDescent="0.25">
      <c r="A169" s="8">
        <v>24084</v>
      </c>
      <c r="B169" s="8"/>
      <c r="C169" s="9">
        <v>54</v>
      </c>
      <c r="D169" s="9"/>
      <c r="E169" s="9">
        <v>54</v>
      </c>
      <c r="F169" s="9"/>
      <c r="G169" s="8"/>
      <c r="H169" s="9">
        <v>54</v>
      </c>
      <c r="I169" s="9"/>
      <c r="J169" s="8"/>
      <c r="K169" s="9">
        <v>54</v>
      </c>
      <c r="L169" s="9"/>
      <c r="M169" s="8" t="s">
        <v>130</v>
      </c>
      <c r="N169" s="10">
        <v>44467</v>
      </c>
      <c r="O169" s="9">
        <v>54</v>
      </c>
    </row>
    <row r="170" spans="1:15" x14ac:dyDescent="0.25">
      <c r="A170" s="5">
        <v>24085</v>
      </c>
      <c r="B170" s="7">
        <v>44582</v>
      </c>
      <c r="C170" s="6">
        <v>1402</v>
      </c>
      <c r="D170" s="6"/>
      <c r="E170" s="6">
        <v>12606</v>
      </c>
      <c r="F170" s="6"/>
      <c r="G170" s="5"/>
      <c r="H170" s="6">
        <v>12606</v>
      </c>
      <c r="I170" s="6"/>
      <c r="J170" s="5"/>
      <c r="K170" s="6">
        <v>12606</v>
      </c>
      <c r="L170" s="6"/>
      <c r="M170" s="5" t="s">
        <v>130</v>
      </c>
      <c r="N170" s="7">
        <v>44494</v>
      </c>
      <c r="O170" s="6">
        <v>12606</v>
      </c>
    </row>
    <row r="171" spans="1:15" x14ac:dyDescent="0.25">
      <c r="A171" s="8">
        <v>24086</v>
      </c>
      <c r="B171" s="10">
        <v>44582</v>
      </c>
      <c r="C171" s="9">
        <v>1402</v>
      </c>
      <c r="D171" s="9"/>
      <c r="E171" s="9">
        <v>12606</v>
      </c>
      <c r="F171" s="9"/>
      <c r="G171" s="8"/>
      <c r="H171" s="9">
        <v>12606</v>
      </c>
      <c r="I171" s="9"/>
      <c r="J171" s="8"/>
      <c r="K171" s="9">
        <v>12606</v>
      </c>
      <c r="L171" s="9"/>
      <c r="M171" s="8" t="s">
        <v>130</v>
      </c>
      <c r="N171" s="10">
        <v>44494</v>
      </c>
      <c r="O171" s="9">
        <v>12606</v>
      </c>
    </row>
    <row r="172" spans="1:15" x14ac:dyDescent="0.25">
      <c r="A172" s="5">
        <v>24087</v>
      </c>
      <c r="B172" s="7">
        <v>44564</v>
      </c>
      <c r="C172" s="6">
        <v>11491</v>
      </c>
      <c r="D172" s="6"/>
      <c r="E172" s="6">
        <v>34429</v>
      </c>
      <c r="F172" s="6"/>
      <c r="G172" s="5"/>
      <c r="H172" s="6">
        <v>34429</v>
      </c>
      <c r="I172" s="6"/>
      <c r="J172" s="7">
        <v>44518</v>
      </c>
      <c r="K172" s="6">
        <v>34429</v>
      </c>
      <c r="L172" s="6"/>
      <c r="M172" s="5"/>
      <c r="N172" s="5"/>
      <c r="O172" s="6">
        <v>593277</v>
      </c>
    </row>
    <row r="173" spans="1:15" x14ac:dyDescent="0.25">
      <c r="A173" s="8">
        <v>24088</v>
      </c>
      <c r="B173" s="10">
        <v>44564</v>
      </c>
      <c r="C173" s="9">
        <v>11491</v>
      </c>
      <c r="D173" s="9"/>
      <c r="E173" s="9">
        <v>34429</v>
      </c>
      <c r="F173" s="9"/>
      <c r="G173" s="8"/>
      <c r="H173" s="9">
        <v>34429</v>
      </c>
      <c r="I173" s="9"/>
      <c r="J173" s="10">
        <v>44518</v>
      </c>
      <c r="K173" s="9">
        <v>34429</v>
      </c>
      <c r="L173" s="9"/>
      <c r="M173" s="8"/>
      <c r="N173" s="8"/>
      <c r="O173" s="9">
        <v>593277</v>
      </c>
    </row>
    <row r="174" spans="1:15" x14ac:dyDescent="0.25">
      <c r="A174" s="5">
        <v>24089</v>
      </c>
      <c r="B174" s="5"/>
      <c r="C174" s="6"/>
      <c r="D174" s="6"/>
      <c r="E174" s="6"/>
      <c r="F174" s="6"/>
      <c r="G174" s="5"/>
      <c r="H174" s="6"/>
      <c r="I174" s="6"/>
      <c r="J174" s="5"/>
      <c r="K174" s="6"/>
      <c r="L174" s="6"/>
      <c r="M174" s="5" t="s">
        <v>130</v>
      </c>
      <c r="N174" s="7">
        <v>44559</v>
      </c>
      <c r="O174" s="6">
        <v>0</v>
      </c>
    </row>
    <row r="175" spans="1:15" x14ac:dyDescent="0.25">
      <c r="A175" s="8">
        <v>24090</v>
      </c>
      <c r="B175" s="8"/>
      <c r="C175" s="9"/>
      <c r="D175" s="9"/>
      <c r="E175" s="9"/>
      <c r="F175" s="9"/>
      <c r="G175" s="8"/>
      <c r="H175" s="9"/>
      <c r="I175" s="9"/>
      <c r="J175" s="8"/>
      <c r="K175" s="9"/>
      <c r="L175" s="9"/>
      <c r="M175" s="8" t="s">
        <v>130</v>
      </c>
      <c r="N175" s="10">
        <v>44559</v>
      </c>
      <c r="O175" s="9">
        <v>0</v>
      </c>
    </row>
    <row r="176" spans="1:15" x14ac:dyDescent="0.25">
      <c r="A176" s="5">
        <v>24091</v>
      </c>
      <c r="B176" s="7">
        <v>44575</v>
      </c>
      <c r="C176" s="6">
        <v>4746</v>
      </c>
      <c r="D176" s="6"/>
      <c r="E176" s="6">
        <v>24907</v>
      </c>
      <c r="F176" s="6"/>
      <c r="G176" s="5"/>
      <c r="H176" s="6">
        <v>99420</v>
      </c>
      <c r="I176" s="6"/>
      <c r="J176" s="7">
        <v>44377</v>
      </c>
      <c r="K176" s="6">
        <v>99420</v>
      </c>
      <c r="L176" s="6"/>
      <c r="M176" s="5"/>
      <c r="N176" s="5"/>
      <c r="O176" s="6">
        <v>621120</v>
      </c>
    </row>
    <row r="177" spans="1:15" x14ac:dyDescent="0.25">
      <c r="A177" s="8">
        <v>24092</v>
      </c>
      <c r="B177" s="10">
        <v>44575</v>
      </c>
      <c r="C177" s="9">
        <v>4746</v>
      </c>
      <c r="D177" s="9"/>
      <c r="E177" s="9">
        <v>24907</v>
      </c>
      <c r="F177" s="9"/>
      <c r="G177" s="8"/>
      <c r="H177" s="9">
        <v>99420</v>
      </c>
      <c r="I177" s="9"/>
      <c r="J177" s="10">
        <v>44377</v>
      </c>
      <c r="K177" s="9">
        <v>99420</v>
      </c>
      <c r="L177" s="9"/>
      <c r="M177" s="8"/>
      <c r="N177" s="8"/>
      <c r="O177" s="9">
        <v>621120</v>
      </c>
    </row>
    <row r="178" spans="1:15" x14ac:dyDescent="0.25">
      <c r="A178" s="5">
        <v>24093</v>
      </c>
      <c r="B178" s="7">
        <v>44560</v>
      </c>
      <c r="C178" s="6">
        <v>7950</v>
      </c>
      <c r="D178" s="6"/>
      <c r="E178" s="6">
        <v>40068</v>
      </c>
      <c r="F178" s="6"/>
      <c r="G178" s="5"/>
      <c r="H178" s="6">
        <v>40068</v>
      </c>
      <c r="I178" s="6"/>
      <c r="J178" s="7">
        <v>44498</v>
      </c>
      <c r="K178" s="6">
        <v>40068</v>
      </c>
      <c r="L178" s="6"/>
      <c r="M178" s="5"/>
      <c r="N178" s="5"/>
      <c r="O178" s="6">
        <v>621294</v>
      </c>
    </row>
    <row r="179" spans="1:15" x14ac:dyDescent="0.25">
      <c r="A179" s="8">
        <v>24094</v>
      </c>
      <c r="B179" s="10">
        <v>44560</v>
      </c>
      <c r="C179" s="9">
        <v>7950</v>
      </c>
      <c r="D179" s="9"/>
      <c r="E179" s="9">
        <v>40068</v>
      </c>
      <c r="F179" s="9"/>
      <c r="G179" s="8"/>
      <c r="H179" s="9">
        <v>40068</v>
      </c>
      <c r="I179" s="9"/>
      <c r="J179" s="10">
        <v>44498</v>
      </c>
      <c r="K179" s="9">
        <v>40068</v>
      </c>
      <c r="L179" s="9"/>
      <c r="M179" s="8"/>
      <c r="N179" s="8"/>
      <c r="O179" s="9">
        <v>621294</v>
      </c>
    </row>
    <row r="180" spans="1:15" x14ac:dyDescent="0.25">
      <c r="A180" s="5">
        <v>24095</v>
      </c>
      <c r="B180" s="7">
        <v>44566</v>
      </c>
      <c r="C180" s="6">
        <v>9875</v>
      </c>
      <c r="D180" s="6"/>
      <c r="E180" s="6">
        <v>54908</v>
      </c>
      <c r="F180" s="6"/>
      <c r="G180" s="5"/>
      <c r="H180" s="6">
        <v>54908</v>
      </c>
      <c r="I180" s="6"/>
      <c r="J180" s="7">
        <v>44469</v>
      </c>
      <c r="K180" s="6">
        <v>54908</v>
      </c>
      <c r="L180" s="6"/>
      <c r="M180" s="5"/>
      <c r="N180" s="5"/>
      <c r="O180" s="6">
        <v>588496</v>
      </c>
    </row>
    <row r="181" spans="1:15" x14ac:dyDescent="0.25">
      <c r="A181" s="8">
        <v>24096</v>
      </c>
      <c r="B181" s="10">
        <v>44566</v>
      </c>
      <c r="C181" s="9">
        <v>9875</v>
      </c>
      <c r="D181" s="9"/>
      <c r="E181" s="9">
        <v>54908</v>
      </c>
      <c r="F181" s="9"/>
      <c r="G181" s="8"/>
      <c r="H181" s="9">
        <v>54908</v>
      </c>
      <c r="I181" s="9"/>
      <c r="J181" s="10">
        <v>44469</v>
      </c>
      <c r="K181" s="9">
        <v>54908</v>
      </c>
      <c r="L181" s="9"/>
      <c r="M181" s="8"/>
      <c r="N181" s="8"/>
      <c r="O181" s="9">
        <v>588496</v>
      </c>
    </row>
    <row r="182" spans="1:15" x14ac:dyDescent="0.25">
      <c r="A182" s="5">
        <v>24097</v>
      </c>
      <c r="B182" s="5"/>
      <c r="C182" s="6">
        <v>5</v>
      </c>
      <c r="D182" s="6"/>
      <c r="E182" s="6">
        <v>5</v>
      </c>
      <c r="F182" s="6"/>
      <c r="G182" s="5"/>
      <c r="H182" s="6">
        <v>5</v>
      </c>
      <c r="I182" s="6"/>
      <c r="J182" s="5"/>
      <c r="K182" s="6">
        <v>5</v>
      </c>
      <c r="L182" s="6"/>
      <c r="M182" s="5" t="s">
        <v>130</v>
      </c>
      <c r="N182" s="7">
        <v>44440</v>
      </c>
      <c r="O182" s="6">
        <v>5</v>
      </c>
    </row>
    <row r="183" spans="1:15" x14ac:dyDescent="0.25">
      <c r="A183" s="8">
        <v>24098</v>
      </c>
      <c r="B183" s="8"/>
      <c r="C183" s="9">
        <v>6</v>
      </c>
      <c r="D183" s="9"/>
      <c r="E183" s="9">
        <v>6</v>
      </c>
      <c r="F183" s="9"/>
      <c r="G183" s="8"/>
      <c r="H183" s="9">
        <v>6</v>
      </c>
      <c r="I183" s="9"/>
      <c r="J183" s="8"/>
      <c r="K183" s="9">
        <v>6</v>
      </c>
      <c r="L183" s="9"/>
      <c r="M183" s="8" t="s">
        <v>130</v>
      </c>
      <c r="N183" s="10">
        <v>44440</v>
      </c>
      <c r="O183" s="9">
        <v>6</v>
      </c>
    </row>
    <row r="184" spans="1:15" x14ac:dyDescent="0.25">
      <c r="A184" s="5">
        <v>24099</v>
      </c>
      <c r="B184" s="7">
        <v>44582</v>
      </c>
      <c r="C184" s="6">
        <v>1161</v>
      </c>
      <c r="D184" s="6"/>
      <c r="E184" s="6">
        <v>67117</v>
      </c>
      <c r="F184" s="6"/>
      <c r="G184" s="7">
        <v>44293</v>
      </c>
      <c r="H184" s="6">
        <v>146539</v>
      </c>
      <c r="I184" s="6"/>
      <c r="J184" s="7">
        <v>43951</v>
      </c>
      <c r="K184" s="6">
        <v>286347</v>
      </c>
      <c r="L184" s="6"/>
      <c r="M184" s="5"/>
      <c r="N184" s="5"/>
      <c r="O184" s="6">
        <v>546566</v>
      </c>
    </row>
    <row r="185" spans="1:15" x14ac:dyDescent="0.25">
      <c r="A185" s="8">
        <v>24100</v>
      </c>
      <c r="B185" s="10">
        <v>44582</v>
      </c>
      <c r="C185" s="9">
        <v>1161</v>
      </c>
      <c r="D185" s="9"/>
      <c r="E185" s="9">
        <v>67117</v>
      </c>
      <c r="F185" s="9"/>
      <c r="G185" s="10">
        <v>44293</v>
      </c>
      <c r="H185" s="9">
        <v>146539</v>
      </c>
      <c r="I185" s="9"/>
      <c r="J185" s="10">
        <v>43951</v>
      </c>
      <c r="K185" s="9">
        <v>286347</v>
      </c>
      <c r="L185" s="9"/>
      <c r="M185" s="8"/>
      <c r="N185" s="8"/>
      <c r="O185" s="9">
        <v>546566</v>
      </c>
    </row>
    <row r="186" spans="1:15" x14ac:dyDescent="0.25">
      <c r="A186" s="5">
        <v>24101</v>
      </c>
      <c r="B186" s="5"/>
      <c r="C186" s="6"/>
      <c r="D186" s="6"/>
      <c r="E186" s="6"/>
      <c r="F186" s="6"/>
      <c r="G186" s="5"/>
      <c r="H186" s="6"/>
      <c r="I186" s="6"/>
      <c r="J186" s="5"/>
      <c r="K186" s="6"/>
      <c r="L186" s="6"/>
      <c r="M186" s="5" t="s">
        <v>130</v>
      </c>
      <c r="N186" s="7">
        <v>44502</v>
      </c>
      <c r="O186" s="6">
        <v>0</v>
      </c>
    </row>
    <row r="187" spans="1:15" x14ac:dyDescent="0.25">
      <c r="A187" s="8">
        <v>24102</v>
      </c>
      <c r="B187" s="8"/>
      <c r="C187" s="9"/>
      <c r="D187" s="9"/>
      <c r="E187" s="9"/>
      <c r="F187" s="9"/>
      <c r="G187" s="8"/>
      <c r="H187" s="9"/>
      <c r="I187" s="9"/>
      <c r="J187" s="8"/>
      <c r="K187" s="9"/>
      <c r="L187" s="9"/>
      <c r="M187" s="8" t="s">
        <v>130</v>
      </c>
      <c r="N187" s="10">
        <v>44502</v>
      </c>
      <c r="O187" s="9">
        <v>0</v>
      </c>
    </row>
    <row r="188" spans="1:15" x14ac:dyDescent="0.25">
      <c r="A188" s="5">
        <v>24103</v>
      </c>
      <c r="B188" s="5"/>
      <c r="C188" s="6">
        <v>5</v>
      </c>
      <c r="D188" s="6"/>
      <c r="E188" s="6">
        <v>5</v>
      </c>
      <c r="F188" s="6"/>
      <c r="G188" s="5"/>
      <c r="H188" s="6">
        <v>5</v>
      </c>
      <c r="I188" s="6"/>
      <c r="J188" s="5"/>
      <c r="K188" s="6">
        <v>5</v>
      </c>
      <c r="L188" s="6"/>
      <c r="M188" s="5" t="s">
        <v>130</v>
      </c>
      <c r="N188" s="7">
        <v>44525</v>
      </c>
      <c r="O188" s="6">
        <v>41</v>
      </c>
    </row>
    <row r="189" spans="1:15" x14ac:dyDescent="0.25">
      <c r="A189" s="8">
        <v>24104</v>
      </c>
      <c r="B189" s="8"/>
      <c r="C189" s="9">
        <v>3</v>
      </c>
      <c r="D189" s="9"/>
      <c r="E189" s="9">
        <v>3</v>
      </c>
      <c r="F189" s="9"/>
      <c r="G189" s="8"/>
      <c r="H189" s="9">
        <v>3</v>
      </c>
      <c r="I189" s="9"/>
      <c r="J189" s="8"/>
      <c r="K189" s="9">
        <v>3</v>
      </c>
      <c r="L189" s="9"/>
      <c r="M189" s="8" t="s">
        <v>130</v>
      </c>
      <c r="N189" s="10">
        <v>44525</v>
      </c>
      <c r="O189" s="9">
        <v>38</v>
      </c>
    </row>
    <row r="190" spans="1:15" x14ac:dyDescent="0.25">
      <c r="A190" s="5">
        <v>24105</v>
      </c>
      <c r="B190" s="7">
        <v>44578</v>
      </c>
      <c r="C190" s="6">
        <v>3576</v>
      </c>
      <c r="D190" s="6"/>
      <c r="E190" s="6">
        <v>23245</v>
      </c>
      <c r="F190" s="6"/>
      <c r="G190" s="5"/>
      <c r="H190" s="6">
        <v>23245</v>
      </c>
      <c r="I190" s="6"/>
      <c r="J190" s="7">
        <v>44530</v>
      </c>
      <c r="K190" s="6">
        <v>23245</v>
      </c>
      <c r="L190" s="6"/>
      <c r="M190" s="5"/>
      <c r="N190" s="5"/>
      <c r="O190" s="6">
        <v>584011</v>
      </c>
    </row>
    <row r="191" spans="1:15" x14ac:dyDescent="0.25">
      <c r="A191" s="8">
        <v>24106</v>
      </c>
      <c r="B191" s="10">
        <v>44578</v>
      </c>
      <c r="C191" s="9">
        <v>3576</v>
      </c>
      <c r="D191" s="9"/>
      <c r="E191" s="9">
        <v>23245</v>
      </c>
      <c r="F191" s="9"/>
      <c r="G191" s="8"/>
      <c r="H191" s="9">
        <v>23245</v>
      </c>
      <c r="I191" s="9"/>
      <c r="J191" s="10">
        <v>44530</v>
      </c>
      <c r="K191" s="9">
        <v>23245</v>
      </c>
      <c r="L191" s="9"/>
      <c r="M191" s="8"/>
      <c r="N191" s="8"/>
      <c r="O191" s="9">
        <v>584011</v>
      </c>
    </row>
    <row r="192" spans="1:15" x14ac:dyDescent="0.25">
      <c r="A192" s="5">
        <v>24107</v>
      </c>
      <c r="B192" s="7">
        <v>44574</v>
      </c>
      <c r="C192" s="6">
        <v>4562</v>
      </c>
      <c r="D192" s="6"/>
      <c r="E192" s="6">
        <v>56112</v>
      </c>
      <c r="F192" s="6"/>
      <c r="G192" s="5"/>
      <c r="H192" s="6">
        <v>56112</v>
      </c>
      <c r="I192" s="6"/>
      <c r="J192" s="7">
        <v>44469</v>
      </c>
      <c r="K192" s="6">
        <v>56112</v>
      </c>
      <c r="L192" s="6"/>
      <c r="M192" s="5"/>
      <c r="N192" s="5"/>
      <c r="O192" s="6">
        <v>605408</v>
      </c>
    </row>
    <row r="193" spans="1:15" x14ac:dyDescent="0.25">
      <c r="A193" s="8">
        <v>24108</v>
      </c>
      <c r="B193" s="10">
        <v>44574</v>
      </c>
      <c r="C193" s="9">
        <v>4562</v>
      </c>
      <c r="D193" s="9"/>
      <c r="E193" s="9">
        <v>56112</v>
      </c>
      <c r="F193" s="9"/>
      <c r="G193" s="8"/>
      <c r="H193" s="9">
        <v>56112</v>
      </c>
      <c r="I193" s="9"/>
      <c r="J193" s="10">
        <v>44469</v>
      </c>
      <c r="K193" s="9">
        <v>56112</v>
      </c>
      <c r="L193" s="9"/>
      <c r="M193" s="8"/>
      <c r="N193" s="8"/>
      <c r="O193" s="9">
        <v>605408</v>
      </c>
    </row>
    <row r="194" spans="1:15" x14ac:dyDescent="0.25">
      <c r="A194" s="5">
        <v>24109</v>
      </c>
      <c r="B194" s="7">
        <v>44572</v>
      </c>
      <c r="C194" s="6">
        <v>5229</v>
      </c>
      <c r="D194" s="6"/>
      <c r="E194" s="6">
        <v>15354</v>
      </c>
      <c r="F194" s="6"/>
      <c r="G194" s="5"/>
      <c r="H194" s="6">
        <v>15354</v>
      </c>
      <c r="I194" s="6"/>
      <c r="J194" s="7">
        <v>44550</v>
      </c>
      <c r="K194" s="6">
        <v>15354</v>
      </c>
      <c r="L194" s="6"/>
      <c r="M194" s="5"/>
      <c r="N194" s="5"/>
      <c r="O194" s="6">
        <v>558669</v>
      </c>
    </row>
    <row r="195" spans="1:15" x14ac:dyDescent="0.25">
      <c r="A195" s="8">
        <v>24110</v>
      </c>
      <c r="B195" s="10">
        <v>44572</v>
      </c>
      <c r="C195" s="9">
        <v>5229</v>
      </c>
      <c r="D195" s="9"/>
      <c r="E195" s="9">
        <v>15354</v>
      </c>
      <c r="F195" s="9"/>
      <c r="G195" s="8"/>
      <c r="H195" s="9">
        <v>15354</v>
      </c>
      <c r="I195" s="9"/>
      <c r="J195" s="10">
        <v>44550</v>
      </c>
      <c r="K195" s="9">
        <v>15354</v>
      </c>
      <c r="L195" s="9"/>
      <c r="M195" s="8"/>
      <c r="N195" s="8"/>
      <c r="O195" s="9">
        <v>558669</v>
      </c>
    </row>
    <row r="196" spans="1:15" x14ac:dyDescent="0.25">
      <c r="A196" s="5">
        <v>24111</v>
      </c>
      <c r="B196" s="7">
        <v>44552</v>
      </c>
      <c r="C196" s="6">
        <v>9696</v>
      </c>
      <c r="D196" s="6"/>
      <c r="E196" s="6">
        <v>77110</v>
      </c>
      <c r="F196" s="6"/>
      <c r="G196" s="7">
        <v>44260</v>
      </c>
      <c r="H196" s="6">
        <v>149151</v>
      </c>
      <c r="I196" s="6"/>
      <c r="J196" s="7">
        <v>43886</v>
      </c>
      <c r="K196" s="6">
        <v>287519</v>
      </c>
      <c r="L196" s="6"/>
      <c r="M196" s="5"/>
      <c r="N196" s="5"/>
      <c r="O196" s="6">
        <v>552931</v>
      </c>
    </row>
    <row r="197" spans="1:15" x14ac:dyDescent="0.25">
      <c r="A197" s="8">
        <v>24112</v>
      </c>
      <c r="B197" s="10">
        <v>44552</v>
      </c>
      <c r="C197" s="9">
        <v>9696</v>
      </c>
      <c r="D197" s="9"/>
      <c r="E197" s="9">
        <v>77110</v>
      </c>
      <c r="F197" s="9"/>
      <c r="G197" s="10">
        <v>44260</v>
      </c>
      <c r="H197" s="9">
        <v>149151</v>
      </c>
      <c r="I197" s="9"/>
      <c r="J197" s="10">
        <v>43886</v>
      </c>
      <c r="K197" s="9">
        <v>287519</v>
      </c>
      <c r="L197" s="9"/>
      <c r="M197" s="8"/>
      <c r="N197" s="8"/>
      <c r="O197" s="9">
        <v>552931</v>
      </c>
    </row>
    <row r="198" spans="1:15" x14ac:dyDescent="0.25">
      <c r="A198" s="5">
        <v>24113</v>
      </c>
      <c r="B198" s="7">
        <v>44565</v>
      </c>
      <c r="C198" s="6">
        <v>4802</v>
      </c>
      <c r="D198" s="6"/>
      <c r="E198" s="6">
        <v>77688</v>
      </c>
      <c r="F198" s="6"/>
      <c r="G198" s="7">
        <v>44245</v>
      </c>
      <c r="H198" s="6">
        <v>157696</v>
      </c>
      <c r="I198" s="6"/>
      <c r="J198" s="7">
        <v>43889</v>
      </c>
      <c r="K198" s="6">
        <v>296889</v>
      </c>
      <c r="L198" s="6"/>
      <c r="M198" s="5"/>
      <c r="N198" s="5"/>
      <c r="O198" s="6">
        <v>561472</v>
      </c>
    </row>
    <row r="199" spans="1:15" x14ac:dyDescent="0.25">
      <c r="A199" s="8">
        <v>24114</v>
      </c>
      <c r="B199" s="10">
        <v>44565</v>
      </c>
      <c r="C199" s="9">
        <v>4802</v>
      </c>
      <c r="D199" s="9"/>
      <c r="E199" s="9">
        <v>77688</v>
      </c>
      <c r="F199" s="9"/>
      <c r="G199" s="10">
        <v>44245</v>
      </c>
      <c r="H199" s="9">
        <v>157696</v>
      </c>
      <c r="I199" s="9"/>
      <c r="J199" s="10">
        <v>43889</v>
      </c>
      <c r="K199" s="9">
        <v>296889</v>
      </c>
      <c r="L199" s="9"/>
      <c r="M199" s="8"/>
      <c r="N199" s="8"/>
      <c r="O199" s="9">
        <v>561472</v>
      </c>
    </row>
    <row r="200" spans="1:15" x14ac:dyDescent="0.25">
      <c r="A200" s="5">
        <v>24115</v>
      </c>
      <c r="B200" s="7">
        <v>44579</v>
      </c>
      <c r="C200" s="6">
        <v>3138</v>
      </c>
      <c r="D200" s="6"/>
      <c r="E200" s="6">
        <v>13938</v>
      </c>
      <c r="F200" s="6"/>
      <c r="G200" s="5"/>
      <c r="H200" s="6">
        <v>13938</v>
      </c>
      <c r="I200" s="6"/>
      <c r="J200" s="7">
        <v>44559</v>
      </c>
      <c r="K200" s="6">
        <v>13938</v>
      </c>
      <c r="L200" s="6"/>
      <c r="M200" s="5"/>
      <c r="N200" s="5"/>
      <c r="O200" s="6">
        <v>568794</v>
      </c>
    </row>
    <row r="201" spans="1:15" x14ac:dyDescent="0.25">
      <c r="A201" s="8">
        <v>24116</v>
      </c>
      <c r="B201" s="10">
        <v>44579</v>
      </c>
      <c r="C201" s="9">
        <v>3138</v>
      </c>
      <c r="D201" s="9"/>
      <c r="E201" s="9">
        <v>13938</v>
      </c>
      <c r="F201" s="9"/>
      <c r="G201" s="8"/>
      <c r="H201" s="9">
        <v>13938</v>
      </c>
      <c r="I201" s="9"/>
      <c r="J201" s="10">
        <v>44559</v>
      </c>
      <c r="K201" s="9">
        <v>13938</v>
      </c>
      <c r="L201" s="9"/>
      <c r="M201" s="8"/>
      <c r="N201" s="8"/>
      <c r="O201" s="9">
        <v>568794</v>
      </c>
    </row>
    <row r="202" spans="1:15" x14ac:dyDescent="0.25">
      <c r="A202" s="5">
        <v>56003</v>
      </c>
      <c r="B202" s="7">
        <v>44251</v>
      </c>
      <c r="C202" s="6">
        <v>1667</v>
      </c>
      <c r="D202" s="6"/>
      <c r="E202" s="6">
        <v>71859</v>
      </c>
      <c r="F202" s="6"/>
      <c r="G202" s="7">
        <v>44099</v>
      </c>
      <c r="H202" s="6">
        <v>71859</v>
      </c>
      <c r="I202" s="6"/>
      <c r="J202" s="5"/>
      <c r="K202" s="6">
        <v>196528</v>
      </c>
      <c r="L202" s="6"/>
      <c r="M202" s="5" t="s">
        <v>130</v>
      </c>
      <c r="N202" s="7">
        <v>43187</v>
      </c>
      <c r="O202" s="6">
        <v>196528</v>
      </c>
    </row>
    <row r="203" spans="1:15" x14ac:dyDescent="0.25">
      <c r="A203" s="8">
        <v>56004</v>
      </c>
      <c r="B203" s="10">
        <v>44251</v>
      </c>
      <c r="C203" s="9">
        <v>1671</v>
      </c>
      <c r="D203" s="9"/>
      <c r="E203" s="9">
        <v>71863</v>
      </c>
      <c r="F203" s="9"/>
      <c r="G203" s="10">
        <v>44099</v>
      </c>
      <c r="H203" s="9">
        <v>71863</v>
      </c>
      <c r="I203" s="9"/>
      <c r="J203" s="8"/>
      <c r="K203" s="9">
        <v>196533</v>
      </c>
      <c r="L203" s="9"/>
      <c r="M203" s="8" t="s">
        <v>130</v>
      </c>
      <c r="N203" s="10">
        <v>43187</v>
      </c>
      <c r="O203" s="9">
        <v>196533</v>
      </c>
    </row>
    <row r="204" spans="1:15" x14ac:dyDescent="0.25">
      <c r="A204" s="5">
        <v>56005</v>
      </c>
      <c r="B204" s="7">
        <v>43658</v>
      </c>
      <c r="C204" s="6">
        <v>3761</v>
      </c>
      <c r="D204" s="6"/>
      <c r="E204" s="6">
        <v>17876</v>
      </c>
      <c r="F204" s="6"/>
      <c r="G204" s="7">
        <v>43434</v>
      </c>
      <c r="H204" s="6">
        <v>96885</v>
      </c>
      <c r="I204" s="6"/>
      <c r="J204" s="5"/>
      <c r="K204" s="6">
        <v>219694</v>
      </c>
      <c r="L204" s="6"/>
      <c r="M204" s="5" t="s">
        <v>130</v>
      </c>
      <c r="N204" s="7">
        <v>42866</v>
      </c>
      <c r="O204" s="6">
        <v>219694</v>
      </c>
    </row>
    <row r="205" spans="1:15" x14ac:dyDescent="0.25">
      <c r="A205" s="8">
        <v>56006</v>
      </c>
      <c r="B205" s="10">
        <v>43658</v>
      </c>
      <c r="C205" s="9">
        <v>3771</v>
      </c>
      <c r="D205" s="9"/>
      <c r="E205" s="9">
        <v>17886</v>
      </c>
      <c r="F205" s="9"/>
      <c r="G205" s="10">
        <v>43434</v>
      </c>
      <c r="H205" s="9">
        <v>96895</v>
      </c>
      <c r="I205" s="9"/>
      <c r="J205" s="8"/>
      <c r="K205" s="9">
        <v>219704</v>
      </c>
      <c r="L205" s="9"/>
      <c r="M205" s="8" t="s">
        <v>130</v>
      </c>
      <c r="N205" s="10">
        <v>42866</v>
      </c>
      <c r="O205" s="9">
        <v>219704</v>
      </c>
    </row>
    <row r="206" spans="1:15" x14ac:dyDescent="0.25">
      <c r="A206" s="5">
        <v>56007</v>
      </c>
      <c r="B206" s="5"/>
      <c r="C206" s="6">
        <v>1089</v>
      </c>
      <c r="D206" s="6"/>
      <c r="E206" s="6">
        <v>1089</v>
      </c>
      <c r="F206" s="6"/>
      <c r="G206" s="5"/>
      <c r="H206" s="6">
        <v>1089</v>
      </c>
      <c r="I206" s="6"/>
      <c r="J206" s="5"/>
      <c r="K206" s="6">
        <v>1089</v>
      </c>
      <c r="L206" s="6"/>
      <c r="M206" s="5" t="s">
        <v>130</v>
      </c>
      <c r="N206" s="7">
        <v>43399</v>
      </c>
      <c r="O206" s="6">
        <v>1089</v>
      </c>
    </row>
    <row r="207" spans="1:15" x14ac:dyDescent="0.25">
      <c r="A207" s="8">
        <v>56008</v>
      </c>
      <c r="B207" s="8"/>
      <c r="C207" s="9">
        <v>1089</v>
      </c>
      <c r="D207" s="9"/>
      <c r="E207" s="9">
        <v>1089</v>
      </c>
      <c r="F207" s="9"/>
      <c r="G207" s="8"/>
      <c r="H207" s="9">
        <v>1089</v>
      </c>
      <c r="I207" s="9"/>
      <c r="J207" s="8"/>
      <c r="K207" s="9">
        <v>1089</v>
      </c>
      <c r="L207" s="9"/>
      <c r="M207" s="8" t="s">
        <v>130</v>
      </c>
      <c r="N207" s="10">
        <v>43399</v>
      </c>
      <c r="O207" s="9">
        <v>1089</v>
      </c>
    </row>
    <row r="208" spans="1:15" x14ac:dyDescent="0.25">
      <c r="A208" s="5">
        <v>56009</v>
      </c>
      <c r="B208" s="7">
        <v>44524</v>
      </c>
      <c r="C208" s="6">
        <v>4931</v>
      </c>
      <c r="D208" s="6"/>
      <c r="E208" s="6">
        <v>13347</v>
      </c>
      <c r="F208" s="6"/>
      <c r="G208" s="7">
        <v>44315</v>
      </c>
      <c r="H208" s="6">
        <v>90371</v>
      </c>
      <c r="I208" s="6"/>
      <c r="J208" s="7">
        <v>43830</v>
      </c>
      <c r="K208" s="6">
        <v>227313</v>
      </c>
      <c r="L208" s="6"/>
      <c r="M208" s="5" t="s">
        <v>130</v>
      </c>
      <c r="N208" s="7">
        <v>42741</v>
      </c>
      <c r="O208" s="6">
        <v>468738</v>
      </c>
    </row>
    <row r="209" spans="1:15" x14ac:dyDescent="0.25">
      <c r="A209" s="8">
        <v>56010</v>
      </c>
      <c r="B209" s="10">
        <v>44524</v>
      </c>
      <c r="C209" s="9">
        <v>4931</v>
      </c>
      <c r="D209" s="9"/>
      <c r="E209" s="9">
        <v>13347</v>
      </c>
      <c r="F209" s="9"/>
      <c r="G209" s="10">
        <v>44315</v>
      </c>
      <c r="H209" s="9">
        <v>90371</v>
      </c>
      <c r="I209" s="9"/>
      <c r="J209" s="10">
        <v>43830</v>
      </c>
      <c r="K209" s="9">
        <v>227315</v>
      </c>
      <c r="L209" s="9"/>
      <c r="M209" s="8" t="s">
        <v>130</v>
      </c>
      <c r="N209" s="10">
        <v>42741</v>
      </c>
      <c r="O209" s="9">
        <v>468740</v>
      </c>
    </row>
    <row r="210" spans="1:15" x14ac:dyDescent="0.25">
      <c r="A210" s="5">
        <v>56011</v>
      </c>
      <c r="B210" s="7">
        <v>44519</v>
      </c>
      <c r="C210" s="6">
        <v>5970</v>
      </c>
      <c r="D210" s="6"/>
      <c r="E210" s="6">
        <v>14055</v>
      </c>
      <c r="F210" s="6"/>
      <c r="G210" s="5"/>
      <c r="H210" s="6">
        <v>91962</v>
      </c>
      <c r="I210" s="6"/>
      <c r="J210" s="7">
        <v>44330</v>
      </c>
      <c r="K210" s="6">
        <v>91962</v>
      </c>
      <c r="L210" s="6"/>
      <c r="M210" s="5" t="s">
        <v>130</v>
      </c>
      <c r="N210" s="7">
        <v>43391</v>
      </c>
      <c r="O210" s="6">
        <v>353972</v>
      </c>
    </row>
    <row r="211" spans="1:15" x14ac:dyDescent="0.25">
      <c r="A211" s="8">
        <v>56012</v>
      </c>
      <c r="B211" s="10">
        <v>44519</v>
      </c>
      <c r="C211" s="9">
        <v>5971</v>
      </c>
      <c r="D211" s="9"/>
      <c r="E211" s="9">
        <v>14056</v>
      </c>
      <c r="F211" s="9"/>
      <c r="G211" s="8"/>
      <c r="H211" s="9">
        <v>91966</v>
      </c>
      <c r="I211" s="9"/>
      <c r="J211" s="10">
        <v>44330</v>
      </c>
      <c r="K211" s="9">
        <v>91966</v>
      </c>
      <c r="L211" s="9"/>
      <c r="M211" s="8" t="s">
        <v>130</v>
      </c>
      <c r="N211" s="10">
        <v>43391</v>
      </c>
      <c r="O211" s="9">
        <v>353976</v>
      </c>
    </row>
    <row r="212" spans="1:15" x14ac:dyDescent="0.25">
      <c r="A212" s="5">
        <v>56013</v>
      </c>
      <c r="B212" s="7">
        <v>44573</v>
      </c>
      <c r="C212" s="6">
        <v>5588</v>
      </c>
      <c r="D212" s="6"/>
      <c r="E212" s="6">
        <v>69086</v>
      </c>
      <c r="F212" s="6"/>
      <c r="G212" s="5"/>
      <c r="H212" s="6">
        <v>69086</v>
      </c>
      <c r="I212" s="6"/>
      <c r="J212" s="7">
        <v>44439</v>
      </c>
      <c r="K212" s="6">
        <v>69086</v>
      </c>
      <c r="L212" s="6"/>
      <c r="M212" s="5" t="s">
        <v>130</v>
      </c>
      <c r="N212" s="7">
        <v>43609</v>
      </c>
      <c r="O212" s="6">
        <v>311936</v>
      </c>
    </row>
    <row r="213" spans="1:15" x14ac:dyDescent="0.25">
      <c r="A213" s="8">
        <v>56014</v>
      </c>
      <c r="B213" s="10">
        <v>44573</v>
      </c>
      <c r="C213" s="9">
        <v>5588</v>
      </c>
      <c r="D213" s="9"/>
      <c r="E213" s="9">
        <v>69086</v>
      </c>
      <c r="F213" s="9"/>
      <c r="G213" s="8"/>
      <c r="H213" s="9">
        <v>69086</v>
      </c>
      <c r="I213" s="9"/>
      <c r="J213" s="10">
        <v>44439</v>
      </c>
      <c r="K213" s="9">
        <v>69086</v>
      </c>
      <c r="L213" s="9"/>
      <c r="M213" s="8" t="s">
        <v>130</v>
      </c>
      <c r="N213" s="10">
        <v>43609</v>
      </c>
      <c r="O213" s="9">
        <v>311934</v>
      </c>
    </row>
    <row r="214" spans="1:15" x14ac:dyDescent="0.25">
      <c r="A214" s="5">
        <v>56015</v>
      </c>
      <c r="B214" s="5"/>
      <c r="C214" s="6">
        <v>5</v>
      </c>
      <c r="D214" s="6"/>
      <c r="E214" s="6">
        <v>5</v>
      </c>
      <c r="F214" s="6"/>
      <c r="G214" s="5"/>
      <c r="H214" s="6">
        <v>5</v>
      </c>
      <c r="I214" s="6"/>
      <c r="J214" s="5"/>
      <c r="K214" s="6">
        <v>5</v>
      </c>
      <c r="L214" s="6"/>
      <c r="M214" s="5" t="s">
        <v>130</v>
      </c>
      <c r="N214" s="7">
        <v>43512</v>
      </c>
      <c r="O214" s="6">
        <v>5</v>
      </c>
    </row>
    <row r="215" spans="1:15" x14ac:dyDescent="0.25">
      <c r="A215" s="8">
        <v>56016</v>
      </c>
      <c r="B215" s="8"/>
      <c r="C215" s="9">
        <v>5</v>
      </c>
      <c r="D215" s="9"/>
      <c r="E215" s="9">
        <v>5</v>
      </c>
      <c r="F215" s="9"/>
      <c r="G215" s="8"/>
      <c r="H215" s="9">
        <v>5</v>
      </c>
      <c r="I215" s="9"/>
      <c r="J215" s="8"/>
      <c r="K215" s="9">
        <v>5</v>
      </c>
      <c r="L215" s="9"/>
      <c r="M215" s="8" t="s">
        <v>130</v>
      </c>
      <c r="N215" s="10">
        <v>43512</v>
      </c>
      <c r="O215" s="9">
        <v>5</v>
      </c>
    </row>
    <row r="216" spans="1:15" x14ac:dyDescent="0.25">
      <c r="A216" s="5">
        <v>56017</v>
      </c>
      <c r="B216" s="7">
        <v>44571</v>
      </c>
      <c r="C216" s="6">
        <v>6991</v>
      </c>
      <c r="D216" s="6"/>
      <c r="E216" s="6">
        <v>46156</v>
      </c>
      <c r="F216" s="6"/>
      <c r="G216" s="7">
        <v>44132</v>
      </c>
      <c r="H216" s="6">
        <v>123025</v>
      </c>
      <c r="I216" s="6"/>
      <c r="J216" s="5"/>
      <c r="K216" s="6">
        <v>253197</v>
      </c>
      <c r="L216" s="6"/>
      <c r="M216" s="5" t="s">
        <v>130</v>
      </c>
      <c r="N216" s="7">
        <v>43550</v>
      </c>
      <c r="O216" s="6">
        <v>253197</v>
      </c>
    </row>
    <row r="217" spans="1:15" x14ac:dyDescent="0.25">
      <c r="A217" s="8">
        <v>56018</v>
      </c>
      <c r="B217" s="10">
        <v>44571</v>
      </c>
      <c r="C217" s="9">
        <v>6991</v>
      </c>
      <c r="D217" s="9"/>
      <c r="E217" s="9">
        <v>46153</v>
      </c>
      <c r="F217" s="9"/>
      <c r="G217" s="10">
        <v>44132</v>
      </c>
      <c r="H217" s="9">
        <v>123023</v>
      </c>
      <c r="I217" s="9"/>
      <c r="J217" s="8"/>
      <c r="K217" s="9">
        <v>253202</v>
      </c>
      <c r="L217" s="9"/>
      <c r="M217" s="8" t="s">
        <v>130</v>
      </c>
      <c r="N217" s="10">
        <v>43550</v>
      </c>
      <c r="O217" s="9">
        <v>253202</v>
      </c>
    </row>
    <row r="218" spans="1:15" x14ac:dyDescent="0.25">
      <c r="A218" s="5">
        <v>56019</v>
      </c>
      <c r="B218" s="5"/>
      <c r="C218" s="6">
        <v>7743</v>
      </c>
      <c r="D218" s="6"/>
      <c r="E218" s="6">
        <v>7743</v>
      </c>
      <c r="F218" s="6"/>
      <c r="G218" s="7">
        <v>44567</v>
      </c>
      <c r="H218" s="6">
        <v>7743</v>
      </c>
      <c r="I218" s="6"/>
      <c r="J218" s="5"/>
      <c r="K218" s="6">
        <v>146236</v>
      </c>
      <c r="L218" s="6"/>
      <c r="M218" s="5" t="s">
        <v>130</v>
      </c>
      <c r="N218" s="7">
        <v>44137</v>
      </c>
      <c r="O218" s="6">
        <v>146236</v>
      </c>
    </row>
    <row r="219" spans="1:15" x14ac:dyDescent="0.25">
      <c r="A219" s="8">
        <v>56020</v>
      </c>
      <c r="B219" s="8"/>
      <c r="C219" s="9">
        <v>7743</v>
      </c>
      <c r="D219" s="9"/>
      <c r="E219" s="9">
        <v>7743</v>
      </c>
      <c r="F219" s="9"/>
      <c r="G219" s="10">
        <v>44567</v>
      </c>
      <c r="H219" s="9">
        <v>7743</v>
      </c>
      <c r="I219" s="9"/>
      <c r="J219" s="8"/>
      <c r="K219" s="9">
        <v>146237</v>
      </c>
      <c r="L219" s="9"/>
      <c r="M219" s="8" t="s">
        <v>130</v>
      </c>
      <c r="N219" s="10">
        <v>44137</v>
      </c>
      <c r="O219" s="9">
        <v>146237</v>
      </c>
    </row>
    <row r="220" spans="1:15" x14ac:dyDescent="0.25">
      <c r="A220" s="5">
        <v>56021</v>
      </c>
      <c r="B220" s="7">
        <v>44572</v>
      </c>
      <c r="C220" s="6">
        <v>6613</v>
      </c>
      <c r="D220" s="6"/>
      <c r="E220" s="6">
        <v>22572</v>
      </c>
      <c r="F220" s="6"/>
      <c r="G220" s="7">
        <v>44540</v>
      </c>
      <c r="H220" s="6">
        <v>22572</v>
      </c>
      <c r="I220" s="6"/>
      <c r="J220" s="5"/>
      <c r="K220" s="6">
        <v>162486</v>
      </c>
      <c r="L220" s="6"/>
      <c r="M220" s="5" t="s">
        <v>130</v>
      </c>
      <c r="N220" s="7">
        <v>44021</v>
      </c>
      <c r="O220" s="6">
        <v>162486</v>
      </c>
    </row>
    <row r="221" spans="1:15" x14ac:dyDescent="0.25">
      <c r="A221" s="8">
        <v>56022</v>
      </c>
      <c r="B221" s="10">
        <v>44572</v>
      </c>
      <c r="C221" s="9">
        <v>6613</v>
      </c>
      <c r="D221" s="9"/>
      <c r="E221" s="9">
        <v>22572</v>
      </c>
      <c r="F221" s="9"/>
      <c r="G221" s="10">
        <v>44540</v>
      </c>
      <c r="H221" s="9">
        <v>22572</v>
      </c>
      <c r="I221" s="9"/>
      <c r="J221" s="8"/>
      <c r="K221" s="9">
        <v>162485</v>
      </c>
      <c r="L221" s="9"/>
      <c r="M221" s="8" t="s">
        <v>130</v>
      </c>
      <c r="N221" s="10">
        <v>44021</v>
      </c>
      <c r="O221" s="9">
        <v>162485</v>
      </c>
    </row>
    <row r="222" spans="1:15" x14ac:dyDescent="0.25">
      <c r="A222" s="5">
        <v>56023</v>
      </c>
      <c r="B222" s="7">
        <v>44578</v>
      </c>
      <c r="C222" s="6">
        <v>3570</v>
      </c>
      <c r="D222" s="6"/>
      <c r="E222" s="6">
        <v>19170</v>
      </c>
      <c r="F222" s="6"/>
      <c r="G222" s="7">
        <v>44547</v>
      </c>
      <c r="H222" s="6">
        <v>19170</v>
      </c>
      <c r="I222" s="6"/>
      <c r="J222" s="5"/>
      <c r="K222" s="6">
        <v>157774</v>
      </c>
      <c r="L222" s="6"/>
      <c r="M222" s="5" t="s">
        <v>130</v>
      </c>
      <c r="N222" s="7">
        <v>44084</v>
      </c>
      <c r="O222" s="6">
        <v>157774</v>
      </c>
    </row>
    <row r="223" spans="1:15" x14ac:dyDescent="0.25">
      <c r="A223" s="8">
        <v>56024</v>
      </c>
      <c r="B223" s="10">
        <v>44578</v>
      </c>
      <c r="C223" s="9">
        <v>3570</v>
      </c>
      <c r="D223" s="9"/>
      <c r="E223" s="9">
        <v>19170</v>
      </c>
      <c r="F223" s="9"/>
      <c r="G223" s="10">
        <v>44547</v>
      </c>
      <c r="H223" s="9">
        <v>19170</v>
      </c>
      <c r="I223" s="9"/>
      <c r="J223" s="8"/>
      <c r="K223" s="9">
        <v>157778</v>
      </c>
      <c r="L223" s="9"/>
      <c r="M223" s="8" t="s">
        <v>130</v>
      </c>
      <c r="N223" s="10">
        <v>44084</v>
      </c>
      <c r="O223" s="9">
        <v>157778</v>
      </c>
    </row>
    <row r="224" spans="1:15" x14ac:dyDescent="0.25">
      <c r="A224" s="5">
        <v>56025</v>
      </c>
      <c r="B224" s="7">
        <v>44581</v>
      </c>
      <c r="C224" s="6">
        <v>656</v>
      </c>
      <c r="D224" s="6"/>
      <c r="E224" s="6">
        <v>8717</v>
      </c>
      <c r="F224" s="6"/>
      <c r="G224" s="5"/>
      <c r="H224" s="6">
        <v>87313</v>
      </c>
      <c r="I224" s="6"/>
      <c r="J224" s="5"/>
      <c r="K224" s="6">
        <v>87313</v>
      </c>
      <c r="L224" s="6"/>
      <c r="M224" s="5" t="s">
        <v>130</v>
      </c>
      <c r="N224" s="7">
        <v>44264</v>
      </c>
      <c r="O224" s="6">
        <v>87313</v>
      </c>
    </row>
    <row r="225" spans="1:15" x14ac:dyDescent="0.25">
      <c r="A225" s="8">
        <v>56026</v>
      </c>
      <c r="B225" s="10">
        <v>44581</v>
      </c>
      <c r="C225" s="9">
        <v>656</v>
      </c>
      <c r="D225" s="9"/>
      <c r="E225" s="9">
        <v>8717</v>
      </c>
      <c r="F225" s="9"/>
      <c r="G225" s="8"/>
      <c r="H225" s="9">
        <v>87318</v>
      </c>
      <c r="I225" s="9"/>
      <c r="J225" s="8"/>
      <c r="K225" s="9">
        <v>87318</v>
      </c>
      <c r="L225" s="9"/>
      <c r="M225" s="8" t="s">
        <v>130</v>
      </c>
      <c r="N225" s="10">
        <v>44264</v>
      </c>
      <c r="O225" s="9">
        <v>87318</v>
      </c>
    </row>
    <row r="226" spans="1:15" x14ac:dyDescent="0.25">
      <c r="A226" s="5">
        <v>56027</v>
      </c>
      <c r="B226" s="5"/>
      <c r="C226" s="6">
        <v>4530</v>
      </c>
      <c r="D226" s="6"/>
      <c r="E226" s="6">
        <v>4530</v>
      </c>
      <c r="F226" s="6"/>
      <c r="G226" s="5"/>
      <c r="H226" s="6">
        <v>81514</v>
      </c>
      <c r="I226" s="6"/>
      <c r="J226" s="5"/>
      <c r="K226" s="6">
        <v>81514</v>
      </c>
      <c r="L226" s="6"/>
      <c r="M226" s="5" t="s">
        <v>130</v>
      </c>
      <c r="N226" s="7">
        <v>44294</v>
      </c>
      <c r="O226" s="6">
        <v>81514</v>
      </c>
    </row>
    <row r="227" spans="1:15" x14ac:dyDescent="0.25">
      <c r="A227" s="8">
        <v>56028</v>
      </c>
      <c r="B227" s="8"/>
      <c r="C227" s="9">
        <v>4530</v>
      </c>
      <c r="D227" s="9"/>
      <c r="E227" s="9">
        <v>4530</v>
      </c>
      <c r="F227" s="9"/>
      <c r="G227" s="8"/>
      <c r="H227" s="9">
        <v>81518</v>
      </c>
      <c r="I227" s="9"/>
      <c r="J227" s="8"/>
      <c r="K227" s="9">
        <v>81518</v>
      </c>
      <c r="L227" s="9"/>
      <c r="M227" s="8" t="s">
        <v>130</v>
      </c>
      <c r="N227" s="10">
        <v>44294</v>
      </c>
      <c r="O227" s="9">
        <v>81518</v>
      </c>
    </row>
    <row r="228" spans="1:15" x14ac:dyDescent="0.25">
      <c r="A228" s="5">
        <v>56029</v>
      </c>
      <c r="B228" s="7">
        <v>44571</v>
      </c>
      <c r="C228" s="6">
        <v>5789</v>
      </c>
      <c r="D228" s="6"/>
      <c r="E228" s="6">
        <v>51898</v>
      </c>
      <c r="F228" s="6"/>
      <c r="G228" s="5"/>
      <c r="H228" s="6">
        <v>129227</v>
      </c>
      <c r="I228" s="6"/>
      <c r="J228" s="5"/>
      <c r="K228" s="6">
        <v>129227</v>
      </c>
      <c r="L228" s="6"/>
      <c r="M228" s="5" t="s">
        <v>130</v>
      </c>
      <c r="N228" s="7">
        <v>44197</v>
      </c>
      <c r="O228" s="6">
        <v>129191</v>
      </c>
    </row>
    <row r="229" spans="1:15" x14ac:dyDescent="0.25">
      <c r="A229" s="8">
        <v>56030</v>
      </c>
      <c r="B229" s="10">
        <v>44571</v>
      </c>
      <c r="C229" s="9">
        <v>5789</v>
      </c>
      <c r="D229" s="9"/>
      <c r="E229" s="9">
        <v>51898</v>
      </c>
      <c r="F229" s="9"/>
      <c r="G229" s="8"/>
      <c r="H229" s="9">
        <v>129233</v>
      </c>
      <c r="I229" s="9"/>
      <c r="J229" s="8"/>
      <c r="K229" s="9">
        <v>129233</v>
      </c>
      <c r="L229" s="9"/>
      <c r="M229" s="8" t="s">
        <v>130</v>
      </c>
      <c r="N229" s="10">
        <v>44197</v>
      </c>
      <c r="O229" s="9">
        <v>129197</v>
      </c>
    </row>
    <row r="230" spans="1:15" x14ac:dyDescent="0.25">
      <c r="A230" s="5">
        <v>56031</v>
      </c>
      <c r="B230" s="7">
        <v>44564</v>
      </c>
      <c r="C230" s="6">
        <v>8070</v>
      </c>
      <c r="D230" s="6"/>
      <c r="E230" s="6">
        <v>16019</v>
      </c>
      <c r="F230" s="6"/>
      <c r="G230" s="5"/>
      <c r="H230" s="6">
        <v>16019</v>
      </c>
      <c r="I230" s="6"/>
      <c r="J230" s="5"/>
      <c r="K230" s="6">
        <v>16019</v>
      </c>
      <c r="L230" s="6"/>
      <c r="M230" s="5" t="s">
        <v>130</v>
      </c>
      <c r="N230" s="7">
        <v>44381</v>
      </c>
      <c r="O230" s="6">
        <v>16019</v>
      </c>
    </row>
    <row r="231" spans="1:15" x14ac:dyDescent="0.25">
      <c r="A231" s="8">
        <v>56032</v>
      </c>
      <c r="B231" s="10">
        <v>44564</v>
      </c>
      <c r="C231" s="9">
        <v>8070</v>
      </c>
      <c r="D231" s="9"/>
      <c r="E231" s="9">
        <v>16019</v>
      </c>
      <c r="F231" s="9"/>
      <c r="G231" s="8"/>
      <c r="H231" s="9">
        <v>16019</v>
      </c>
      <c r="I231" s="9"/>
      <c r="J231" s="8"/>
      <c r="K231" s="9">
        <v>16019</v>
      </c>
      <c r="L231" s="9"/>
      <c r="M231" s="8" t="s">
        <v>130</v>
      </c>
      <c r="N231" s="10">
        <v>44381</v>
      </c>
      <c r="O231" s="9">
        <v>16019</v>
      </c>
    </row>
    <row r="232" spans="1:15" x14ac:dyDescent="0.25">
      <c r="A232" s="5">
        <v>56033</v>
      </c>
      <c r="B232" s="7">
        <v>44580</v>
      </c>
      <c r="C232" s="6">
        <v>1826</v>
      </c>
      <c r="D232" s="6"/>
      <c r="E232" s="6">
        <v>33523</v>
      </c>
      <c r="F232" s="6"/>
      <c r="G232" s="5"/>
      <c r="H232" s="6">
        <v>33523</v>
      </c>
      <c r="I232" s="6"/>
      <c r="J232" s="5"/>
      <c r="K232" s="6">
        <v>33523</v>
      </c>
      <c r="L232" s="6"/>
      <c r="M232" s="5" t="s">
        <v>130</v>
      </c>
      <c r="N232" s="7">
        <v>44333</v>
      </c>
      <c r="O232" s="6">
        <v>33523</v>
      </c>
    </row>
    <row r="233" spans="1:15" x14ac:dyDescent="0.25">
      <c r="A233" s="8">
        <v>56034</v>
      </c>
      <c r="B233" s="10">
        <v>44580</v>
      </c>
      <c r="C233" s="9">
        <v>1826</v>
      </c>
      <c r="D233" s="9"/>
      <c r="E233" s="9">
        <v>33523</v>
      </c>
      <c r="F233" s="9"/>
      <c r="G233" s="8"/>
      <c r="H233" s="9">
        <v>33523</v>
      </c>
      <c r="I233" s="9"/>
      <c r="J233" s="8"/>
      <c r="K233" s="9">
        <v>33523</v>
      </c>
      <c r="L233" s="9"/>
      <c r="M233" s="8" t="s">
        <v>130</v>
      </c>
      <c r="N233" s="10">
        <v>44333</v>
      </c>
      <c r="O233" s="9">
        <v>33523</v>
      </c>
    </row>
    <row r="234" spans="1:15" x14ac:dyDescent="0.25">
      <c r="A234" s="5">
        <v>56035</v>
      </c>
      <c r="B234" s="7">
        <v>44573</v>
      </c>
      <c r="C234" s="6">
        <v>6321</v>
      </c>
      <c r="D234" s="6"/>
      <c r="E234" s="6">
        <v>29887</v>
      </c>
      <c r="F234" s="6"/>
      <c r="G234" s="7">
        <v>44524</v>
      </c>
      <c r="H234" s="6">
        <v>29887</v>
      </c>
      <c r="I234" s="6"/>
      <c r="J234" s="7">
        <v>44190</v>
      </c>
      <c r="K234" s="6">
        <v>168249</v>
      </c>
      <c r="L234" s="6"/>
      <c r="M234" s="5"/>
      <c r="N234" s="5"/>
      <c r="O234" s="6">
        <v>417401</v>
      </c>
    </row>
    <row r="235" spans="1:15" x14ac:dyDescent="0.25">
      <c r="A235" s="8">
        <v>56036</v>
      </c>
      <c r="B235" s="10">
        <v>44573</v>
      </c>
      <c r="C235" s="9">
        <v>6321</v>
      </c>
      <c r="D235" s="9"/>
      <c r="E235" s="9">
        <v>29887</v>
      </c>
      <c r="F235" s="9"/>
      <c r="G235" s="10">
        <v>44524</v>
      </c>
      <c r="H235" s="9">
        <v>29887</v>
      </c>
      <c r="I235" s="9"/>
      <c r="J235" s="10">
        <v>44190</v>
      </c>
      <c r="K235" s="9">
        <v>168249</v>
      </c>
      <c r="L235" s="9"/>
      <c r="M235" s="8"/>
      <c r="N235" s="8"/>
      <c r="O235" s="9">
        <v>417401</v>
      </c>
    </row>
    <row r="236" spans="1:15" x14ac:dyDescent="0.25">
      <c r="A236" s="5">
        <v>56037</v>
      </c>
      <c r="B236" s="7">
        <v>44575</v>
      </c>
      <c r="C236" s="6">
        <v>160</v>
      </c>
      <c r="D236" s="6"/>
      <c r="E236" s="6">
        <v>7699</v>
      </c>
      <c r="F236" s="6"/>
      <c r="G236" s="7">
        <v>44559</v>
      </c>
      <c r="H236" s="6">
        <v>7699</v>
      </c>
      <c r="I236" s="6"/>
      <c r="J236" s="7">
        <v>44253</v>
      </c>
      <c r="K236" s="6">
        <v>147540</v>
      </c>
      <c r="L236" s="6"/>
      <c r="M236" s="5"/>
      <c r="N236" s="5"/>
      <c r="O236" s="6">
        <v>405960</v>
      </c>
    </row>
    <row r="237" spans="1:15" x14ac:dyDescent="0.25">
      <c r="A237" s="8">
        <v>56038</v>
      </c>
      <c r="B237" s="10">
        <v>44575</v>
      </c>
      <c r="C237" s="9">
        <v>160</v>
      </c>
      <c r="D237" s="9"/>
      <c r="E237" s="9">
        <v>7699</v>
      </c>
      <c r="F237" s="9"/>
      <c r="G237" s="10">
        <v>44559</v>
      </c>
      <c r="H237" s="9">
        <v>7699</v>
      </c>
      <c r="I237" s="9"/>
      <c r="J237" s="10">
        <v>44253</v>
      </c>
      <c r="K237" s="9">
        <v>147540</v>
      </c>
      <c r="L237" s="9"/>
      <c r="M237" s="8"/>
      <c r="N237" s="8"/>
      <c r="O237" s="9">
        <v>405961</v>
      </c>
    </row>
    <row r="238" spans="1:15" x14ac:dyDescent="0.25">
      <c r="A238" s="5">
        <v>56039</v>
      </c>
      <c r="B238" s="7">
        <v>44565</v>
      </c>
      <c r="C238" s="6">
        <v>5723</v>
      </c>
      <c r="D238" s="6"/>
      <c r="E238" s="6">
        <v>60912</v>
      </c>
      <c r="F238" s="6"/>
      <c r="G238" s="5"/>
      <c r="H238" s="6">
        <v>137103</v>
      </c>
      <c r="I238" s="6"/>
      <c r="J238" s="7">
        <v>44285</v>
      </c>
      <c r="K238" s="6">
        <v>137103</v>
      </c>
      <c r="L238" s="6"/>
      <c r="M238" s="5"/>
      <c r="N238" s="5"/>
      <c r="O238" s="6">
        <v>401486</v>
      </c>
    </row>
    <row r="239" spans="1:15" x14ac:dyDescent="0.25">
      <c r="A239" s="8">
        <v>56040</v>
      </c>
      <c r="B239" s="10">
        <v>44565</v>
      </c>
      <c r="C239" s="9">
        <v>5723</v>
      </c>
      <c r="D239" s="9"/>
      <c r="E239" s="9">
        <v>60912</v>
      </c>
      <c r="F239" s="9"/>
      <c r="G239" s="8"/>
      <c r="H239" s="9">
        <v>137103</v>
      </c>
      <c r="I239" s="9"/>
      <c r="J239" s="10">
        <v>44285</v>
      </c>
      <c r="K239" s="9">
        <v>137103</v>
      </c>
      <c r="L239" s="9"/>
      <c r="M239" s="8"/>
      <c r="N239" s="8"/>
      <c r="O239" s="9">
        <v>401486</v>
      </c>
    </row>
    <row r="240" spans="1:15" x14ac:dyDescent="0.25">
      <c r="A240" s="5">
        <v>56041</v>
      </c>
      <c r="B240" s="7">
        <v>44559</v>
      </c>
      <c r="C240" s="6">
        <v>5686</v>
      </c>
      <c r="D240" s="6"/>
      <c r="E240" s="6">
        <v>42884</v>
      </c>
      <c r="F240" s="6"/>
      <c r="G240" s="5"/>
      <c r="H240" s="6">
        <v>120808</v>
      </c>
      <c r="I240" s="6"/>
      <c r="J240" s="7">
        <v>44305</v>
      </c>
      <c r="K240" s="6">
        <v>120808</v>
      </c>
      <c r="L240" s="6"/>
      <c r="M240" s="5"/>
      <c r="N240" s="5"/>
      <c r="O240" s="6">
        <v>385335</v>
      </c>
    </row>
    <row r="241" spans="1:15" x14ac:dyDescent="0.25">
      <c r="A241" s="8">
        <v>56042</v>
      </c>
      <c r="B241" s="10">
        <v>44559</v>
      </c>
      <c r="C241" s="9">
        <v>5686</v>
      </c>
      <c r="D241" s="9"/>
      <c r="E241" s="9">
        <v>42884</v>
      </c>
      <c r="F241" s="9"/>
      <c r="G241" s="8"/>
      <c r="H241" s="9">
        <v>120808</v>
      </c>
      <c r="I241" s="9"/>
      <c r="J241" s="10">
        <v>44305</v>
      </c>
      <c r="K241" s="9">
        <v>120808</v>
      </c>
      <c r="L241" s="9"/>
      <c r="M241" s="8"/>
      <c r="N241" s="8"/>
      <c r="O241" s="9">
        <v>385335</v>
      </c>
    </row>
    <row r="242" spans="1:15" x14ac:dyDescent="0.25">
      <c r="A242" s="5">
        <v>56043</v>
      </c>
      <c r="B242" s="5"/>
      <c r="C242" s="6">
        <v>2739</v>
      </c>
      <c r="D242" s="6"/>
      <c r="E242" s="6">
        <v>2739</v>
      </c>
      <c r="F242" s="6"/>
      <c r="G242" s="5"/>
      <c r="H242" s="6">
        <v>82204</v>
      </c>
      <c r="I242" s="6"/>
      <c r="J242" s="7">
        <v>44406</v>
      </c>
      <c r="K242" s="6">
        <v>82204</v>
      </c>
      <c r="L242" s="6"/>
      <c r="M242" s="5"/>
      <c r="N242" s="5"/>
      <c r="O242" s="6">
        <v>343367</v>
      </c>
    </row>
    <row r="243" spans="1:15" x14ac:dyDescent="0.25">
      <c r="A243" s="8">
        <v>56044</v>
      </c>
      <c r="B243" s="8"/>
      <c r="C243" s="9">
        <v>2739</v>
      </c>
      <c r="D243" s="9"/>
      <c r="E243" s="9">
        <v>2739</v>
      </c>
      <c r="F243" s="9"/>
      <c r="G243" s="8"/>
      <c r="H243" s="9">
        <v>82204</v>
      </c>
      <c r="I243" s="9"/>
      <c r="J243" s="10">
        <v>44406</v>
      </c>
      <c r="K243" s="9">
        <v>82204</v>
      </c>
      <c r="L243" s="9"/>
      <c r="M243" s="8"/>
      <c r="N243" s="8"/>
      <c r="O243" s="9">
        <v>343367</v>
      </c>
    </row>
    <row r="244" spans="1:15" x14ac:dyDescent="0.25">
      <c r="A244" s="5">
        <v>56045</v>
      </c>
      <c r="B244" s="7">
        <v>44567</v>
      </c>
      <c r="C244" s="6">
        <v>6259</v>
      </c>
      <c r="D244" s="6"/>
      <c r="E244" s="6">
        <v>14155</v>
      </c>
      <c r="F244" s="6"/>
      <c r="G244" s="5"/>
      <c r="H244" s="6">
        <v>14155</v>
      </c>
      <c r="I244" s="6"/>
      <c r="J244" s="7">
        <v>44551</v>
      </c>
      <c r="K244" s="6">
        <v>14155</v>
      </c>
      <c r="L244" s="6"/>
      <c r="M244" s="5"/>
      <c r="N244" s="5"/>
      <c r="O244" s="6">
        <v>279158</v>
      </c>
    </row>
    <row r="245" spans="1:15" x14ac:dyDescent="0.25">
      <c r="A245" s="8">
        <v>56046</v>
      </c>
      <c r="B245" s="10">
        <v>44567</v>
      </c>
      <c r="C245" s="9">
        <v>6259</v>
      </c>
      <c r="D245" s="9"/>
      <c r="E245" s="9">
        <v>14155</v>
      </c>
      <c r="F245" s="9"/>
      <c r="G245" s="8"/>
      <c r="H245" s="9">
        <v>14155</v>
      </c>
      <c r="I245" s="9"/>
      <c r="J245" s="10">
        <v>44551</v>
      </c>
      <c r="K245" s="9">
        <v>14155</v>
      </c>
      <c r="L245" s="9"/>
      <c r="M245" s="8"/>
      <c r="N245" s="8"/>
      <c r="O245" s="9">
        <v>279158</v>
      </c>
    </row>
    <row r="246" spans="1:15" x14ac:dyDescent="0.25">
      <c r="A246" s="5">
        <v>56047</v>
      </c>
      <c r="B246" s="7">
        <v>44581</v>
      </c>
      <c r="C246" s="6">
        <v>2011</v>
      </c>
      <c r="D246" s="6"/>
      <c r="E246" s="6">
        <v>34403</v>
      </c>
      <c r="F246" s="6"/>
      <c r="G246" s="5"/>
      <c r="H246" s="6">
        <v>34403</v>
      </c>
      <c r="I246" s="6"/>
      <c r="J246" s="7">
        <v>44518</v>
      </c>
      <c r="K246" s="6">
        <v>34403</v>
      </c>
      <c r="L246" s="6"/>
      <c r="M246" s="5"/>
      <c r="N246" s="5"/>
      <c r="O246" s="6">
        <v>299199</v>
      </c>
    </row>
    <row r="247" spans="1:15" x14ac:dyDescent="0.25">
      <c r="A247" s="8">
        <v>56048</v>
      </c>
      <c r="B247" s="10">
        <v>44581</v>
      </c>
      <c r="C247" s="9">
        <v>2011</v>
      </c>
      <c r="D247" s="9"/>
      <c r="E247" s="9">
        <v>34403</v>
      </c>
      <c r="F247" s="9"/>
      <c r="G247" s="8"/>
      <c r="H247" s="9">
        <v>34403</v>
      </c>
      <c r="I247" s="9"/>
      <c r="J247" s="10">
        <v>44518</v>
      </c>
      <c r="K247" s="9">
        <v>34403</v>
      </c>
      <c r="L247" s="9"/>
      <c r="M247" s="8"/>
      <c r="N247" s="8"/>
      <c r="O247" s="9">
        <v>299199</v>
      </c>
    </row>
    <row r="248" spans="1:15" x14ac:dyDescent="0.25">
      <c r="A248" s="5">
        <v>57003</v>
      </c>
      <c r="B248" s="7">
        <v>44251</v>
      </c>
      <c r="C248" s="6">
        <v>1671</v>
      </c>
      <c r="D248" s="6"/>
      <c r="E248" s="6">
        <v>71863</v>
      </c>
      <c r="F248" s="6"/>
      <c r="G248" s="7">
        <v>44099</v>
      </c>
      <c r="H248" s="6">
        <v>71863</v>
      </c>
      <c r="I248" s="6"/>
      <c r="J248" s="5"/>
      <c r="K248" s="6">
        <v>196533</v>
      </c>
      <c r="L248" s="6"/>
      <c r="M248" s="5" t="s">
        <v>130</v>
      </c>
      <c r="N248" s="7">
        <v>43187</v>
      </c>
      <c r="O248" s="6">
        <v>196533</v>
      </c>
    </row>
    <row r="249" spans="1:15" x14ac:dyDescent="0.25">
      <c r="A249" s="8">
        <v>57004</v>
      </c>
      <c r="B249" s="10">
        <v>44251</v>
      </c>
      <c r="C249" s="9">
        <v>1672</v>
      </c>
      <c r="D249" s="9"/>
      <c r="E249" s="9">
        <v>71864</v>
      </c>
      <c r="F249" s="9"/>
      <c r="G249" s="10">
        <v>44099</v>
      </c>
      <c r="H249" s="9">
        <v>71864</v>
      </c>
      <c r="I249" s="9"/>
      <c r="J249" s="8"/>
      <c r="K249" s="9">
        <v>196534</v>
      </c>
      <c r="L249" s="9"/>
      <c r="M249" s="8" t="s">
        <v>130</v>
      </c>
      <c r="N249" s="10">
        <v>43187</v>
      </c>
      <c r="O249" s="9">
        <v>196534</v>
      </c>
    </row>
    <row r="250" spans="1:15" x14ac:dyDescent="0.25">
      <c r="A250" s="5">
        <v>57005</v>
      </c>
      <c r="B250" s="7">
        <v>43658</v>
      </c>
      <c r="C250" s="6">
        <v>3764</v>
      </c>
      <c r="D250" s="6"/>
      <c r="E250" s="6">
        <v>17879</v>
      </c>
      <c r="F250" s="6"/>
      <c r="G250" s="7">
        <v>43434</v>
      </c>
      <c r="H250" s="6">
        <v>96888</v>
      </c>
      <c r="I250" s="6"/>
      <c r="J250" s="5"/>
      <c r="K250" s="6">
        <v>219697</v>
      </c>
      <c r="L250" s="6"/>
      <c r="M250" s="5" t="s">
        <v>130</v>
      </c>
      <c r="N250" s="7">
        <v>42866</v>
      </c>
      <c r="O250" s="6">
        <v>219697</v>
      </c>
    </row>
    <row r="251" spans="1:15" x14ac:dyDescent="0.25">
      <c r="A251" s="8">
        <v>57006</v>
      </c>
      <c r="B251" s="10">
        <v>43658</v>
      </c>
      <c r="C251" s="9">
        <v>3769</v>
      </c>
      <c r="D251" s="9"/>
      <c r="E251" s="9">
        <v>17884</v>
      </c>
      <c r="F251" s="9"/>
      <c r="G251" s="10">
        <v>43434</v>
      </c>
      <c r="H251" s="9">
        <v>96893</v>
      </c>
      <c r="I251" s="9"/>
      <c r="J251" s="8"/>
      <c r="K251" s="9">
        <v>219702</v>
      </c>
      <c r="L251" s="9"/>
      <c r="M251" s="8" t="s">
        <v>130</v>
      </c>
      <c r="N251" s="10">
        <v>42866</v>
      </c>
      <c r="O251" s="9">
        <v>219702</v>
      </c>
    </row>
    <row r="252" spans="1:15" x14ac:dyDescent="0.25">
      <c r="A252" s="5">
        <v>57007</v>
      </c>
      <c r="B252" s="5"/>
      <c r="C252" s="6">
        <v>1089</v>
      </c>
      <c r="D252" s="6"/>
      <c r="E252" s="6">
        <v>1089</v>
      </c>
      <c r="F252" s="6"/>
      <c r="G252" s="5"/>
      <c r="H252" s="6">
        <v>1089</v>
      </c>
      <c r="I252" s="6"/>
      <c r="J252" s="5"/>
      <c r="K252" s="6">
        <v>1089</v>
      </c>
      <c r="L252" s="6"/>
      <c r="M252" s="5" t="s">
        <v>130</v>
      </c>
      <c r="N252" s="7">
        <v>43399</v>
      </c>
      <c r="O252" s="6">
        <v>1089</v>
      </c>
    </row>
    <row r="253" spans="1:15" x14ac:dyDescent="0.25">
      <c r="A253" s="8">
        <v>57008</v>
      </c>
      <c r="B253" s="8"/>
      <c r="C253" s="9">
        <v>1089</v>
      </c>
      <c r="D253" s="9"/>
      <c r="E253" s="9">
        <v>1089</v>
      </c>
      <c r="F253" s="9"/>
      <c r="G253" s="8"/>
      <c r="H253" s="9">
        <v>1089</v>
      </c>
      <c r="I253" s="9"/>
      <c r="J253" s="8"/>
      <c r="K253" s="9">
        <v>1089</v>
      </c>
      <c r="L253" s="9"/>
      <c r="M253" s="8" t="s">
        <v>130</v>
      </c>
      <c r="N253" s="10">
        <v>43399</v>
      </c>
      <c r="O253" s="9">
        <v>1089</v>
      </c>
    </row>
    <row r="254" spans="1:15" x14ac:dyDescent="0.25">
      <c r="A254" s="5">
        <v>57009</v>
      </c>
      <c r="B254" s="7">
        <v>44524</v>
      </c>
      <c r="C254" s="6">
        <v>4931</v>
      </c>
      <c r="D254" s="6"/>
      <c r="E254" s="6">
        <v>13347</v>
      </c>
      <c r="F254" s="6"/>
      <c r="G254" s="7">
        <v>44315</v>
      </c>
      <c r="H254" s="6">
        <v>90371</v>
      </c>
      <c r="I254" s="6"/>
      <c r="J254" s="7">
        <v>43830</v>
      </c>
      <c r="K254" s="6">
        <v>227314</v>
      </c>
      <c r="L254" s="6"/>
      <c r="M254" s="5" t="s">
        <v>130</v>
      </c>
      <c r="N254" s="7">
        <v>42741</v>
      </c>
      <c r="O254" s="6">
        <v>468740</v>
      </c>
    </row>
    <row r="255" spans="1:15" x14ac:dyDescent="0.25">
      <c r="A255" s="8">
        <v>57010</v>
      </c>
      <c r="B255" s="10">
        <v>44524</v>
      </c>
      <c r="C255" s="9">
        <v>4932</v>
      </c>
      <c r="D255" s="9"/>
      <c r="E255" s="9">
        <v>13348</v>
      </c>
      <c r="F255" s="9"/>
      <c r="G255" s="10">
        <v>44315</v>
      </c>
      <c r="H255" s="9">
        <v>90373</v>
      </c>
      <c r="I255" s="9"/>
      <c r="J255" s="10">
        <v>43830</v>
      </c>
      <c r="K255" s="9">
        <v>227316</v>
      </c>
      <c r="L255" s="9"/>
      <c r="M255" s="8" t="s">
        <v>130</v>
      </c>
      <c r="N255" s="10">
        <v>42741</v>
      </c>
      <c r="O255" s="9">
        <v>468741</v>
      </c>
    </row>
    <row r="256" spans="1:15" x14ac:dyDescent="0.25">
      <c r="A256" s="5">
        <v>57011</v>
      </c>
      <c r="B256" s="7">
        <v>44519</v>
      </c>
      <c r="C256" s="6">
        <v>5971</v>
      </c>
      <c r="D256" s="6"/>
      <c r="E256" s="6">
        <v>14056</v>
      </c>
      <c r="F256" s="6"/>
      <c r="G256" s="5"/>
      <c r="H256" s="6">
        <v>91964</v>
      </c>
      <c r="I256" s="6"/>
      <c r="J256" s="7">
        <v>44330</v>
      </c>
      <c r="K256" s="6">
        <v>91964</v>
      </c>
      <c r="L256" s="6"/>
      <c r="M256" s="5" t="s">
        <v>130</v>
      </c>
      <c r="N256" s="7">
        <v>43391</v>
      </c>
      <c r="O256" s="6">
        <v>353973</v>
      </c>
    </row>
    <row r="257" spans="1:15" x14ac:dyDescent="0.25">
      <c r="A257" s="8">
        <v>57012</v>
      </c>
      <c r="B257" s="10">
        <v>44519</v>
      </c>
      <c r="C257" s="9">
        <v>5971</v>
      </c>
      <c r="D257" s="9"/>
      <c r="E257" s="9">
        <v>14056</v>
      </c>
      <c r="F257" s="9"/>
      <c r="G257" s="8"/>
      <c r="H257" s="9">
        <v>91964</v>
      </c>
      <c r="I257" s="9"/>
      <c r="J257" s="10">
        <v>44330</v>
      </c>
      <c r="K257" s="9">
        <v>91964</v>
      </c>
      <c r="L257" s="9"/>
      <c r="M257" s="8" t="s">
        <v>130</v>
      </c>
      <c r="N257" s="10">
        <v>43391</v>
      </c>
      <c r="O257" s="9">
        <v>353973</v>
      </c>
    </row>
    <row r="258" spans="1:15" x14ac:dyDescent="0.25">
      <c r="A258" s="5">
        <v>57013</v>
      </c>
      <c r="B258" s="7">
        <v>44573</v>
      </c>
      <c r="C258" s="6">
        <v>5588</v>
      </c>
      <c r="D258" s="6"/>
      <c r="E258" s="6">
        <v>69086</v>
      </c>
      <c r="F258" s="6"/>
      <c r="G258" s="5"/>
      <c r="H258" s="6">
        <v>69086</v>
      </c>
      <c r="I258" s="6"/>
      <c r="J258" s="7">
        <v>44439</v>
      </c>
      <c r="K258" s="6">
        <v>69086</v>
      </c>
      <c r="L258" s="6"/>
      <c r="M258" s="5" t="s">
        <v>130</v>
      </c>
      <c r="N258" s="7">
        <v>43609</v>
      </c>
      <c r="O258" s="6">
        <v>311934</v>
      </c>
    </row>
    <row r="259" spans="1:15" x14ac:dyDescent="0.25">
      <c r="A259" s="8">
        <v>57014</v>
      </c>
      <c r="B259" s="10">
        <v>44573</v>
      </c>
      <c r="C259" s="9">
        <v>5588</v>
      </c>
      <c r="D259" s="9"/>
      <c r="E259" s="9">
        <v>69086</v>
      </c>
      <c r="F259" s="9"/>
      <c r="G259" s="8"/>
      <c r="H259" s="9">
        <v>69086</v>
      </c>
      <c r="I259" s="9"/>
      <c r="J259" s="10">
        <v>44439</v>
      </c>
      <c r="K259" s="9">
        <v>69086</v>
      </c>
      <c r="L259" s="9"/>
      <c r="M259" s="8" t="s">
        <v>130</v>
      </c>
      <c r="N259" s="10">
        <v>43609</v>
      </c>
      <c r="O259" s="9">
        <v>311934</v>
      </c>
    </row>
    <row r="260" spans="1:15" x14ac:dyDescent="0.25">
      <c r="A260" s="5">
        <v>57015</v>
      </c>
      <c r="B260" s="5"/>
      <c r="C260" s="6">
        <v>5</v>
      </c>
      <c r="D260" s="6"/>
      <c r="E260" s="6">
        <v>5</v>
      </c>
      <c r="F260" s="6"/>
      <c r="G260" s="5"/>
      <c r="H260" s="6">
        <v>5</v>
      </c>
      <c r="I260" s="6"/>
      <c r="J260" s="5"/>
      <c r="K260" s="6">
        <v>5</v>
      </c>
      <c r="L260" s="6"/>
      <c r="M260" s="5" t="s">
        <v>130</v>
      </c>
      <c r="N260" s="7">
        <v>43512</v>
      </c>
      <c r="O260" s="6">
        <v>5</v>
      </c>
    </row>
    <row r="261" spans="1:15" x14ac:dyDescent="0.25">
      <c r="A261" s="8">
        <v>57016</v>
      </c>
      <c r="B261" s="8"/>
      <c r="C261" s="9">
        <v>5</v>
      </c>
      <c r="D261" s="9"/>
      <c r="E261" s="9">
        <v>5</v>
      </c>
      <c r="F261" s="9"/>
      <c r="G261" s="8"/>
      <c r="H261" s="9">
        <v>5</v>
      </c>
      <c r="I261" s="9"/>
      <c r="J261" s="8"/>
      <c r="K261" s="9">
        <v>5</v>
      </c>
      <c r="L261" s="9"/>
      <c r="M261" s="8" t="s">
        <v>130</v>
      </c>
      <c r="N261" s="10">
        <v>43512</v>
      </c>
      <c r="O261" s="9">
        <v>5</v>
      </c>
    </row>
    <row r="262" spans="1:15" x14ac:dyDescent="0.25">
      <c r="A262" s="5">
        <v>57017</v>
      </c>
      <c r="B262" s="7">
        <v>44571</v>
      </c>
      <c r="C262" s="6">
        <v>6991</v>
      </c>
      <c r="D262" s="6"/>
      <c r="E262" s="6">
        <v>46149</v>
      </c>
      <c r="F262" s="6"/>
      <c r="G262" s="7">
        <v>44132</v>
      </c>
      <c r="H262" s="6">
        <v>123018</v>
      </c>
      <c r="I262" s="6"/>
      <c r="J262" s="5"/>
      <c r="K262" s="6">
        <v>253190</v>
      </c>
      <c r="L262" s="6"/>
      <c r="M262" s="5" t="s">
        <v>130</v>
      </c>
      <c r="N262" s="7">
        <v>43550</v>
      </c>
      <c r="O262" s="6">
        <v>253190</v>
      </c>
    </row>
    <row r="263" spans="1:15" x14ac:dyDescent="0.25">
      <c r="A263" s="8">
        <v>57018</v>
      </c>
      <c r="B263" s="10">
        <v>44571</v>
      </c>
      <c r="C263" s="9">
        <v>6991</v>
      </c>
      <c r="D263" s="9"/>
      <c r="E263" s="9">
        <v>46153</v>
      </c>
      <c r="F263" s="9"/>
      <c r="G263" s="10">
        <v>44132</v>
      </c>
      <c r="H263" s="9">
        <v>123022</v>
      </c>
      <c r="I263" s="9"/>
      <c r="J263" s="8"/>
      <c r="K263" s="9">
        <v>253197</v>
      </c>
      <c r="L263" s="9"/>
      <c r="M263" s="8" t="s">
        <v>130</v>
      </c>
      <c r="N263" s="10">
        <v>43550</v>
      </c>
      <c r="O263" s="9">
        <v>253197</v>
      </c>
    </row>
    <row r="264" spans="1:15" x14ac:dyDescent="0.25">
      <c r="A264" s="5">
        <v>57019</v>
      </c>
      <c r="B264" s="5"/>
      <c r="C264" s="6">
        <v>7743</v>
      </c>
      <c r="D264" s="6"/>
      <c r="E264" s="6">
        <v>7743</v>
      </c>
      <c r="F264" s="6"/>
      <c r="G264" s="7">
        <v>44567</v>
      </c>
      <c r="H264" s="6">
        <v>7743</v>
      </c>
      <c r="I264" s="6"/>
      <c r="J264" s="5"/>
      <c r="K264" s="6">
        <v>146238</v>
      </c>
      <c r="L264" s="6"/>
      <c r="M264" s="5" t="s">
        <v>130</v>
      </c>
      <c r="N264" s="7">
        <v>44137</v>
      </c>
      <c r="O264" s="6">
        <v>146238</v>
      </c>
    </row>
    <row r="265" spans="1:15" x14ac:dyDescent="0.25">
      <c r="A265" s="8">
        <v>57020</v>
      </c>
      <c r="B265" s="8"/>
      <c r="C265" s="9">
        <v>7743</v>
      </c>
      <c r="D265" s="9"/>
      <c r="E265" s="9">
        <v>7743</v>
      </c>
      <c r="F265" s="9"/>
      <c r="G265" s="10">
        <v>44567</v>
      </c>
      <c r="H265" s="9">
        <v>7743</v>
      </c>
      <c r="I265" s="9"/>
      <c r="J265" s="8"/>
      <c r="K265" s="9">
        <v>146239</v>
      </c>
      <c r="L265" s="9"/>
      <c r="M265" s="8" t="s">
        <v>130</v>
      </c>
      <c r="N265" s="10">
        <v>44137</v>
      </c>
      <c r="O265" s="9">
        <v>146239</v>
      </c>
    </row>
    <row r="266" spans="1:15" x14ac:dyDescent="0.25">
      <c r="A266" s="5">
        <v>57021</v>
      </c>
      <c r="B266" s="7">
        <v>44572</v>
      </c>
      <c r="C266" s="6">
        <v>6613</v>
      </c>
      <c r="D266" s="6"/>
      <c r="E266" s="6">
        <v>22572</v>
      </c>
      <c r="F266" s="6"/>
      <c r="G266" s="7">
        <v>44540</v>
      </c>
      <c r="H266" s="6">
        <v>22572</v>
      </c>
      <c r="I266" s="6"/>
      <c r="J266" s="5"/>
      <c r="K266" s="6">
        <v>162489</v>
      </c>
      <c r="L266" s="6"/>
      <c r="M266" s="5" t="s">
        <v>130</v>
      </c>
      <c r="N266" s="7">
        <v>44021</v>
      </c>
      <c r="O266" s="6">
        <v>162489</v>
      </c>
    </row>
    <row r="267" spans="1:15" x14ac:dyDescent="0.25">
      <c r="A267" s="8">
        <v>57022</v>
      </c>
      <c r="B267" s="10">
        <v>44572</v>
      </c>
      <c r="C267" s="9">
        <v>6613</v>
      </c>
      <c r="D267" s="9"/>
      <c r="E267" s="9">
        <v>22572</v>
      </c>
      <c r="F267" s="9"/>
      <c r="G267" s="10">
        <v>44540</v>
      </c>
      <c r="H267" s="9">
        <v>22572</v>
      </c>
      <c r="I267" s="9"/>
      <c r="J267" s="8"/>
      <c r="K267" s="9">
        <v>162483</v>
      </c>
      <c r="L267" s="9"/>
      <c r="M267" s="8" t="s">
        <v>130</v>
      </c>
      <c r="N267" s="10">
        <v>44021</v>
      </c>
      <c r="O267" s="9">
        <v>162483</v>
      </c>
    </row>
    <row r="268" spans="1:15" x14ac:dyDescent="0.25">
      <c r="A268" s="5">
        <v>57023</v>
      </c>
      <c r="B268" s="7">
        <v>44578</v>
      </c>
      <c r="C268" s="6">
        <v>3570</v>
      </c>
      <c r="D268" s="6"/>
      <c r="E268" s="6">
        <v>19170</v>
      </c>
      <c r="F268" s="6"/>
      <c r="G268" s="7">
        <v>44547</v>
      </c>
      <c r="H268" s="6">
        <v>19170</v>
      </c>
      <c r="I268" s="6"/>
      <c r="J268" s="5"/>
      <c r="K268" s="6">
        <v>157774</v>
      </c>
      <c r="L268" s="6"/>
      <c r="M268" s="5" t="s">
        <v>130</v>
      </c>
      <c r="N268" s="7">
        <v>44084</v>
      </c>
      <c r="O268" s="6">
        <v>157774</v>
      </c>
    </row>
    <row r="269" spans="1:15" x14ac:dyDescent="0.25">
      <c r="A269" s="8">
        <v>57024</v>
      </c>
      <c r="B269" s="10">
        <v>44578</v>
      </c>
      <c r="C269" s="9">
        <v>3570</v>
      </c>
      <c r="D269" s="9"/>
      <c r="E269" s="9">
        <v>19170</v>
      </c>
      <c r="F269" s="9"/>
      <c r="G269" s="10">
        <v>44547</v>
      </c>
      <c r="H269" s="9">
        <v>19170</v>
      </c>
      <c r="I269" s="9"/>
      <c r="J269" s="8"/>
      <c r="K269" s="9">
        <v>157775</v>
      </c>
      <c r="L269" s="9"/>
      <c r="M269" s="8" t="s">
        <v>130</v>
      </c>
      <c r="N269" s="10">
        <v>44084</v>
      </c>
      <c r="O269" s="9">
        <v>157775</v>
      </c>
    </row>
    <row r="270" spans="1:15" x14ac:dyDescent="0.25">
      <c r="A270" s="5">
        <v>57025</v>
      </c>
      <c r="B270" s="7">
        <v>44581</v>
      </c>
      <c r="C270" s="6">
        <v>656</v>
      </c>
      <c r="D270" s="6"/>
      <c r="E270" s="6">
        <v>8717</v>
      </c>
      <c r="F270" s="6"/>
      <c r="G270" s="5"/>
      <c r="H270" s="6">
        <v>87315</v>
      </c>
      <c r="I270" s="6"/>
      <c r="J270" s="5"/>
      <c r="K270" s="6">
        <v>87315</v>
      </c>
      <c r="L270" s="6"/>
      <c r="M270" s="5" t="s">
        <v>130</v>
      </c>
      <c r="N270" s="7">
        <v>44264</v>
      </c>
      <c r="O270" s="6">
        <v>87315</v>
      </c>
    </row>
    <row r="271" spans="1:15" x14ac:dyDescent="0.25">
      <c r="A271" s="8">
        <v>57026</v>
      </c>
      <c r="B271" s="10">
        <v>44581</v>
      </c>
      <c r="C271" s="9">
        <v>656</v>
      </c>
      <c r="D271" s="9"/>
      <c r="E271" s="9">
        <v>8717</v>
      </c>
      <c r="F271" s="9"/>
      <c r="G271" s="8"/>
      <c r="H271" s="9">
        <v>87320</v>
      </c>
      <c r="I271" s="9"/>
      <c r="J271" s="8"/>
      <c r="K271" s="9">
        <v>87320</v>
      </c>
      <c r="L271" s="9"/>
      <c r="M271" s="8" t="s">
        <v>130</v>
      </c>
      <c r="N271" s="10">
        <v>44264</v>
      </c>
      <c r="O271" s="9">
        <v>87320</v>
      </c>
    </row>
    <row r="272" spans="1:15" x14ac:dyDescent="0.25">
      <c r="A272" s="5">
        <v>57027</v>
      </c>
      <c r="B272" s="5"/>
      <c r="C272" s="6">
        <v>4530</v>
      </c>
      <c r="D272" s="6"/>
      <c r="E272" s="6">
        <v>4530</v>
      </c>
      <c r="F272" s="6"/>
      <c r="G272" s="5"/>
      <c r="H272" s="6">
        <v>81516</v>
      </c>
      <c r="I272" s="6"/>
      <c r="J272" s="5"/>
      <c r="K272" s="6">
        <v>81516</v>
      </c>
      <c r="L272" s="6"/>
      <c r="M272" s="5" t="s">
        <v>130</v>
      </c>
      <c r="N272" s="7">
        <v>44294</v>
      </c>
      <c r="O272" s="6">
        <v>81516</v>
      </c>
    </row>
    <row r="273" spans="1:15" x14ac:dyDescent="0.25">
      <c r="A273" s="8">
        <v>57028</v>
      </c>
      <c r="B273" s="8"/>
      <c r="C273" s="9">
        <v>4530</v>
      </c>
      <c r="D273" s="9"/>
      <c r="E273" s="9">
        <v>4530</v>
      </c>
      <c r="F273" s="9"/>
      <c r="G273" s="8"/>
      <c r="H273" s="9">
        <v>81520</v>
      </c>
      <c r="I273" s="9"/>
      <c r="J273" s="8"/>
      <c r="K273" s="9">
        <v>81520</v>
      </c>
      <c r="L273" s="9"/>
      <c r="M273" s="8" t="s">
        <v>130</v>
      </c>
      <c r="N273" s="10">
        <v>44294</v>
      </c>
      <c r="O273" s="9">
        <v>81520</v>
      </c>
    </row>
    <row r="274" spans="1:15" x14ac:dyDescent="0.25">
      <c r="A274" s="5">
        <v>57029</v>
      </c>
      <c r="B274" s="7">
        <v>44571</v>
      </c>
      <c r="C274" s="6">
        <v>5789</v>
      </c>
      <c r="D274" s="6"/>
      <c r="E274" s="6">
        <v>51898</v>
      </c>
      <c r="F274" s="6"/>
      <c r="G274" s="5"/>
      <c r="H274" s="6">
        <v>129227</v>
      </c>
      <c r="I274" s="6"/>
      <c r="J274" s="5"/>
      <c r="K274" s="6">
        <v>129227</v>
      </c>
      <c r="L274" s="6"/>
      <c r="M274" s="5" t="s">
        <v>130</v>
      </c>
      <c r="N274" s="7">
        <v>44197</v>
      </c>
      <c r="O274" s="6">
        <v>129191</v>
      </c>
    </row>
    <row r="275" spans="1:15" x14ac:dyDescent="0.25">
      <c r="A275" s="8">
        <v>57030</v>
      </c>
      <c r="B275" s="10">
        <v>44571</v>
      </c>
      <c r="C275" s="9">
        <v>5789</v>
      </c>
      <c r="D275" s="9"/>
      <c r="E275" s="9">
        <v>51898</v>
      </c>
      <c r="F275" s="9"/>
      <c r="G275" s="8"/>
      <c r="H275" s="9">
        <v>129230</v>
      </c>
      <c r="I275" s="9"/>
      <c r="J275" s="8"/>
      <c r="K275" s="9">
        <v>129230</v>
      </c>
      <c r="L275" s="9"/>
      <c r="M275" s="8" t="s">
        <v>130</v>
      </c>
      <c r="N275" s="10">
        <v>44197</v>
      </c>
      <c r="O275" s="9">
        <v>129194</v>
      </c>
    </row>
    <row r="276" spans="1:15" x14ac:dyDescent="0.25">
      <c r="A276" s="5">
        <v>57031</v>
      </c>
      <c r="B276" s="7">
        <v>44564</v>
      </c>
      <c r="C276" s="6">
        <v>8070</v>
      </c>
      <c r="D276" s="6"/>
      <c r="E276" s="6">
        <v>16021</v>
      </c>
      <c r="F276" s="6"/>
      <c r="G276" s="5"/>
      <c r="H276" s="6">
        <v>16021</v>
      </c>
      <c r="I276" s="6"/>
      <c r="J276" s="5"/>
      <c r="K276" s="6">
        <v>16021</v>
      </c>
      <c r="L276" s="6"/>
      <c r="M276" s="5" t="s">
        <v>130</v>
      </c>
      <c r="N276" s="7">
        <v>44381</v>
      </c>
      <c r="O276" s="6">
        <v>16021</v>
      </c>
    </row>
    <row r="277" spans="1:15" x14ac:dyDescent="0.25">
      <c r="A277" s="8">
        <v>57032</v>
      </c>
      <c r="B277" s="10">
        <v>44564</v>
      </c>
      <c r="C277" s="9">
        <v>8070</v>
      </c>
      <c r="D277" s="9"/>
      <c r="E277" s="9">
        <v>16019</v>
      </c>
      <c r="F277" s="9"/>
      <c r="G277" s="8"/>
      <c r="H277" s="9">
        <v>16019</v>
      </c>
      <c r="I277" s="9"/>
      <c r="J277" s="8"/>
      <c r="K277" s="9">
        <v>16019</v>
      </c>
      <c r="L277" s="9"/>
      <c r="M277" s="8" t="s">
        <v>130</v>
      </c>
      <c r="N277" s="10">
        <v>44381</v>
      </c>
      <c r="O277" s="9">
        <v>16019</v>
      </c>
    </row>
    <row r="278" spans="1:15" x14ac:dyDescent="0.25">
      <c r="A278" s="5">
        <v>57033</v>
      </c>
      <c r="B278" s="7">
        <v>44580</v>
      </c>
      <c r="C278" s="6">
        <v>1826</v>
      </c>
      <c r="D278" s="6"/>
      <c r="E278" s="6">
        <v>33523</v>
      </c>
      <c r="F278" s="6"/>
      <c r="G278" s="5"/>
      <c r="H278" s="6">
        <v>33523</v>
      </c>
      <c r="I278" s="6"/>
      <c r="J278" s="5"/>
      <c r="K278" s="6">
        <v>33523</v>
      </c>
      <c r="L278" s="6"/>
      <c r="M278" s="5" t="s">
        <v>130</v>
      </c>
      <c r="N278" s="7">
        <v>44333</v>
      </c>
      <c r="O278" s="6">
        <v>33523</v>
      </c>
    </row>
    <row r="279" spans="1:15" x14ac:dyDescent="0.25">
      <c r="A279" s="8">
        <v>57034</v>
      </c>
      <c r="B279" s="10">
        <v>44580</v>
      </c>
      <c r="C279" s="9">
        <v>1826</v>
      </c>
      <c r="D279" s="9"/>
      <c r="E279" s="9">
        <v>33523</v>
      </c>
      <c r="F279" s="9"/>
      <c r="G279" s="8"/>
      <c r="H279" s="9">
        <v>33523</v>
      </c>
      <c r="I279" s="9"/>
      <c r="J279" s="8"/>
      <c r="K279" s="9">
        <v>33523</v>
      </c>
      <c r="L279" s="9"/>
      <c r="M279" s="8" t="s">
        <v>130</v>
      </c>
      <c r="N279" s="10">
        <v>44333</v>
      </c>
      <c r="O279" s="9">
        <v>33523</v>
      </c>
    </row>
    <row r="280" spans="1:15" x14ac:dyDescent="0.25">
      <c r="A280" s="5">
        <v>57035</v>
      </c>
      <c r="B280" s="7">
        <v>44573</v>
      </c>
      <c r="C280" s="6">
        <v>6321</v>
      </c>
      <c r="D280" s="6"/>
      <c r="E280" s="6">
        <v>29887</v>
      </c>
      <c r="F280" s="6"/>
      <c r="G280" s="7">
        <v>44524</v>
      </c>
      <c r="H280" s="6">
        <v>29887</v>
      </c>
      <c r="I280" s="6"/>
      <c r="J280" s="7">
        <v>44190</v>
      </c>
      <c r="K280" s="6">
        <v>168249</v>
      </c>
      <c r="L280" s="6"/>
      <c r="M280" s="5"/>
      <c r="N280" s="5"/>
      <c r="O280" s="6">
        <v>417401</v>
      </c>
    </row>
    <row r="281" spans="1:15" x14ac:dyDescent="0.25">
      <c r="A281" s="8">
        <v>57036</v>
      </c>
      <c r="B281" s="10">
        <v>44573</v>
      </c>
      <c r="C281" s="9">
        <v>6321</v>
      </c>
      <c r="D281" s="9"/>
      <c r="E281" s="9">
        <v>29887</v>
      </c>
      <c r="F281" s="9"/>
      <c r="G281" s="10">
        <v>44524</v>
      </c>
      <c r="H281" s="9">
        <v>29887</v>
      </c>
      <c r="I281" s="9"/>
      <c r="J281" s="10">
        <v>44190</v>
      </c>
      <c r="K281" s="9">
        <v>168249</v>
      </c>
      <c r="L281" s="9"/>
      <c r="M281" s="8"/>
      <c r="N281" s="8"/>
      <c r="O281" s="9">
        <v>417401</v>
      </c>
    </row>
    <row r="282" spans="1:15" x14ac:dyDescent="0.25">
      <c r="A282" s="5">
        <v>57037</v>
      </c>
      <c r="B282" s="7">
        <v>44575</v>
      </c>
      <c r="C282" s="6">
        <v>160</v>
      </c>
      <c r="D282" s="6"/>
      <c r="E282" s="6">
        <v>7699</v>
      </c>
      <c r="F282" s="6"/>
      <c r="G282" s="7">
        <v>44559</v>
      </c>
      <c r="H282" s="6">
        <v>7699</v>
      </c>
      <c r="I282" s="6"/>
      <c r="J282" s="7">
        <v>44253</v>
      </c>
      <c r="K282" s="6">
        <v>147540</v>
      </c>
      <c r="L282" s="6"/>
      <c r="M282" s="5"/>
      <c r="N282" s="5"/>
      <c r="O282" s="6">
        <v>405960</v>
      </c>
    </row>
    <row r="283" spans="1:15" x14ac:dyDescent="0.25">
      <c r="A283" s="8">
        <v>57038</v>
      </c>
      <c r="B283" s="10">
        <v>44575</v>
      </c>
      <c r="C283" s="9">
        <v>160</v>
      </c>
      <c r="D283" s="9"/>
      <c r="E283" s="9">
        <v>7699</v>
      </c>
      <c r="F283" s="9"/>
      <c r="G283" s="10">
        <v>44559</v>
      </c>
      <c r="H283" s="9">
        <v>7699</v>
      </c>
      <c r="I283" s="9"/>
      <c r="J283" s="10">
        <v>44253</v>
      </c>
      <c r="K283" s="9">
        <v>147540</v>
      </c>
      <c r="L283" s="9"/>
      <c r="M283" s="8"/>
      <c r="N283" s="8"/>
      <c r="O283" s="9">
        <v>405960</v>
      </c>
    </row>
    <row r="284" spans="1:15" x14ac:dyDescent="0.25">
      <c r="A284" s="5">
        <v>57039</v>
      </c>
      <c r="B284" s="7">
        <v>44565</v>
      </c>
      <c r="C284" s="6">
        <v>5723</v>
      </c>
      <c r="D284" s="6"/>
      <c r="E284" s="6">
        <v>60912</v>
      </c>
      <c r="F284" s="6"/>
      <c r="G284" s="5"/>
      <c r="H284" s="6">
        <v>137103</v>
      </c>
      <c r="I284" s="6"/>
      <c r="J284" s="7">
        <v>44285</v>
      </c>
      <c r="K284" s="6">
        <v>137103</v>
      </c>
      <c r="L284" s="6"/>
      <c r="M284" s="5"/>
      <c r="N284" s="5"/>
      <c r="O284" s="6">
        <v>401486</v>
      </c>
    </row>
    <row r="285" spans="1:15" x14ac:dyDescent="0.25">
      <c r="A285" s="8">
        <v>57040</v>
      </c>
      <c r="B285" s="10">
        <v>44565</v>
      </c>
      <c r="C285" s="9">
        <v>5723</v>
      </c>
      <c r="D285" s="9"/>
      <c r="E285" s="9">
        <v>60912</v>
      </c>
      <c r="F285" s="9"/>
      <c r="G285" s="8"/>
      <c r="H285" s="9">
        <v>137103</v>
      </c>
      <c r="I285" s="9"/>
      <c r="J285" s="10">
        <v>44285</v>
      </c>
      <c r="K285" s="9">
        <v>137103</v>
      </c>
      <c r="L285" s="9"/>
      <c r="M285" s="8"/>
      <c r="N285" s="8"/>
      <c r="O285" s="9">
        <v>401486</v>
      </c>
    </row>
    <row r="286" spans="1:15" x14ac:dyDescent="0.25">
      <c r="A286" s="5">
        <v>57041</v>
      </c>
      <c r="B286" s="7">
        <v>44559</v>
      </c>
      <c r="C286" s="6">
        <v>5686</v>
      </c>
      <c r="D286" s="6"/>
      <c r="E286" s="6">
        <v>42884</v>
      </c>
      <c r="F286" s="6"/>
      <c r="G286" s="5"/>
      <c r="H286" s="6">
        <v>120808</v>
      </c>
      <c r="I286" s="6"/>
      <c r="J286" s="7">
        <v>44305</v>
      </c>
      <c r="K286" s="6">
        <v>120808</v>
      </c>
      <c r="L286" s="6"/>
      <c r="M286" s="5"/>
      <c r="N286" s="5"/>
      <c r="O286" s="6">
        <v>385335</v>
      </c>
    </row>
    <row r="287" spans="1:15" x14ac:dyDescent="0.25">
      <c r="A287" s="8">
        <v>57042</v>
      </c>
      <c r="B287" s="10">
        <v>44559</v>
      </c>
      <c r="C287" s="9">
        <v>5686</v>
      </c>
      <c r="D287" s="9"/>
      <c r="E287" s="9">
        <v>42884</v>
      </c>
      <c r="F287" s="9"/>
      <c r="G287" s="8"/>
      <c r="H287" s="9">
        <v>120808</v>
      </c>
      <c r="I287" s="9"/>
      <c r="J287" s="10">
        <v>44305</v>
      </c>
      <c r="K287" s="9">
        <v>120808</v>
      </c>
      <c r="L287" s="9"/>
      <c r="M287" s="8"/>
      <c r="N287" s="8"/>
      <c r="O287" s="9">
        <v>385336</v>
      </c>
    </row>
    <row r="288" spans="1:15" x14ac:dyDescent="0.25">
      <c r="A288" s="5">
        <v>57043</v>
      </c>
      <c r="B288" s="5"/>
      <c r="C288" s="6">
        <v>2739</v>
      </c>
      <c r="D288" s="6"/>
      <c r="E288" s="6">
        <v>2739</v>
      </c>
      <c r="F288" s="6"/>
      <c r="G288" s="5"/>
      <c r="H288" s="6">
        <v>82204</v>
      </c>
      <c r="I288" s="6"/>
      <c r="J288" s="7">
        <v>44406</v>
      </c>
      <c r="K288" s="6">
        <v>82204</v>
      </c>
      <c r="L288" s="6"/>
      <c r="M288" s="5"/>
      <c r="N288" s="5"/>
      <c r="O288" s="6">
        <v>343367</v>
      </c>
    </row>
    <row r="289" spans="1:15" x14ac:dyDescent="0.25">
      <c r="A289" s="8">
        <v>57044</v>
      </c>
      <c r="B289" s="8"/>
      <c r="C289" s="9">
        <v>2739</v>
      </c>
      <c r="D289" s="9"/>
      <c r="E289" s="9">
        <v>2739</v>
      </c>
      <c r="F289" s="9"/>
      <c r="G289" s="8"/>
      <c r="H289" s="9">
        <v>82204</v>
      </c>
      <c r="I289" s="9"/>
      <c r="J289" s="10">
        <v>44406</v>
      </c>
      <c r="K289" s="9">
        <v>82204</v>
      </c>
      <c r="L289" s="9"/>
      <c r="M289" s="8"/>
      <c r="N289" s="8"/>
      <c r="O289" s="9">
        <v>343367</v>
      </c>
    </row>
    <row r="290" spans="1:15" x14ac:dyDescent="0.25">
      <c r="A290" s="5">
        <v>57045</v>
      </c>
      <c r="B290" s="7">
        <v>44567</v>
      </c>
      <c r="C290" s="6">
        <v>6259</v>
      </c>
      <c r="D290" s="6"/>
      <c r="E290" s="6">
        <v>14155</v>
      </c>
      <c r="F290" s="6"/>
      <c r="G290" s="5"/>
      <c r="H290" s="6">
        <v>14155</v>
      </c>
      <c r="I290" s="6"/>
      <c r="J290" s="7">
        <v>44551</v>
      </c>
      <c r="K290" s="6">
        <v>14155</v>
      </c>
      <c r="L290" s="6"/>
      <c r="M290" s="5"/>
      <c r="N290" s="5"/>
      <c r="O290" s="6">
        <v>279158</v>
      </c>
    </row>
    <row r="291" spans="1:15" x14ac:dyDescent="0.25">
      <c r="A291" s="8">
        <v>57046</v>
      </c>
      <c r="B291" s="10">
        <v>44567</v>
      </c>
      <c r="C291" s="9">
        <v>6259</v>
      </c>
      <c r="D291" s="9"/>
      <c r="E291" s="9">
        <v>14155</v>
      </c>
      <c r="F291" s="9"/>
      <c r="G291" s="8"/>
      <c r="H291" s="9">
        <v>14155</v>
      </c>
      <c r="I291" s="9"/>
      <c r="J291" s="10">
        <v>44551</v>
      </c>
      <c r="K291" s="9">
        <v>14155</v>
      </c>
      <c r="L291" s="9"/>
      <c r="M291" s="8"/>
      <c r="N291" s="8"/>
      <c r="O291" s="9">
        <v>279158</v>
      </c>
    </row>
    <row r="292" spans="1:15" x14ac:dyDescent="0.25">
      <c r="A292" s="5">
        <v>57047</v>
      </c>
      <c r="B292" s="7">
        <v>44581</v>
      </c>
      <c r="C292" s="6">
        <v>2011</v>
      </c>
      <c r="D292" s="6"/>
      <c r="E292" s="6">
        <v>34403</v>
      </c>
      <c r="F292" s="6"/>
      <c r="G292" s="5"/>
      <c r="H292" s="6">
        <v>34403</v>
      </c>
      <c r="I292" s="6"/>
      <c r="J292" s="7">
        <v>44518</v>
      </c>
      <c r="K292" s="6">
        <v>34403</v>
      </c>
      <c r="L292" s="6"/>
      <c r="M292" s="5"/>
      <c r="N292" s="5"/>
      <c r="O292" s="6">
        <v>299199</v>
      </c>
    </row>
    <row r="293" spans="1:15" x14ac:dyDescent="0.25">
      <c r="A293" s="8">
        <v>57048</v>
      </c>
      <c r="B293" s="10">
        <v>44581</v>
      </c>
      <c r="C293" s="9">
        <v>2011</v>
      </c>
      <c r="D293" s="9"/>
      <c r="E293" s="9">
        <v>34403</v>
      </c>
      <c r="F293" s="9"/>
      <c r="G293" s="8"/>
      <c r="H293" s="9">
        <v>34403</v>
      </c>
      <c r="I293" s="9"/>
      <c r="J293" s="10">
        <v>44518</v>
      </c>
      <c r="K293" s="9">
        <v>34403</v>
      </c>
      <c r="L293" s="9"/>
      <c r="M293" s="8"/>
      <c r="N293" s="8"/>
      <c r="O293" s="9">
        <v>299199</v>
      </c>
    </row>
    <row r="294" spans="1:15" x14ac:dyDescent="0.25">
      <c r="A294" s="5">
        <v>58003</v>
      </c>
      <c r="B294" s="7">
        <v>44251</v>
      </c>
      <c r="C294" s="6">
        <v>1671</v>
      </c>
      <c r="D294" s="6"/>
      <c r="E294" s="6">
        <v>71863</v>
      </c>
      <c r="F294" s="6"/>
      <c r="G294" s="7">
        <v>44099</v>
      </c>
      <c r="H294" s="6">
        <v>71863</v>
      </c>
      <c r="I294" s="6"/>
      <c r="J294" s="5"/>
      <c r="K294" s="6">
        <v>196533</v>
      </c>
      <c r="L294" s="6"/>
      <c r="M294" s="5" t="s">
        <v>130</v>
      </c>
      <c r="N294" s="7">
        <v>43187</v>
      </c>
      <c r="O294" s="6">
        <v>196533</v>
      </c>
    </row>
    <row r="295" spans="1:15" x14ac:dyDescent="0.25">
      <c r="A295" s="8">
        <v>58004</v>
      </c>
      <c r="B295" s="10">
        <v>44251</v>
      </c>
      <c r="C295" s="9">
        <v>1671</v>
      </c>
      <c r="D295" s="9"/>
      <c r="E295" s="9">
        <v>71863</v>
      </c>
      <c r="F295" s="9"/>
      <c r="G295" s="10">
        <v>44099</v>
      </c>
      <c r="H295" s="9">
        <v>71863</v>
      </c>
      <c r="I295" s="9"/>
      <c r="J295" s="8"/>
      <c r="K295" s="9">
        <v>196533</v>
      </c>
      <c r="L295" s="9"/>
      <c r="M295" s="8" t="s">
        <v>130</v>
      </c>
      <c r="N295" s="10">
        <v>43187</v>
      </c>
      <c r="O295" s="9">
        <v>196533</v>
      </c>
    </row>
    <row r="296" spans="1:15" x14ac:dyDescent="0.25">
      <c r="A296" s="5">
        <v>58005</v>
      </c>
      <c r="B296" s="7">
        <v>43658</v>
      </c>
      <c r="C296" s="6">
        <v>3763</v>
      </c>
      <c r="D296" s="6"/>
      <c r="E296" s="6">
        <v>17878</v>
      </c>
      <c r="F296" s="6"/>
      <c r="G296" s="7">
        <v>43434</v>
      </c>
      <c r="H296" s="6">
        <v>96887</v>
      </c>
      <c r="I296" s="6"/>
      <c r="J296" s="5"/>
      <c r="K296" s="6">
        <v>219696</v>
      </c>
      <c r="L296" s="6"/>
      <c r="M296" s="5" t="s">
        <v>130</v>
      </c>
      <c r="N296" s="7">
        <v>42866</v>
      </c>
      <c r="O296" s="6">
        <v>219696</v>
      </c>
    </row>
    <row r="297" spans="1:15" x14ac:dyDescent="0.25">
      <c r="A297" s="8">
        <v>58006</v>
      </c>
      <c r="B297" s="10">
        <v>43658</v>
      </c>
      <c r="C297" s="9">
        <v>3777</v>
      </c>
      <c r="D297" s="9"/>
      <c r="E297" s="9">
        <v>17892</v>
      </c>
      <c r="F297" s="9"/>
      <c r="G297" s="10">
        <v>43434</v>
      </c>
      <c r="H297" s="9">
        <v>96901</v>
      </c>
      <c r="I297" s="9"/>
      <c r="J297" s="8"/>
      <c r="K297" s="9">
        <v>219710</v>
      </c>
      <c r="L297" s="9"/>
      <c r="M297" s="8" t="s">
        <v>130</v>
      </c>
      <c r="N297" s="10">
        <v>42866</v>
      </c>
      <c r="O297" s="9">
        <v>219710</v>
      </c>
    </row>
    <row r="298" spans="1:15" x14ac:dyDescent="0.25">
      <c r="A298" s="5">
        <v>58007</v>
      </c>
      <c r="B298" s="5"/>
      <c r="C298" s="6">
        <v>1089</v>
      </c>
      <c r="D298" s="6"/>
      <c r="E298" s="6">
        <v>1089</v>
      </c>
      <c r="F298" s="6"/>
      <c r="G298" s="5"/>
      <c r="H298" s="6">
        <v>1089</v>
      </c>
      <c r="I298" s="6"/>
      <c r="J298" s="5"/>
      <c r="K298" s="6">
        <v>1089</v>
      </c>
      <c r="L298" s="6"/>
      <c r="M298" s="5" t="s">
        <v>130</v>
      </c>
      <c r="N298" s="7">
        <v>43399</v>
      </c>
      <c r="O298" s="6">
        <v>1089</v>
      </c>
    </row>
    <row r="299" spans="1:15" x14ac:dyDescent="0.25">
      <c r="A299" s="8">
        <v>58008</v>
      </c>
      <c r="B299" s="8"/>
      <c r="C299" s="9">
        <v>1089</v>
      </c>
      <c r="D299" s="9"/>
      <c r="E299" s="9">
        <v>1089</v>
      </c>
      <c r="F299" s="9"/>
      <c r="G299" s="8"/>
      <c r="H299" s="9">
        <v>1089</v>
      </c>
      <c r="I299" s="9"/>
      <c r="J299" s="8"/>
      <c r="K299" s="9">
        <v>1089</v>
      </c>
      <c r="L299" s="9"/>
      <c r="M299" s="8" t="s">
        <v>130</v>
      </c>
      <c r="N299" s="10">
        <v>43399</v>
      </c>
      <c r="O299" s="9">
        <v>1089</v>
      </c>
    </row>
    <row r="300" spans="1:15" x14ac:dyDescent="0.25">
      <c r="A300" s="5">
        <v>58009</v>
      </c>
      <c r="B300" s="7">
        <v>44524</v>
      </c>
      <c r="C300" s="6">
        <v>4931</v>
      </c>
      <c r="D300" s="6"/>
      <c r="E300" s="6">
        <v>13347</v>
      </c>
      <c r="F300" s="6"/>
      <c r="G300" s="7">
        <v>44315</v>
      </c>
      <c r="H300" s="6">
        <v>90371</v>
      </c>
      <c r="I300" s="6"/>
      <c r="J300" s="7">
        <v>43830</v>
      </c>
      <c r="K300" s="6">
        <v>227314</v>
      </c>
      <c r="L300" s="6"/>
      <c r="M300" s="5" t="s">
        <v>130</v>
      </c>
      <c r="N300" s="7">
        <v>42741</v>
      </c>
      <c r="O300" s="6">
        <v>467681</v>
      </c>
    </row>
    <row r="301" spans="1:15" x14ac:dyDescent="0.25">
      <c r="A301" s="8">
        <v>58010</v>
      </c>
      <c r="B301" s="10">
        <v>44524</v>
      </c>
      <c r="C301" s="9">
        <v>4931</v>
      </c>
      <c r="D301" s="9"/>
      <c r="E301" s="9">
        <v>13347</v>
      </c>
      <c r="F301" s="9"/>
      <c r="G301" s="10">
        <v>44315</v>
      </c>
      <c r="H301" s="9">
        <v>90371</v>
      </c>
      <c r="I301" s="9"/>
      <c r="J301" s="10">
        <v>43830</v>
      </c>
      <c r="K301" s="9">
        <v>227314</v>
      </c>
      <c r="L301" s="9"/>
      <c r="M301" s="8" t="s">
        <v>130</v>
      </c>
      <c r="N301" s="10">
        <v>42741</v>
      </c>
      <c r="O301" s="9">
        <v>467681</v>
      </c>
    </row>
    <row r="302" spans="1:15" x14ac:dyDescent="0.25">
      <c r="A302" s="5">
        <v>58011</v>
      </c>
      <c r="B302" s="7">
        <v>44519</v>
      </c>
      <c r="C302" s="6">
        <v>5971</v>
      </c>
      <c r="D302" s="6"/>
      <c r="E302" s="6">
        <v>14056</v>
      </c>
      <c r="F302" s="6"/>
      <c r="G302" s="5"/>
      <c r="H302" s="6">
        <v>91964</v>
      </c>
      <c r="I302" s="6"/>
      <c r="J302" s="7">
        <v>44330</v>
      </c>
      <c r="K302" s="6">
        <v>91964</v>
      </c>
      <c r="L302" s="6"/>
      <c r="M302" s="5" t="s">
        <v>130</v>
      </c>
      <c r="N302" s="7">
        <v>43391</v>
      </c>
      <c r="O302" s="6">
        <v>353973</v>
      </c>
    </row>
    <row r="303" spans="1:15" x14ac:dyDescent="0.25">
      <c r="A303" s="8">
        <v>58012</v>
      </c>
      <c r="B303" s="10">
        <v>44519</v>
      </c>
      <c r="C303" s="9">
        <v>5971</v>
      </c>
      <c r="D303" s="9"/>
      <c r="E303" s="9">
        <v>14056</v>
      </c>
      <c r="F303" s="9"/>
      <c r="G303" s="8"/>
      <c r="H303" s="9">
        <v>91964</v>
      </c>
      <c r="I303" s="9"/>
      <c r="J303" s="10">
        <v>44330</v>
      </c>
      <c r="K303" s="9">
        <v>91964</v>
      </c>
      <c r="L303" s="9"/>
      <c r="M303" s="8" t="s">
        <v>130</v>
      </c>
      <c r="N303" s="10">
        <v>43391</v>
      </c>
      <c r="O303" s="9">
        <v>353973</v>
      </c>
    </row>
    <row r="304" spans="1:15" x14ac:dyDescent="0.25">
      <c r="A304" s="5">
        <v>58013</v>
      </c>
      <c r="B304" s="7">
        <v>44573</v>
      </c>
      <c r="C304" s="6">
        <v>5588</v>
      </c>
      <c r="D304" s="6"/>
      <c r="E304" s="6">
        <v>69086</v>
      </c>
      <c r="F304" s="6"/>
      <c r="G304" s="5"/>
      <c r="H304" s="6">
        <v>69086</v>
      </c>
      <c r="I304" s="6"/>
      <c r="J304" s="7">
        <v>44439</v>
      </c>
      <c r="K304" s="6">
        <v>69086</v>
      </c>
      <c r="L304" s="6"/>
      <c r="M304" s="5" t="s">
        <v>130</v>
      </c>
      <c r="N304" s="7">
        <v>43609</v>
      </c>
      <c r="O304" s="6">
        <v>311934</v>
      </c>
    </row>
    <row r="305" spans="1:15" x14ac:dyDescent="0.25">
      <c r="A305" s="8">
        <v>58014</v>
      </c>
      <c r="B305" s="10">
        <v>44573</v>
      </c>
      <c r="C305" s="9">
        <v>5588</v>
      </c>
      <c r="D305" s="9"/>
      <c r="E305" s="9">
        <v>69086</v>
      </c>
      <c r="F305" s="9"/>
      <c r="G305" s="8"/>
      <c r="H305" s="9">
        <v>69086</v>
      </c>
      <c r="I305" s="9"/>
      <c r="J305" s="10">
        <v>44439</v>
      </c>
      <c r="K305" s="9">
        <v>69086</v>
      </c>
      <c r="L305" s="9"/>
      <c r="M305" s="8" t="s">
        <v>130</v>
      </c>
      <c r="N305" s="10">
        <v>43609</v>
      </c>
      <c r="O305" s="9">
        <v>311934</v>
      </c>
    </row>
    <row r="306" spans="1:15" x14ac:dyDescent="0.25">
      <c r="A306" s="5">
        <v>58015</v>
      </c>
      <c r="B306" s="5"/>
      <c r="C306" s="6">
        <v>5</v>
      </c>
      <c r="D306" s="6"/>
      <c r="E306" s="6">
        <v>5</v>
      </c>
      <c r="F306" s="6"/>
      <c r="G306" s="5"/>
      <c r="H306" s="6">
        <v>5</v>
      </c>
      <c r="I306" s="6"/>
      <c r="J306" s="5"/>
      <c r="K306" s="6">
        <v>5</v>
      </c>
      <c r="L306" s="6"/>
      <c r="M306" s="5" t="s">
        <v>130</v>
      </c>
      <c r="N306" s="7">
        <v>43512</v>
      </c>
      <c r="O306" s="6">
        <v>5</v>
      </c>
    </row>
    <row r="307" spans="1:15" x14ac:dyDescent="0.25">
      <c r="A307" s="8">
        <v>58016</v>
      </c>
      <c r="B307" s="8"/>
      <c r="C307" s="9">
        <v>5</v>
      </c>
      <c r="D307" s="9"/>
      <c r="E307" s="9">
        <v>5</v>
      </c>
      <c r="F307" s="9"/>
      <c r="G307" s="8"/>
      <c r="H307" s="9">
        <v>5</v>
      </c>
      <c r="I307" s="9"/>
      <c r="J307" s="8"/>
      <c r="K307" s="9">
        <v>5</v>
      </c>
      <c r="L307" s="9"/>
      <c r="M307" s="8" t="s">
        <v>130</v>
      </c>
      <c r="N307" s="10">
        <v>43512</v>
      </c>
      <c r="O307" s="9">
        <v>5</v>
      </c>
    </row>
    <row r="308" spans="1:15" x14ac:dyDescent="0.25">
      <c r="A308" s="5">
        <v>58017</v>
      </c>
      <c r="B308" s="7">
        <v>44571</v>
      </c>
      <c r="C308" s="6">
        <v>6991</v>
      </c>
      <c r="D308" s="6"/>
      <c r="E308" s="6">
        <v>46147</v>
      </c>
      <c r="F308" s="6"/>
      <c r="G308" s="7">
        <v>44132</v>
      </c>
      <c r="H308" s="6">
        <v>123016</v>
      </c>
      <c r="I308" s="6"/>
      <c r="J308" s="5"/>
      <c r="K308" s="6">
        <v>253188</v>
      </c>
      <c r="L308" s="6"/>
      <c r="M308" s="5" t="s">
        <v>130</v>
      </c>
      <c r="N308" s="7">
        <v>43550</v>
      </c>
      <c r="O308" s="6">
        <v>253188</v>
      </c>
    </row>
    <row r="309" spans="1:15" x14ac:dyDescent="0.25">
      <c r="A309" s="8">
        <v>58018</v>
      </c>
      <c r="B309" s="10">
        <v>44571</v>
      </c>
      <c r="C309" s="9">
        <v>6991</v>
      </c>
      <c r="D309" s="9"/>
      <c r="E309" s="9">
        <v>46147</v>
      </c>
      <c r="F309" s="9"/>
      <c r="G309" s="10">
        <v>44132</v>
      </c>
      <c r="H309" s="9">
        <v>123016</v>
      </c>
      <c r="I309" s="9"/>
      <c r="J309" s="8"/>
      <c r="K309" s="9">
        <v>253188</v>
      </c>
      <c r="L309" s="9"/>
      <c r="M309" s="8" t="s">
        <v>130</v>
      </c>
      <c r="N309" s="10">
        <v>43550</v>
      </c>
      <c r="O309" s="9">
        <v>253188</v>
      </c>
    </row>
    <row r="310" spans="1:15" x14ac:dyDescent="0.25">
      <c r="A310" s="5">
        <v>58019</v>
      </c>
      <c r="B310" s="5"/>
      <c r="C310" s="6">
        <v>7743</v>
      </c>
      <c r="D310" s="6"/>
      <c r="E310" s="6">
        <v>7743</v>
      </c>
      <c r="F310" s="6"/>
      <c r="G310" s="7">
        <v>44567</v>
      </c>
      <c r="H310" s="6">
        <v>7743</v>
      </c>
      <c r="I310" s="6"/>
      <c r="J310" s="5"/>
      <c r="K310" s="6">
        <v>146236</v>
      </c>
      <c r="L310" s="6"/>
      <c r="M310" s="5" t="s">
        <v>130</v>
      </c>
      <c r="N310" s="7">
        <v>44137</v>
      </c>
      <c r="O310" s="6">
        <v>146236</v>
      </c>
    </row>
    <row r="311" spans="1:15" x14ac:dyDescent="0.25">
      <c r="A311" s="8">
        <v>58020</v>
      </c>
      <c r="B311" s="8"/>
      <c r="C311" s="9">
        <v>7743</v>
      </c>
      <c r="D311" s="9"/>
      <c r="E311" s="9">
        <v>7743</v>
      </c>
      <c r="F311" s="9"/>
      <c r="G311" s="10">
        <v>44567</v>
      </c>
      <c r="H311" s="9">
        <v>7743</v>
      </c>
      <c r="I311" s="9"/>
      <c r="J311" s="8"/>
      <c r="K311" s="9">
        <v>146238</v>
      </c>
      <c r="L311" s="9"/>
      <c r="M311" s="8" t="s">
        <v>130</v>
      </c>
      <c r="N311" s="10">
        <v>44137</v>
      </c>
      <c r="O311" s="9">
        <v>146238</v>
      </c>
    </row>
    <row r="312" spans="1:15" x14ac:dyDescent="0.25">
      <c r="A312" s="5">
        <v>58021</v>
      </c>
      <c r="B312" s="7">
        <v>44572</v>
      </c>
      <c r="C312" s="6">
        <v>6613</v>
      </c>
      <c r="D312" s="6"/>
      <c r="E312" s="6">
        <v>22572</v>
      </c>
      <c r="F312" s="6"/>
      <c r="G312" s="7">
        <v>44540</v>
      </c>
      <c r="H312" s="6">
        <v>22572</v>
      </c>
      <c r="I312" s="6"/>
      <c r="J312" s="5"/>
      <c r="K312" s="6">
        <v>162484</v>
      </c>
      <c r="L312" s="6"/>
      <c r="M312" s="5" t="s">
        <v>130</v>
      </c>
      <c r="N312" s="7">
        <v>44021</v>
      </c>
      <c r="O312" s="6">
        <v>162484</v>
      </c>
    </row>
    <row r="313" spans="1:15" x14ac:dyDescent="0.25">
      <c r="A313" s="8">
        <v>58022</v>
      </c>
      <c r="B313" s="10">
        <v>44572</v>
      </c>
      <c r="C313" s="9">
        <v>6613</v>
      </c>
      <c r="D313" s="9"/>
      <c r="E313" s="9">
        <v>22572</v>
      </c>
      <c r="F313" s="9"/>
      <c r="G313" s="10">
        <v>44540</v>
      </c>
      <c r="H313" s="9">
        <v>22572</v>
      </c>
      <c r="I313" s="9"/>
      <c r="J313" s="8"/>
      <c r="K313" s="9">
        <v>162484</v>
      </c>
      <c r="L313" s="9"/>
      <c r="M313" s="8" t="s">
        <v>130</v>
      </c>
      <c r="N313" s="10">
        <v>44021</v>
      </c>
      <c r="O313" s="9">
        <v>162484</v>
      </c>
    </row>
    <row r="314" spans="1:15" x14ac:dyDescent="0.25">
      <c r="A314" s="5">
        <v>58023</v>
      </c>
      <c r="B314" s="7">
        <v>44578</v>
      </c>
      <c r="C314" s="6">
        <v>3570</v>
      </c>
      <c r="D314" s="6"/>
      <c r="E314" s="6">
        <v>19170</v>
      </c>
      <c r="F314" s="6"/>
      <c r="G314" s="7">
        <v>44547</v>
      </c>
      <c r="H314" s="6">
        <v>19170</v>
      </c>
      <c r="I314" s="6"/>
      <c r="J314" s="5"/>
      <c r="K314" s="6">
        <v>157774</v>
      </c>
      <c r="L314" s="6"/>
      <c r="M314" s="5" t="s">
        <v>130</v>
      </c>
      <c r="N314" s="7">
        <v>44084</v>
      </c>
      <c r="O314" s="6">
        <v>157774</v>
      </c>
    </row>
    <row r="315" spans="1:15" x14ac:dyDescent="0.25">
      <c r="A315" s="8">
        <v>58024</v>
      </c>
      <c r="B315" s="10">
        <v>44578</v>
      </c>
      <c r="C315" s="9">
        <v>3570</v>
      </c>
      <c r="D315" s="9"/>
      <c r="E315" s="9">
        <v>19170</v>
      </c>
      <c r="F315" s="9"/>
      <c r="G315" s="10">
        <v>44547</v>
      </c>
      <c r="H315" s="9">
        <v>19170</v>
      </c>
      <c r="I315" s="9"/>
      <c r="J315" s="8"/>
      <c r="K315" s="9">
        <v>157774</v>
      </c>
      <c r="L315" s="9"/>
      <c r="M315" s="8" t="s">
        <v>130</v>
      </c>
      <c r="N315" s="10">
        <v>44084</v>
      </c>
      <c r="O315" s="9">
        <v>157774</v>
      </c>
    </row>
    <row r="316" spans="1:15" x14ac:dyDescent="0.25">
      <c r="A316" s="5">
        <v>58025</v>
      </c>
      <c r="B316" s="7">
        <v>44581</v>
      </c>
      <c r="C316" s="6">
        <v>656</v>
      </c>
      <c r="D316" s="6"/>
      <c r="E316" s="6">
        <v>8717</v>
      </c>
      <c r="F316" s="6"/>
      <c r="G316" s="5"/>
      <c r="H316" s="6">
        <v>87320</v>
      </c>
      <c r="I316" s="6"/>
      <c r="J316" s="5"/>
      <c r="K316" s="6">
        <v>87320</v>
      </c>
      <c r="L316" s="6"/>
      <c r="M316" s="5" t="s">
        <v>130</v>
      </c>
      <c r="N316" s="7">
        <v>44264</v>
      </c>
      <c r="O316" s="6">
        <v>87320</v>
      </c>
    </row>
    <row r="317" spans="1:15" x14ac:dyDescent="0.25">
      <c r="A317" s="8">
        <v>58026</v>
      </c>
      <c r="B317" s="10">
        <v>44581</v>
      </c>
      <c r="C317" s="9">
        <v>656</v>
      </c>
      <c r="D317" s="9"/>
      <c r="E317" s="9">
        <v>8717</v>
      </c>
      <c r="F317" s="9"/>
      <c r="G317" s="8"/>
      <c r="H317" s="9">
        <v>87319</v>
      </c>
      <c r="I317" s="9"/>
      <c r="J317" s="8"/>
      <c r="K317" s="9">
        <v>87319</v>
      </c>
      <c r="L317" s="9"/>
      <c r="M317" s="8" t="s">
        <v>130</v>
      </c>
      <c r="N317" s="10">
        <v>44264</v>
      </c>
      <c r="O317" s="9">
        <v>87319</v>
      </c>
    </row>
    <row r="318" spans="1:15" x14ac:dyDescent="0.25">
      <c r="A318" s="5">
        <v>58027</v>
      </c>
      <c r="B318" s="5"/>
      <c r="C318" s="6">
        <v>4530</v>
      </c>
      <c r="D318" s="6"/>
      <c r="E318" s="6">
        <v>4530</v>
      </c>
      <c r="F318" s="6"/>
      <c r="G318" s="5"/>
      <c r="H318" s="6">
        <v>81518</v>
      </c>
      <c r="I318" s="6"/>
      <c r="J318" s="5"/>
      <c r="K318" s="6">
        <v>81518</v>
      </c>
      <c r="L318" s="6"/>
      <c r="M318" s="5" t="s">
        <v>130</v>
      </c>
      <c r="N318" s="7">
        <v>44294</v>
      </c>
      <c r="O318" s="6">
        <v>81518</v>
      </c>
    </row>
    <row r="319" spans="1:15" x14ac:dyDescent="0.25">
      <c r="A319" s="8">
        <v>58028</v>
      </c>
      <c r="B319" s="8"/>
      <c r="C319" s="9">
        <v>4530</v>
      </c>
      <c r="D319" s="9"/>
      <c r="E319" s="9">
        <v>4530</v>
      </c>
      <c r="F319" s="9"/>
      <c r="G319" s="8"/>
      <c r="H319" s="9">
        <v>81520</v>
      </c>
      <c r="I319" s="9"/>
      <c r="J319" s="8"/>
      <c r="K319" s="9">
        <v>81520</v>
      </c>
      <c r="L319" s="9"/>
      <c r="M319" s="8" t="s">
        <v>130</v>
      </c>
      <c r="N319" s="10">
        <v>44294</v>
      </c>
      <c r="O319" s="9">
        <v>81520</v>
      </c>
    </row>
    <row r="320" spans="1:15" x14ac:dyDescent="0.25">
      <c r="A320" s="5">
        <v>58029</v>
      </c>
      <c r="B320" s="7">
        <v>44571</v>
      </c>
      <c r="C320" s="6">
        <v>5789</v>
      </c>
      <c r="D320" s="6"/>
      <c r="E320" s="6">
        <v>51898</v>
      </c>
      <c r="F320" s="6"/>
      <c r="G320" s="5"/>
      <c r="H320" s="6">
        <v>129227</v>
      </c>
      <c r="I320" s="6"/>
      <c r="J320" s="5"/>
      <c r="K320" s="6">
        <v>129227</v>
      </c>
      <c r="L320" s="6"/>
      <c r="M320" s="5" t="s">
        <v>130</v>
      </c>
      <c r="N320" s="7">
        <v>44197</v>
      </c>
      <c r="O320" s="6">
        <v>129191</v>
      </c>
    </row>
    <row r="321" spans="1:15" x14ac:dyDescent="0.25">
      <c r="A321" s="8">
        <v>58030</v>
      </c>
      <c r="B321" s="10">
        <v>44571</v>
      </c>
      <c r="C321" s="9">
        <v>5789</v>
      </c>
      <c r="D321" s="9"/>
      <c r="E321" s="9">
        <v>51898</v>
      </c>
      <c r="F321" s="9"/>
      <c r="G321" s="8"/>
      <c r="H321" s="9">
        <v>129227</v>
      </c>
      <c r="I321" s="9"/>
      <c r="J321" s="8"/>
      <c r="K321" s="9">
        <v>129227</v>
      </c>
      <c r="L321" s="9"/>
      <c r="M321" s="8" t="s">
        <v>130</v>
      </c>
      <c r="N321" s="10">
        <v>44197</v>
      </c>
      <c r="O321" s="9">
        <v>129191</v>
      </c>
    </row>
    <row r="322" spans="1:15" x14ac:dyDescent="0.25">
      <c r="A322" s="5">
        <v>58031</v>
      </c>
      <c r="B322" s="7">
        <v>44564</v>
      </c>
      <c r="C322" s="6">
        <v>8070</v>
      </c>
      <c r="D322" s="6"/>
      <c r="E322" s="6">
        <v>16019</v>
      </c>
      <c r="F322" s="6"/>
      <c r="G322" s="5"/>
      <c r="H322" s="6">
        <v>16019</v>
      </c>
      <c r="I322" s="6"/>
      <c r="J322" s="5"/>
      <c r="K322" s="6">
        <v>16019</v>
      </c>
      <c r="L322" s="6"/>
      <c r="M322" s="5" t="s">
        <v>130</v>
      </c>
      <c r="N322" s="7">
        <v>44381</v>
      </c>
      <c r="O322" s="6">
        <v>16019</v>
      </c>
    </row>
    <row r="323" spans="1:15" x14ac:dyDescent="0.25">
      <c r="A323" s="8">
        <v>58032</v>
      </c>
      <c r="B323" s="10">
        <v>44564</v>
      </c>
      <c r="C323" s="9">
        <v>8070</v>
      </c>
      <c r="D323" s="9"/>
      <c r="E323" s="9">
        <v>16019</v>
      </c>
      <c r="F323" s="9"/>
      <c r="G323" s="8"/>
      <c r="H323" s="9">
        <v>16019</v>
      </c>
      <c r="I323" s="9"/>
      <c r="J323" s="8"/>
      <c r="K323" s="9">
        <v>16019</v>
      </c>
      <c r="L323" s="9"/>
      <c r="M323" s="8" t="s">
        <v>130</v>
      </c>
      <c r="N323" s="10">
        <v>44381</v>
      </c>
      <c r="O323" s="9">
        <v>16019</v>
      </c>
    </row>
    <row r="324" spans="1:15" x14ac:dyDescent="0.25">
      <c r="A324" s="5">
        <v>58033</v>
      </c>
      <c r="B324" s="7">
        <v>44580</v>
      </c>
      <c r="C324" s="6">
        <v>1826</v>
      </c>
      <c r="D324" s="6"/>
      <c r="E324" s="6">
        <v>33523</v>
      </c>
      <c r="F324" s="6"/>
      <c r="G324" s="5"/>
      <c r="H324" s="6">
        <v>33523</v>
      </c>
      <c r="I324" s="6"/>
      <c r="J324" s="5"/>
      <c r="K324" s="6">
        <v>33523</v>
      </c>
      <c r="L324" s="6"/>
      <c r="M324" s="5" t="s">
        <v>130</v>
      </c>
      <c r="N324" s="7">
        <v>44333</v>
      </c>
      <c r="O324" s="6">
        <v>33523</v>
      </c>
    </row>
    <row r="325" spans="1:15" x14ac:dyDescent="0.25">
      <c r="A325" s="8">
        <v>58034</v>
      </c>
      <c r="B325" s="10">
        <v>44580</v>
      </c>
      <c r="C325" s="9">
        <v>1826</v>
      </c>
      <c r="D325" s="9"/>
      <c r="E325" s="9">
        <v>33525</v>
      </c>
      <c r="F325" s="9"/>
      <c r="G325" s="8"/>
      <c r="H325" s="9">
        <v>33525</v>
      </c>
      <c r="I325" s="9"/>
      <c r="J325" s="8"/>
      <c r="K325" s="9">
        <v>33525</v>
      </c>
      <c r="L325" s="9"/>
      <c r="M325" s="8" t="s">
        <v>130</v>
      </c>
      <c r="N325" s="10">
        <v>44333</v>
      </c>
      <c r="O325" s="9">
        <v>33525</v>
      </c>
    </row>
    <row r="326" spans="1:15" x14ac:dyDescent="0.25">
      <c r="A326" s="5">
        <v>58035</v>
      </c>
      <c r="B326" s="7">
        <v>44573</v>
      </c>
      <c r="C326" s="6">
        <v>6321</v>
      </c>
      <c r="D326" s="6"/>
      <c r="E326" s="6">
        <v>29887</v>
      </c>
      <c r="F326" s="6"/>
      <c r="G326" s="7">
        <v>44524</v>
      </c>
      <c r="H326" s="6">
        <v>29887</v>
      </c>
      <c r="I326" s="6"/>
      <c r="J326" s="7">
        <v>44190</v>
      </c>
      <c r="K326" s="6">
        <v>168249</v>
      </c>
      <c r="L326" s="6"/>
      <c r="M326" s="5"/>
      <c r="N326" s="5"/>
      <c r="O326" s="6">
        <v>417401</v>
      </c>
    </row>
    <row r="327" spans="1:15" x14ac:dyDescent="0.25">
      <c r="A327" s="8">
        <v>58036</v>
      </c>
      <c r="B327" s="10">
        <v>44573</v>
      </c>
      <c r="C327" s="9">
        <v>6321</v>
      </c>
      <c r="D327" s="9"/>
      <c r="E327" s="9">
        <v>29887</v>
      </c>
      <c r="F327" s="9"/>
      <c r="G327" s="10">
        <v>44524</v>
      </c>
      <c r="H327" s="9">
        <v>29887</v>
      </c>
      <c r="I327" s="9"/>
      <c r="J327" s="10">
        <v>44190</v>
      </c>
      <c r="K327" s="9">
        <v>168249</v>
      </c>
      <c r="L327" s="9"/>
      <c r="M327" s="8"/>
      <c r="N327" s="8"/>
      <c r="O327" s="9">
        <v>417401</v>
      </c>
    </row>
    <row r="328" spans="1:15" x14ac:dyDescent="0.25">
      <c r="A328" s="5">
        <v>58037</v>
      </c>
      <c r="B328" s="7">
        <v>44575</v>
      </c>
      <c r="C328" s="6">
        <v>160</v>
      </c>
      <c r="D328" s="6"/>
      <c r="E328" s="6">
        <v>7699</v>
      </c>
      <c r="F328" s="6"/>
      <c r="G328" s="7">
        <v>44559</v>
      </c>
      <c r="H328" s="6">
        <v>7699</v>
      </c>
      <c r="I328" s="6"/>
      <c r="J328" s="7">
        <v>44253</v>
      </c>
      <c r="K328" s="6">
        <v>147540</v>
      </c>
      <c r="L328" s="6"/>
      <c r="M328" s="5"/>
      <c r="N328" s="5"/>
      <c r="O328" s="6">
        <v>405960</v>
      </c>
    </row>
    <row r="329" spans="1:15" x14ac:dyDescent="0.25">
      <c r="A329" s="8">
        <v>58038</v>
      </c>
      <c r="B329" s="10">
        <v>44575</v>
      </c>
      <c r="C329" s="9">
        <v>160</v>
      </c>
      <c r="D329" s="9"/>
      <c r="E329" s="9">
        <v>7699</v>
      </c>
      <c r="F329" s="9"/>
      <c r="G329" s="10">
        <v>44559</v>
      </c>
      <c r="H329" s="9">
        <v>7699</v>
      </c>
      <c r="I329" s="9"/>
      <c r="J329" s="10">
        <v>44253</v>
      </c>
      <c r="K329" s="9">
        <v>147540</v>
      </c>
      <c r="L329" s="9"/>
      <c r="M329" s="8"/>
      <c r="N329" s="8"/>
      <c r="O329" s="9">
        <v>405960</v>
      </c>
    </row>
    <row r="330" spans="1:15" x14ac:dyDescent="0.25">
      <c r="A330" s="5">
        <v>58039</v>
      </c>
      <c r="B330" s="7">
        <v>44565</v>
      </c>
      <c r="C330" s="6">
        <v>5723</v>
      </c>
      <c r="D330" s="6"/>
      <c r="E330" s="6">
        <v>60912</v>
      </c>
      <c r="F330" s="6"/>
      <c r="G330" s="5"/>
      <c r="H330" s="6">
        <v>137103</v>
      </c>
      <c r="I330" s="6"/>
      <c r="J330" s="7">
        <v>44285</v>
      </c>
      <c r="K330" s="6">
        <v>137103</v>
      </c>
      <c r="L330" s="6"/>
      <c r="M330" s="5"/>
      <c r="N330" s="5"/>
      <c r="O330" s="6">
        <v>401486</v>
      </c>
    </row>
    <row r="331" spans="1:15" x14ac:dyDescent="0.25">
      <c r="A331" s="8">
        <v>58040</v>
      </c>
      <c r="B331" s="10">
        <v>44565</v>
      </c>
      <c r="C331" s="9">
        <v>5723</v>
      </c>
      <c r="D331" s="9"/>
      <c r="E331" s="9">
        <v>60912</v>
      </c>
      <c r="F331" s="9"/>
      <c r="G331" s="8"/>
      <c r="H331" s="9">
        <v>137103</v>
      </c>
      <c r="I331" s="9"/>
      <c r="J331" s="10">
        <v>44285</v>
      </c>
      <c r="K331" s="9">
        <v>137103</v>
      </c>
      <c r="L331" s="9"/>
      <c r="M331" s="8"/>
      <c r="N331" s="8"/>
      <c r="O331" s="9">
        <v>401486</v>
      </c>
    </row>
    <row r="332" spans="1:15" x14ac:dyDescent="0.25">
      <c r="A332" s="5">
        <v>58041</v>
      </c>
      <c r="B332" s="7">
        <v>44559</v>
      </c>
      <c r="C332" s="6">
        <v>5686</v>
      </c>
      <c r="D332" s="6"/>
      <c r="E332" s="6">
        <v>42884</v>
      </c>
      <c r="F332" s="6"/>
      <c r="G332" s="5"/>
      <c r="H332" s="6">
        <v>120808</v>
      </c>
      <c r="I332" s="6"/>
      <c r="J332" s="7">
        <v>44305</v>
      </c>
      <c r="K332" s="6">
        <v>120808</v>
      </c>
      <c r="L332" s="6"/>
      <c r="M332" s="5"/>
      <c r="N332" s="5"/>
      <c r="O332" s="6">
        <v>385335</v>
      </c>
    </row>
    <row r="333" spans="1:15" x14ac:dyDescent="0.25">
      <c r="A333" s="8">
        <v>58042</v>
      </c>
      <c r="B333" s="10">
        <v>44559</v>
      </c>
      <c r="C333" s="9">
        <v>5686</v>
      </c>
      <c r="D333" s="9"/>
      <c r="E333" s="9">
        <v>42884</v>
      </c>
      <c r="F333" s="9"/>
      <c r="G333" s="8"/>
      <c r="H333" s="9">
        <v>120808</v>
      </c>
      <c r="I333" s="9"/>
      <c r="J333" s="10">
        <v>44305</v>
      </c>
      <c r="K333" s="9">
        <v>120808</v>
      </c>
      <c r="L333" s="9"/>
      <c r="M333" s="8"/>
      <c r="N333" s="8"/>
      <c r="O333" s="9">
        <v>385335</v>
      </c>
    </row>
    <row r="334" spans="1:15" x14ac:dyDescent="0.25">
      <c r="A334" s="5">
        <v>58043</v>
      </c>
      <c r="B334" s="5"/>
      <c r="C334" s="6">
        <v>2739</v>
      </c>
      <c r="D334" s="6"/>
      <c r="E334" s="6">
        <v>2739</v>
      </c>
      <c r="F334" s="6"/>
      <c r="G334" s="5"/>
      <c r="H334" s="6">
        <v>82204</v>
      </c>
      <c r="I334" s="6"/>
      <c r="J334" s="7">
        <v>44406</v>
      </c>
      <c r="K334" s="6">
        <v>82204</v>
      </c>
      <c r="L334" s="6"/>
      <c r="M334" s="5"/>
      <c r="N334" s="5"/>
      <c r="O334" s="6">
        <v>343367</v>
      </c>
    </row>
    <row r="335" spans="1:15" x14ac:dyDescent="0.25">
      <c r="A335" s="8">
        <v>58044</v>
      </c>
      <c r="B335" s="8"/>
      <c r="C335" s="9">
        <v>2739</v>
      </c>
      <c r="D335" s="9"/>
      <c r="E335" s="9">
        <v>2739</v>
      </c>
      <c r="F335" s="9"/>
      <c r="G335" s="8"/>
      <c r="H335" s="9">
        <v>82204</v>
      </c>
      <c r="I335" s="9"/>
      <c r="J335" s="10">
        <v>44406</v>
      </c>
      <c r="K335" s="9">
        <v>82204</v>
      </c>
      <c r="L335" s="9"/>
      <c r="M335" s="8"/>
      <c r="N335" s="8"/>
      <c r="O335" s="9">
        <v>343367</v>
      </c>
    </row>
    <row r="336" spans="1:15" x14ac:dyDescent="0.25">
      <c r="A336" s="5">
        <v>58045</v>
      </c>
      <c r="B336" s="7">
        <v>44567</v>
      </c>
      <c r="C336" s="6">
        <v>6259</v>
      </c>
      <c r="D336" s="6"/>
      <c r="E336" s="6">
        <v>14155</v>
      </c>
      <c r="F336" s="6"/>
      <c r="G336" s="5"/>
      <c r="H336" s="6">
        <v>14155</v>
      </c>
      <c r="I336" s="6"/>
      <c r="J336" s="7">
        <v>44551</v>
      </c>
      <c r="K336" s="6">
        <v>14155</v>
      </c>
      <c r="L336" s="6"/>
      <c r="M336" s="5"/>
      <c r="N336" s="5"/>
      <c r="O336" s="6">
        <v>279158</v>
      </c>
    </row>
    <row r="337" spans="1:15" x14ac:dyDescent="0.25">
      <c r="A337" s="8">
        <v>58046</v>
      </c>
      <c r="B337" s="10">
        <v>44567</v>
      </c>
      <c r="C337" s="9">
        <v>6259</v>
      </c>
      <c r="D337" s="9"/>
      <c r="E337" s="9">
        <v>14155</v>
      </c>
      <c r="F337" s="9"/>
      <c r="G337" s="8"/>
      <c r="H337" s="9">
        <v>14155</v>
      </c>
      <c r="I337" s="9"/>
      <c r="J337" s="10">
        <v>44551</v>
      </c>
      <c r="K337" s="9">
        <v>14155</v>
      </c>
      <c r="L337" s="9"/>
      <c r="M337" s="8"/>
      <c r="N337" s="8"/>
      <c r="O337" s="9">
        <v>279158</v>
      </c>
    </row>
    <row r="338" spans="1:15" x14ac:dyDescent="0.25">
      <c r="A338" s="5">
        <v>58047</v>
      </c>
      <c r="B338" s="7">
        <v>44581</v>
      </c>
      <c r="C338" s="6">
        <v>2011</v>
      </c>
      <c r="D338" s="6"/>
      <c r="E338" s="6">
        <v>34403</v>
      </c>
      <c r="F338" s="6"/>
      <c r="G338" s="5"/>
      <c r="H338" s="6">
        <v>34403</v>
      </c>
      <c r="I338" s="6"/>
      <c r="J338" s="7">
        <v>44518</v>
      </c>
      <c r="K338" s="6">
        <v>34403</v>
      </c>
      <c r="L338" s="6"/>
      <c r="M338" s="5"/>
      <c r="N338" s="5"/>
      <c r="O338" s="6">
        <v>299199</v>
      </c>
    </row>
    <row r="339" spans="1:15" x14ac:dyDescent="0.25">
      <c r="A339" s="8">
        <v>58048</v>
      </c>
      <c r="B339" s="10">
        <v>44581</v>
      </c>
      <c r="C339" s="9">
        <v>2011</v>
      </c>
      <c r="D339" s="9"/>
      <c r="E339" s="9">
        <v>34403</v>
      </c>
      <c r="F339" s="9"/>
      <c r="G339" s="8"/>
      <c r="H339" s="9">
        <v>34403</v>
      </c>
      <c r="I339" s="9"/>
      <c r="J339" s="10">
        <v>44518</v>
      </c>
      <c r="K339" s="9">
        <v>34403</v>
      </c>
      <c r="L339" s="9"/>
      <c r="M339" s="8"/>
      <c r="N339" s="8"/>
      <c r="O339" s="9">
        <v>299199</v>
      </c>
    </row>
  </sheetData>
  <mergeCells count="7">
    <mergeCell ref="M1:M2"/>
    <mergeCell ref="N1:N2"/>
    <mergeCell ref="A1:A2"/>
    <mergeCell ref="B1:D1"/>
    <mergeCell ref="E1:F1"/>
    <mergeCell ref="G1:I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2"/>
  <sheetViews>
    <sheetView workbookViewId="0">
      <selection activeCell="X3" sqref="X3"/>
    </sheetView>
  </sheetViews>
  <sheetFormatPr defaultRowHeight="15" x14ac:dyDescent="0.25"/>
  <cols>
    <col min="1" max="1" width="8.140625" bestFit="1" customWidth="1"/>
    <col min="2" max="2" width="12.85546875" bestFit="1" customWidth="1"/>
    <col min="3" max="3" width="10" bestFit="1" customWidth="1"/>
    <col min="4" max="4" width="12.5703125" bestFit="1" customWidth="1"/>
    <col min="5" max="5" width="9.7109375" bestFit="1" customWidth="1"/>
    <col min="6" max="6" width="8.7109375" bestFit="1" customWidth="1"/>
    <col min="7" max="7" width="8.28515625" bestFit="1" customWidth="1"/>
    <col min="8" max="8" width="8.7109375" bestFit="1" customWidth="1"/>
    <col min="9" max="9" width="12.42578125" customWidth="1"/>
    <col min="10" max="10" width="12.42578125" bestFit="1" customWidth="1"/>
    <col min="11" max="12" width="8.7109375" bestFit="1" customWidth="1"/>
    <col min="13" max="13" width="12.5703125" bestFit="1" customWidth="1"/>
    <col min="14" max="14" width="57.85546875" bestFit="1" customWidth="1"/>
  </cols>
  <sheetData>
    <row r="1" spans="1:14" ht="14.45" customHeight="1" x14ac:dyDescent="0.25">
      <c r="A1" s="335" t="s">
        <v>119</v>
      </c>
      <c r="B1" s="130" t="s">
        <v>125</v>
      </c>
      <c r="C1" s="130" t="s">
        <v>157</v>
      </c>
      <c r="D1" s="130" t="s">
        <v>128</v>
      </c>
      <c r="E1" s="130" t="s">
        <v>128</v>
      </c>
      <c r="F1" s="130" t="s">
        <v>128</v>
      </c>
      <c r="G1" s="335" t="s">
        <v>163</v>
      </c>
      <c r="H1" s="335" t="s">
        <v>164</v>
      </c>
      <c r="I1" s="335" t="s">
        <v>165</v>
      </c>
      <c r="J1" s="335" t="s">
        <v>166</v>
      </c>
      <c r="K1" s="130" t="s">
        <v>128</v>
      </c>
      <c r="L1" s="130" t="s">
        <v>128</v>
      </c>
      <c r="M1" s="22" t="s">
        <v>128</v>
      </c>
      <c r="N1" s="335" t="s">
        <v>170</v>
      </c>
    </row>
    <row r="2" spans="1:14" ht="15" customHeight="1" x14ac:dyDescent="0.25">
      <c r="A2" s="340"/>
      <c r="B2" s="132" t="s">
        <v>156</v>
      </c>
      <c r="C2" s="132" t="s">
        <v>158</v>
      </c>
      <c r="D2" s="132" t="s">
        <v>159</v>
      </c>
      <c r="E2" s="132" t="s">
        <v>161</v>
      </c>
      <c r="F2" s="132" t="s">
        <v>162</v>
      </c>
      <c r="G2" s="340"/>
      <c r="H2" s="340"/>
      <c r="I2" s="340"/>
      <c r="J2" s="340"/>
      <c r="K2" s="132" t="s">
        <v>167</v>
      </c>
      <c r="L2" s="132" t="s">
        <v>168</v>
      </c>
      <c r="M2" s="23" t="s">
        <v>169</v>
      </c>
      <c r="N2" s="340"/>
    </row>
    <row r="3" spans="1:14" ht="30" x14ac:dyDescent="0.25">
      <c r="A3" s="336"/>
      <c r="B3" s="131"/>
      <c r="C3" s="131"/>
      <c r="D3" s="131" t="s">
        <v>160</v>
      </c>
      <c r="E3" s="131"/>
      <c r="F3" s="131"/>
      <c r="G3" s="336"/>
      <c r="H3" s="336"/>
      <c r="I3" s="336"/>
      <c r="J3" s="336"/>
      <c r="K3" s="131"/>
      <c r="L3" s="131"/>
      <c r="M3" s="24"/>
      <c r="N3" s="336"/>
    </row>
    <row r="4" spans="1:14" x14ac:dyDescent="0.25">
      <c r="A4" s="5">
        <v>10404</v>
      </c>
      <c r="B4" s="7">
        <v>41267</v>
      </c>
      <c r="C4" s="5" t="s">
        <v>171</v>
      </c>
      <c r="D4" s="6">
        <v>683850</v>
      </c>
      <c r="E4" s="6"/>
      <c r="F4" s="6">
        <v>223508</v>
      </c>
      <c r="G4" s="5" t="s">
        <v>130</v>
      </c>
      <c r="H4" s="6">
        <v>223508</v>
      </c>
      <c r="I4" s="7">
        <v>43087</v>
      </c>
      <c r="J4" s="7">
        <v>43287</v>
      </c>
      <c r="K4" s="6">
        <v>111207</v>
      </c>
      <c r="L4" s="6">
        <v>223508</v>
      </c>
      <c r="M4" s="6"/>
      <c r="N4" s="5" t="s">
        <v>172</v>
      </c>
    </row>
    <row r="5" spans="1:14" x14ac:dyDescent="0.25">
      <c r="A5" s="8">
        <v>10405</v>
      </c>
      <c r="B5" s="10">
        <v>41267</v>
      </c>
      <c r="C5" s="8" t="s">
        <v>171</v>
      </c>
      <c r="D5" s="9">
        <v>683850</v>
      </c>
      <c r="E5" s="9"/>
      <c r="F5" s="9">
        <v>223508</v>
      </c>
      <c r="G5" s="8" t="s">
        <v>130</v>
      </c>
      <c r="H5" s="9">
        <v>223508</v>
      </c>
      <c r="I5" s="10">
        <v>43087</v>
      </c>
      <c r="J5" s="10">
        <v>43287</v>
      </c>
      <c r="K5" s="9">
        <v>111207</v>
      </c>
      <c r="L5" s="9">
        <v>223508</v>
      </c>
      <c r="M5" s="9"/>
      <c r="N5" s="8" t="s">
        <v>172</v>
      </c>
    </row>
    <row r="6" spans="1:14" x14ac:dyDescent="0.25">
      <c r="A6" s="5">
        <v>11623</v>
      </c>
      <c r="B6" s="7">
        <v>41267</v>
      </c>
      <c r="C6" s="5" t="s">
        <v>173</v>
      </c>
      <c r="D6" s="6">
        <v>683850</v>
      </c>
      <c r="E6" s="6"/>
      <c r="F6" s="6">
        <v>223508</v>
      </c>
      <c r="G6" s="5" t="s">
        <v>130</v>
      </c>
      <c r="H6" s="6">
        <v>223508</v>
      </c>
      <c r="I6" s="7">
        <v>43087</v>
      </c>
      <c r="J6" s="7">
        <v>43287</v>
      </c>
      <c r="K6" s="6">
        <v>111207</v>
      </c>
      <c r="L6" s="6">
        <v>223508</v>
      </c>
      <c r="M6" s="6"/>
      <c r="N6" s="5" t="s">
        <v>172</v>
      </c>
    </row>
    <row r="7" spans="1:14" x14ac:dyDescent="0.25">
      <c r="A7" s="8">
        <v>11624</v>
      </c>
      <c r="B7" s="10">
        <v>41267</v>
      </c>
      <c r="C7" s="8" t="s">
        <v>173</v>
      </c>
      <c r="D7" s="9">
        <v>683850</v>
      </c>
      <c r="E7" s="9"/>
      <c r="F7" s="9">
        <v>223508</v>
      </c>
      <c r="G7" s="8" t="s">
        <v>130</v>
      </c>
      <c r="H7" s="9">
        <v>223508</v>
      </c>
      <c r="I7" s="10">
        <v>43087</v>
      </c>
      <c r="J7" s="10">
        <v>43287</v>
      </c>
      <c r="K7" s="9">
        <v>111207</v>
      </c>
      <c r="L7" s="9">
        <v>223508</v>
      </c>
      <c r="M7" s="9"/>
      <c r="N7" s="8" t="s">
        <v>172</v>
      </c>
    </row>
    <row r="8" spans="1:14" x14ac:dyDescent="0.25">
      <c r="A8" s="5">
        <v>11631</v>
      </c>
      <c r="B8" s="7">
        <v>41267</v>
      </c>
      <c r="C8" s="5" t="s">
        <v>174</v>
      </c>
      <c r="D8" s="6">
        <v>683213</v>
      </c>
      <c r="E8" s="6"/>
      <c r="F8" s="6">
        <v>223508</v>
      </c>
      <c r="G8" s="5" t="s">
        <v>130</v>
      </c>
      <c r="H8" s="6">
        <v>223508</v>
      </c>
      <c r="I8" s="7">
        <v>43087</v>
      </c>
      <c r="J8" s="7">
        <v>43287</v>
      </c>
      <c r="K8" s="6">
        <v>111207</v>
      </c>
      <c r="L8" s="6">
        <v>223508</v>
      </c>
      <c r="M8" s="6"/>
      <c r="N8" s="5" t="s">
        <v>172</v>
      </c>
    </row>
    <row r="9" spans="1:14" x14ac:dyDescent="0.25">
      <c r="A9" s="8">
        <v>11632</v>
      </c>
      <c r="B9" s="10">
        <v>41267</v>
      </c>
      <c r="C9" s="8" t="s">
        <v>174</v>
      </c>
      <c r="D9" s="9">
        <v>683850</v>
      </c>
      <c r="E9" s="9"/>
      <c r="F9" s="9">
        <v>223508</v>
      </c>
      <c r="G9" s="8" t="s">
        <v>130</v>
      </c>
      <c r="H9" s="9">
        <v>223508</v>
      </c>
      <c r="I9" s="10">
        <v>43087</v>
      </c>
      <c r="J9" s="10">
        <v>43287</v>
      </c>
      <c r="K9" s="9">
        <v>111207</v>
      </c>
      <c r="L9" s="9">
        <v>223508</v>
      </c>
      <c r="M9" s="9"/>
      <c r="N9" s="8" t="s">
        <v>172</v>
      </c>
    </row>
    <row r="10" spans="1:14" x14ac:dyDescent="0.25">
      <c r="A10" s="5">
        <v>22001</v>
      </c>
      <c r="B10" s="7">
        <v>42118</v>
      </c>
      <c r="C10" s="5" t="s">
        <v>175</v>
      </c>
      <c r="D10" s="6">
        <v>710032</v>
      </c>
      <c r="E10" s="6"/>
      <c r="F10" s="6">
        <v>233729</v>
      </c>
      <c r="G10" s="5" t="s">
        <v>130</v>
      </c>
      <c r="H10" s="6">
        <v>233729</v>
      </c>
      <c r="I10" s="7">
        <v>43980</v>
      </c>
      <c r="J10" s="7">
        <v>43983</v>
      </c>
      <c r="K10" s="6">
        <v>83381</v>
      </c>
      <c r="L10" s="6">
        <v>233729</v>
      </c>
      <c r="M10" s="6">
        <v>11678</v>
      </c>
      <c r="N10" s="5" t="s">
        <v>176</v>
      </c>
    </row>
    <row r="11" spans="1:14" x14ac:dyDescent="0.25">
      <c r="A11" s="8">
        <v>22002</v>
      </c>
      <c r="B11" s="10">
        <v>42118</v>
      </c>
      <c r="C11" s="8" t="s">
        <v>175</v>
      </c>
      <c r="D11" s="9">
        <v>710040</v>
      </c>
      <c r="E11" s="9"/>
      <c r="F11" s="9">
        <v>233729</v>
      </c>
      <c r="G11" s="8" t="s">
        <v>130</v>
      </c>
      <c r="H11" s="9">
        <v>233729</v>
      </c>
      <c r="I11" s="10">
        <v>43980</v>
      </c>
      <c r="J11" s="10">
        <v>43983</v>
      </c>
      <c r="K11" s="9">
        <v>83381</v>
      </c>
      <c r="L11" s="9">
        <v>233729</v>
      </c>
      <c r="M11" s="9">
        <v>11678</v>
      </c>
      <c r="N11" s="8" t="s">
        <v>176</v>
      </c>
    </row>
    <row r="12" spans="1:14" x14ac:dyDescent="0.25">
      <c r="A12" s="5">
        <v>22005</v>
      </c>
      <c r="B12" s="7">
        <v>42275</v>
      </c>
      <c r="C12" s="5" t="s">
        <v>175</v>
      </c>
      <c r="D12" s="6">
        <v>751470</v>
      </c>
      <c r="E12" s="6"/>
      <c r="F12" s="6">
        <v>253973</v>
      </c>
      <c r="G12" s="5" t="s">
        <v>130</v>
      </c>
      <c r="H12" s="6">
        <v>253973</v>
      </c>
      <c r="I12" s="7">
        <v>43920</v>
      </c>
      <c r="J12" s="7">
        <v>43941</v>
      </c>
      <c r="K12" s="6">
        <v>114601</v>
      </c>
      <c r="L12" s="6">
        <v>253973</v>
      </c>
      <c r="M12" s="6">
        <v>12164</v>
      </c>
      <c r="N12" s="5" t="s">
        <v>176</v>
      </c>
    </row>
    <row r="13" spans="1:14" x14ac:dyDescent="0.25">
      <c r="A13" s="8">
        <v>22006</v>
      </c>
      <c r="B13" s="10">
        <v>42275</v>
      </c>
      <c r="C13" s="8" t="s">
        <v>175</v>
      </c>
      <c r="D13" s="9">
        <v>751490</v>
      </c>
      <c r="E13" s="9"/>
      <c r="F13" s="9">
        <v>253981</v>
      </c>
      <c r="G13" s="8" t="s">
        <v>130</v>
      </c>
      <c r="H13" s="9">
        <v>253981</v>
      </c>
      <c r="I13" s="10">
        <v>43920</v>
      </c>
      <c r="J13" s="10">
        <v>43941</v>
      </c>
      <c r="K13" s="9">
        <v>114601</v>
      </c>
      <c r="L13" s="9">
        <v>253981</v>
      </c>
      <c r="M13" s="9">
        <v>12164</v>
      </c>
      <c r="N13" s="8" t="s">
        <v>176</v>
      </c>
    </row>
    <row r="14" spans="1:14" x14ac:dyDescent="0.25">
      <c r="A14" s="5">
        <v>22013</v>
      </c>
      <c r="B14" s="7">
        <v>42362</v>
      </c>
      <c r="C14" s="5" t="s">
        <v>175</v>
      </c>
      <c r="D14" s="6">
        <v>765147</v>
      </c>
      <c r="E14" s="6"/>
      <c r="F14" s="6">
        <v>308489</v>
      </c>
      <c r="G14" s="5" t="s">
        <v>130</v>
      </c>
      <c r="H14" s="6">
        <v>308489</v>
      </c>
      <c r="I14" s="7">
        <v>43647</v>
      </c>
      <c r="J14" s="7">
        <v>43864</v>
      </c>
      <c r="K14" s="6">
        <v>49051</v>
      </c>
      <c r="L14" s="6">
        <v>308489</v>
      </c>
      <c r="M14" s="6">
        <v>11343</v>
      </c>
      <c r="N14" s="5" t="s">
        <v>176</v>
      </c>
    </row>
    <row r="15" spans="1:14" x14ac:dyDescent="0.25">
      <c r="A15" s="8">
        <v>22014</v>
      </c>
      <c r="B15" s="10">
        <v>42362</v>
      </c>
      <c r="C15" s="8" t="s">
        <v>175</v>
      </c>
      <c r="D15" s="9">
        <v>765153</v>
      </c>
      <c r="E15" s="9"/>
      <c r="F15" s="9">
        <v>308495</v>
      </c>
      <c r="G15" s="8" t="s">
        <v>130</v>
      </c>
      <c r="H15" s="9">
        <v>308495</v>
      </c>
      <c r="I15" s="10">
        <v>43647</v>
      </c>
      <c r="J15" s="10">
        <v>43804</v>
      </c>
      <c r="K15" s="9">
        <v>49051</v>
      </c>
      <c r="L15" s="9">
        <v>308495</v>
      </c>
      <c r="M15" s="9">
        <v>11343</v>
      </c>
      <c r="N15" s="8" t="s">
        <v>176</v>
      </c>
    </row>
    <row r="16" spans="1:14" x14ac:dyDescent="0.25">
      <c r="A16" s="5">
        <v>22017</v>
      </c>
      <c r="B16" s="7">
        <v>42429</v>
      </c>
      <c r="C16" s="5" t="s">
        <v>175</v>
      </c>
      <c r="D16" s="6">
        <v>766636</v>
      </c>
      <c r="E16" s="6"/>
      <c r="F16" s="6">
        <v>309196</v>
      </c>
      <c r="G16" s="5" t="s">
        <v>130</v>
      </c>
      <c r="H16" s="6">
        <v>309196</v>
      </c>
      <c r="I16" s="7">
        <v>43801</v>
      </c>
      <c r="J16" s="7">
        <v>43857</v>
      </c>
      <c r="K16" s="6">
        <v>48999</v>
      </c>
      <c r="L16" s="6">
        <v>309196</v>
      </c>
      <c r="M16" s="6">
        <v>10598</v>
      </c>
      <c r="N16" s="5" t="s">
        <v>176</v>
      </c>
    </row>
    <row r="17" spans="1:14" x14ac:dyDescent="0.25">
      <c r="A17" s="8">
        <v>22018</v>
      </c>
      <c r="B17" s="10">
        <v>42429</v>
      </c>
      <c r="C17" s="8" t="s">
        <v>175</v>
      </c>
      <c r="D17" s="9">
        <v>766642</v>
      </c>
      <c r="E17" s="9"/>
      <c r="F17" s="9">
        <v>309202</v>
      </c>
      <c r="G17" s="8" t="s">
        <v>130</v>
      </c>
      <c r="H17" s="9">
        <v>309202</v>
      </c>
      <c r="I17" s="10">
        <v>43801</v>
      </c>
      <c r="J17" s="10">
        <v>43857</v>
      </c>
      <c r="K17" s="9">
        <v>48999</v>
      </c>
      <c r="L17" s="9">
        <v>309202</v>
      </c>
      <c r="M17" s="9">
        <v>10598</v>
      </c>
      <c r="N17" s="8" t="s">
        <v>176</v>
      </c>
    </row>
    <row r="18" spans="1:14" x14ac:dyDescent="0.25">
      <c r="A18" s="5">
        <v>22021</v>
      </c>
      <c r="B18" s="7">
        <v>42489</v>
      </c>
      <c r="C18" s="5" t="s">
        <v>175</v>
      </c>
      <c r="D18" s="6">
        <v>741778</v>
      </c>
      <c r="E18" s="6"/>
      <c r="F18" s="6">
        <v>293973</v>
      </c>
      <c r="G18" s="5" t="s">
        <v>130</v>
      </c>
      <c r="H18" s="6">
        <v>293973</v>
      </c>
      <c r="I18" s="7">
        <v>43738</v>
      </c>
      <c r="J18" s="7">
        <v>43802</v>
      </c>
      <c r="K18" s="6">
        <v>23558</v>
      </c>
      <c r="L18" s="6">
        <v>293973</v>
      </c>
      <c r="M18" s="6">
        <v>7590</v>
      </c>
      <c r="N18" s="5" t="s">
        <v>176</v>
      </c>
    </row>
    <row r="19" spans="1:14" x14ac:dyDescent="0.25">
      <c r="A19" s="8">
        <v>22022</v>
      </c>
      <c r="B19" s="10">
        <v>42489</v>
      </c>
      <c r="C19" s="8" t="s">
        <v>175</v>
      </c>
      <c r="D19" s="9">
        <v>739349</v>
      </c>
      <c r="E19" s="9"/>
      <c r="F19" s="9">
        <v>291544</v>
      </c>
      <c r="G19" s="8" t="s">
        <v>130</v>
      </c>
      <c r="H19" s="9">
        <v>291544</v>
      </c>
      <c r="I19" s="10">
        <v>43738</v>
      </c>
      <c r="J19" s="10">
        <v>43802</v>
      </c>
      <c r="K19" s="9">
        <v>23558</v>
      </c>
      <c r="L19" s="9">
        <v>293980</v>
      </c>
      <c r="M19" s="9">
        <v>7590</v>
      </c>
      <c r="N19" s="8" t="s">
        <v>176</v>
      </c>
    </row>
    <row r="20" spans="1:14" x14ac:dyDescent="0.25">
      <c r="A20" s="5">
        <v>22063</v>
      </c>
      <c r="B20" s="7">
        <v>42914</v>
      </c>
      <c r="C20" s="5" t="s">
        <v>188</v>
      </c>
      <c r="D20" s="6">
        <v>598853</v>
      </c>
      <c r="E20" s="6"/>
      <c r="F20" s="6">
        <v>130788</v>
      </c>
      <c r="G20" s="5" t="s">
        <v>130</v>
      </c>
      <c r="H20" s="6">
        <v>130788</v>
      </c>
      <c r="I20" s="7">
        <v>44197</v>
      </c>
      <c r="J20" s="7">
        <v>44229</v>
      </c>
      <c r="K20" s="6">
        <v>130788</v>
      </c>
      <c r="L20" s="6">
        <v>130788</v>
      </c>
      <c r="M20" s="6">
        <v>11700</v>
      </c>
      <c r="N20" s="5" t="s">
        <v>177</v>
      </c>
    </row>
    <row r="21" spans="1:14" x14ac:dyDescent="0.25">
      <c r="A21" s="8">
        <v>22064</v>
      </c>
      <c r="B21" s="10">
        <v>42914</v>
      </c>
      <c r="C21" s="8" t="s">
        <v>188</v>
      </c>
      <c r="D21" s="9">
        <v>598858</v>
      </c>
      <c r="E21" s="9"/>
      <c r="F21" s="9">
        <v>130796</v>
      </c>
      <c r="G21" s="8" t="s">
        <v>130</v>
      </c>
      <c r="H21" s="9">
        <v>130796</v>
      </c>
      <c r="I21" s="10">
        <v>44197</v>
      </c>
      <c r="J21" s="10">
        <v>44229</v>
      </c>
      <c r="K21" s="9">
        <v>130796</v>
      </c>
      <c r="L21" s="9">
        <v>130796</v>
      </c>
      <c r="M21" s="9">
        <v>11700</v>
      </c>
      <c r="N21" s="8" t="s">
        <v>177</v>
      </c>
    </row>
    <row r="22" spans="1:14" x14ac:dyDescent="0.25">
      <c r="A22" s="5">
        <v>22065</v>
      </c>
      <c r="B22" s="7">
        <v>42941</v>
      </c>
      <c r="C22" s="5" t="s">
        <v>188</v>
      </c>
      <c r="D22" s="6">
        <v>602679</v>
      </c>
      <c r="E22" s="6"/>
      <c r="F22" s="6">
        <v>49556</v>
      </c>
      <c r="G22" s="5" t="s">
        <v>130</v>
      </c>
      <c r="H22" s="6">
        <v>49556</v>
      </c>
      <c r="I22" s="7">
        <v>44428</v>
      </c>
      <c r="J22" s="7">
        <v>44465</v>
      </c>
      <c r="K22" s="6">
        <v>49556</v>
      </c>
      <c r="L22" s="6">
        <v>49556</v>
      </c>
      <c r="M22" s="6">
        <v>12326</v>
      </c>
      <c r="N22" s="5" t="s">
        <v>177</v>
      </c>
    </row>
    <row r="23" spans="1:14" x14ac:dyDescent="0.25">
      <c r="A23" s="8">
        <v>22066</v>
      </c>
      <c r="B23" s="10">
        <v>42941</v>
      </c>
      <c r="C23" s="8" t="s">
        <v>188</v>
      </c>
      <c r="D23" s="9">
        <v>602683</v>
      </c>
      <c r="E23" s="9"/>
      <c r="F23" s="9">
        <v>49556</v>
      </c>
      <c r="G23" s="8" t="s">
        <v>130</v>
      </c>
      <c r="H23" s="9">
        <v>49556</v>
      </c>
      <c r="I23" s="10">
        <v>44428</v>
      </c>
      <c r="J23" s="10">
        <v>44465</v>
      </c>
      <c r="K23" s="9">
        <v>49556</v>
      </c>
      <c r="L23" s="9">
        <v>49556</v>
      </c>
      <c r="M23" s="9">
        <v>12326</v>
      </c>
      <c r="N23" s="8" t="s">
        <v>177</v>
      </c>
    </row>
    <row r="24" spans="1:14" x14ac:dyDescent="0.25">
      <c r="A24" s="5">
        <v>22067</v>
      </c>
      <c r="B24" s="7">
        <v>42960</v>
      </c>
      <c r="C24" s="5" t="s">
        <v>188</v>
      </c>
      <c r="D24" s="6">
        <v>594403</v>
      </c>
      <c r="E24" s="6"/>
      <c r="F24" s="6">
        <v>75655</v>
      </c>
      <c r="G24" s="5" t="s">
        <v>130</v>
      </c>
      <c r="H24" s="6">
        <v>75655</v>
      </c>
      <c r="I24" s="7">
        <v>44293</v>
      </c>
      <c r="J24" s="7">
        <v>44313</v>
      </c>
      <c r="K24" s="6">
        <v>75655</v>
      </c>
      <c r="L24" s="6">
        <v>75655</v>
      </c>
      <c r="M24" s="6">
        <v>9024</v>
      </c>
      <c r="N24" s="5" t="s">
        <v>177</v>
      </c>
    </row>
    <row r="25" spans="1:14" x14ac:dyDescent="0.25">
      <c r="A25" s="8">
        <v>22068</v>
      </c>
      <c r="B25" s="10">
        <v>42960</v>
      </c>
      <c r="C25" s="8" t="s">
        <v>188</v>
      </c>
      <c r="D25" s="9">
        <v>594390</v>
      </c>
      <c r="E25" s="9"/>
      <c r="F25" s="9">
        <v>75651</v>
      </c>
      <c r="G25" s="8" t="s">
        <v>130</v>
      </c>
      <c r="H25" s="9">
        <v>75651</v>
      </c>
      <c r="I25" s="10">
        <v>44293</v>
      </c>
      <c r="J25" s="10">
        <v>44313</v>
      </c>
      <c r="K25" s="9">
        <v>75651</v>
      </c>
      <c r="L25" s="9">
        <v>75651</v>
      </c>
      <c r="M25" s="9">
        <v>9024</v>
      </c>
      <c r="N25" s="8" t="s">
        <v>177</v>
      </c>
    </row>
    <row r="26" spans="1:14" x14ac:dyDescent="0.25">
      <c r="A26" s="5">
        <v>22069</v>
      </c>
      <c r="B26" s="7">
        <v>42991</v>
      </c>
      <c r="C26" s="5" t="s">
        <v>188</v>
      </c>
      <c r="D26" s="6">
        <v>602976</v>
      </c>
      <c r="E26" s="6"/>
      <c r="F26" s="6">
        <v>83261</v>
      </c>
      <c r="G26" s="5" t="s">
        <v>130</v>
      </c>
      <c r="H26" s="6">
        <v>83261</v>
      </c>
      <c r="I26" s="7">
        <v>44334</v>
      </c>
      <c r="J26" s="7">
        <v>44336</v>
      </c>
      <c r="K26" s="6">
        <v>83261</v>
      </c>
      <c r="L26" s="6">
        <v>83261</v>
      </c>
      <c r="M26" s="6">
        <v>8904</v>
      </c>
      <c r="N26" s="5" t="s">
        <v>177</v>
      </c>
    </row>
    <row r="27" spans="1:14" x14ac:dyDescent="0.25">
      <c r="A27" s="8">
        <v>22070</v>
      </c>
      <c r="B27" s="10">
        <v>42991</v>
      </c>
      <c r="C27" s="8" t="s">
        <v>188</v>
      </c>
      <c r="D27" s="9">
        <v>602978</v>
      </c>
      <c r="E27" s="9"/>
      <c r="F27" s="9">
        <v>83233</v>
      </c>
      <c r="G27" s="8" t="s">
        <v>130</v>
      </c>
      <c r="H27" s="9">
        <v>83233</v>
      </c>
      <c r="I27" s="10">
        <v>44334</v>
      </c>
      <c r="J27" s="10">
        <v>44387</v>
      </c>
      <c r="K27" s="9">
        <v>83233</v>
      </c>
      <c r="L27" s="9">
        <v>83233</v>
      </c>
      <c r="M27" s="9">
        <v>8904</v>
      </c>
      <c r="N27" s="8" t="s">
        <v>177</v>
      </c>
    </row>
    <row r="28" spans="1:14" x14ac:dyDescent="0.25">
      <c r="A28" s="5">
        <v>22071</v>
      </c>
      <c r="B28" s="7">
        <v>42971</v>
      </c>
      <c r="C28" s="5" t="s">
        <v>188</v>
      </c>
      <c r="D28" s="6">
        <v>617739</v>
      </c>
      <c r="E28" s="6"/>
      <c r="F28" s="6"/>
      <c r="G28" s="5"/>
      <c r="H28" s="6">
        <v>617739</v>
      </c>
      <c r="I28" s="5"/>
      <c r="J28" s="7">
        <v>42993</v>
      </c>
      <c r="K28" s="6">
        <v>42820</v>
      </c>
      <c r="L28" s="6">
        <v>42820</v>
      </c>
      <c r="M28" s="6">
        <v>10581</v>
      </c>
      <c r="N28" s="5" t="s">
        <v>177</v>
      </c>
    </row>
    <row r="29" spans="1:14" x14ac:dyDescent="0.25">
      <c r="A29" s="8">
        <v>22072</v>
      </c>
      <c r="B29" s="10">
        <v>42971</v>
      </c>
      <c r="C29" s="8" t="s">
        <v>188</v>
      </c>
      <c r="D29" s="9">
        <v>617741</v>
      </c>
      <c r="E29" s="9"/>
      <c r="F29" s="9"/>
      <c r="G29" s="8"/>
      <c r="H29" s="9">
        <v>617741</v>
      </c>
      <c r="I29" s="8"/>
      <c r="J29" s="10">
        <v>42993</v>
      </c>
      <c r="K29" s="9">
        <v>42821</v>
      </c>
      <c r="L29" s="9">
        <v>42821</v>
      </c>
      <c r="M29" s="9">
        <v>10581</v>
      </c>
      <c r="N29" s="8" t="s">
        <v>177</v>
      </c>
    </row>
    <row r="30" spans="1:14" x14ac:dyDescent="0.25">
      <c r="A30" s="5">
        <v>22073</v>
      </c>
      <c r="B30" s="7">
        <v>43002</v>
      </c>
      <c r="C30" s="5" t="s">
        <v>188</v>
      </c>
      <c r="D30" s="6">
        <v>603945</v>
      </c>
      <c r="E30" s="6"/>
      <c r="F30" s="6">
        <v>60300</v>
      </c>
      <c r="G30" s="5" t="s">
        <v>130</v>
      </c>
      <c r="H30" s="6">
        <v>60300</v>
      </c>
      <c r="I30" s="7">
        <v>44399</v>
      </c>
      <c r="J30" s="7">
        <v>44400</v>
      </c>
      <c r="K30" s="6">
        <v>60300</v>
      </c>
      <c r="L30" s="6">
        <v>60300</v>
      </c>
      <c r="M30" s="6">
        <v>11275</v>
      </c>
      <c r="N30" s="5" t="s">
        <v>177</v>
      </c>
    </row>
    <row r="31" spans="1:14" x14ac:dyDescent="0.25">
      <c r="A31" s="8">
        <v>22074</v>
      </c>
      <c r="B31" s="10">
        <v>43002</v>
      </c>
      <c r="C31" s="8" t="s">
        <v>188</v>
      </c>
      <c r="D31" s="9">
        <v>603945</v>
      </c>
      <c r="E31" s="9"/>
      <c r="F31" s="9">
        <v>60269</v>
      </c>
      <c r="G31" s="8" t="s">
        <v>130</v>
      </c>
      <c r="H31" s="9">
        <v>60269</v>
      </c>
      <c r="I31" s="10">
        <v>44399</v>
      </c>
      <c r="J31" s="10">
        <v>44437</v>
      </c>
      <c r="K31" s="9">
        <v>60269</v>
      </c>
      <c r="L31" s="9">
        <v>60269</v>
      </c>
      <c r="M31" s="9">
        <v>11275</v>
      </c>
      <c r="N31" s="8" t="s">
        <v>177</v>
      </c>
    </row>
    <row r="32" spans="1:14" x14ac:dyDescent="0.25">
      <c r="A32" s="5">
        <v>22075</v>
      </c>
      <c r="B32" s="7">
        <v>43017</v>
      </c>
      <c r="C32" s="5" t="s">
        <v>188</v>
      </c>
      <c r="D32" s="6">
        <v>605045</v>
      </c>
      <c r="E32" s="6"/>
      <c r="F32" s="6">
        <v>76131</v>
      </c>
      <c r="G32" s="5" t="s">
        <v>130</v>
      </c>
      <c r="H32" s="6">
        <v>76131</v>
      </c>
      <c r="I32" s="7">
        <v>44369</v>
      </c>
      <c r="J32" s="7">
        <v>44409</v>
      </c>
      <c r="K32" s="6">
        <v>76131</v>
      </c>
      <c r="L32" s="6">
        <v>76131</v>
      </c>
      <c r="M32" s="6">
        <v>9087</v>
      </c>
      <c r="N32" s="5" t="s">
        <v>177</v>
      </c>
    </row>
    <row r="33" spans="1:14" x14ac:dyDescent="0.25">
      <c r="A33" s="8">
        <v>22076</v>
      </c>
      <c r="B33" s="10">
        <v>43017</v>
      </c>
      <c r="C33" s="8" t="s">
        <v>188</v>
      </c>
      <c r="D33" s="9">
        <v>605048</v>
      </c>
      <c r="E33" s="9"/>
      <c r="F33" s="9">
        <v>76131</v>
      </c>
      <c r="G33" s="8" t="s">
        <v>130</v>
      </c>
      <c r="H33" s="9">
        <v>76131</v>
      </c>
      <c r="I33" s="10">
        <v>44369</v>
      </c>
      <c r="J33" s="10">
        <v>44409</v>
      </c>
      <c r="K33" s="9">
        <v>76131</v>
      </c>
      <c r="L33" s="9">
        <v>76131</v>
      </c>
      <c r="M33" s="9">
        <v>9087</v>
      </c>
      <c r="N33" s="8" t="s">
        <v>177</v>
      </c>
    </row>
    <row r="34" spans="1:14" x14ac:dyDescent="0.25">
      <c r="A34" s="5">
        <v>22077</v>
      </c>
      <c r="B34" s="7">
        <v>42998</v>
      </c>
      <c r="C34" s="5" t="s">
        <v>188</v>
      </c>
      <c r="D34" s="6">
        <v>547908</v>
      </c>
      <c r="E34" s="6"/>
      <c r="F34" s="6">
        <v>26485</v>
      </c>
      <c r="G34" s="5" t="s">
        <v>130</v>
      </c>
      <c r="H34" s="6">
        <v>26485</v>
      </c>
      <c r="I34" s="7">
        <v>44351</v>
      </c>
      <c r="J34" s="7">
        <v>44355</v>
      </c>
      <c r="K34" s="6">
        <v>26485</v>
      </c>
      <c r="L34" s="6">
        <v>26485</v>
      </c>
      <c r="M34" s="6">
        <v>11088</v>
      </c>
      <c r="N34" s="5" t="s">
        <v>177</v>
      </c>
    </row>
    <row r="35" spans="1:14" x14ac:dyDescent="0.25">
      <c r="A35" s="8">
        <v>22078</v>
      </c>
      <c r="B35" s="10">
        <v>42998</v>
      </c>
      <c r="C35" s="8" t="s">
        <v>188</v>
      </c>
      <c r="D35" s="9">
        <v>547871</v>
      </c>
      <c r="E35" s="9"/>
      <c r="F35" s="9">
        <v>26447</v>
      </c>
      <c r="G35" s="8" t="s">
        <v>130</v>
      </c>
      <c r="H35" s="9">
        <v>26447</v>
      </c>
      <c r="I35" s="10">
        <v>44351</v>
      </c>
      <c r="J35" s="10">
        <v>44355</v>
      </c>
      <c r="K35" s="9">
        <v>26447</v>
      </c>
      <c r="L35" s="9">
        <v>26447</v>
      </c>
      <c r="M35" s="9">
        <v>11088</v>
      </c>
      <c r="N35" s="8" t="s">
        <v>177</v>
      </c>
    </row>
    <row r="36" spans="1:14" x14ac:dyDescent="0.25">
      <c r="A36" s="5">
        <v>22079</v>
      </c>
      <c r="B36" s="7">
        <v>43031</v>
      </c>
      <c r="C36" s="5" t="s">
        <v>188</v>
      </c>
      <c r="D36" s="6">
        <v>595297</v>
      </c>
      <c r="E36" s="6"/>
      <c r="F36" s="6">
        <v>17961</v>
      </c>
      <c r="G36" s="5" t="s">
        <v>130</v>
      </c>
      <c r="H36" s="6">
        <v>17961</v>
      </c>
      <c r="I36" s="7">
        <v>44491</v>
      </c>
      <c r="J36" s="7">
        <v>44496</v>
      </c>
      <c r="K36" s="6">
        <v>17961</v>
      </c>
      <c r="L36" s="6">
        <v>17961</v>
      </c>
      <c r="M36" s="6">
        <v>11273</v>
      </c>
      <c r="N36" s="5" t="s">
        <v>177</v>
      </c>
    </row>
    <row r="37" spans="1:14" x14ac:dyDescent="0.25">
      <c r="A37" s="8">
        <v>22080</v>
      </c>
      <c r="B37" s="10">
        <v>43031</v>
      </c>
      <c r="C37" s="8" t="s">
        <v>188</v>
      </c>
      <c r="D37" s="9">
        <v>595297</v>
      </c>
      <c r="E37" s="9"/>
      <c r="F37" s="9">
        <v>17961</v>
      </c>
      <c r="G37" s="8" t="s">
        <v>130</v>
      </c>
      <c r="H37" s="9">
        <v>17961</v>
      </c>
      <c r="I37" s="10">
        <v>44491</v>
      </c>
      <c r="J37" s="10">
        <v>44496</v>
      </c>
      <c r="K37" s="9">
        <v>17961</v>
      </c>
      <c r="L37" s="9">
        <v>17961</v>
      </c>
      <c r="M37" s="9">
        <v>11273</v>
      </c>
      <c r="N37" s="8" t="s">
        <v>177</v>
      </c>
    </row>
    <row r="38" spans="1:14" x14ac:dyDescent="0.25">
      <c r="A38" s="5">
        <v>22081</v>
      </c>
      <c r="B38" s="7">
        <v>43047</v>
      </c>
      <c r="C38" s="5" t="s">
        <v>188</v>
      </c>
      <c r="D38" s="6">
        <v>584351</v>
      </c>
      <c r="E38" s="6"/>
      <c r="F38" s="6"/>
      <c r="G38" s="5"/>
      <c r="H38" s="6">
        <v>584351</v>
      </c>
      <c r="I38" s="5"/>
      <c r="J38" s="7">
        <v>43059</v>
      </c>
      <c r="K38" s="6">
        <v>28491</v>
      </c>
      <c r="L38" s="6">
        <v>319188</v>
      </c>
      <c r="M38" s="6">
        <v>2832</v>
      </c>
      <c r="N38" s="5" t="s">
        <v>177</v>
      </c>
    </row>
    <row r="39" spans="1:14" x14ac:dyDescent="0.25">
      <c r="A39" s="8">
        <v>22082</v>
      </c>
      <c r="B39" s="10">
        <v>43047</v>
      </c>
      <c r="C39" s="8" t="s">
        <v>188</v>
      </c>
      <c r="D39" s="9">
        <v>584353</v>
      </c>
      <c r="E39" s="9"/>
      <c r="F39" s="9"/>
      <c r="G39" s="8"/>
      <c r="H39" s="9">
        <v>584353</v>
      </c>
      <c r="I39" s="8"/>
      <c r="J39" s="10">
        <v>43059</v>
      </c>
      <c r="K39" s="9">
        <v>28491</v>
      </c>
      <c r="L39" s="9">
        <v>319190</v>
      </c>
      <c r="M39" s="9">
        <v>2832</v>
      </c>
      <c r="N39" s="8" t="s">
        <v>177</v>
      </c>
    </row>
    <row r="40" spans="1:14" x14ac:dyDescent="0.25">
      <c r="A40" s="5">
        <v>22083</v>
      </c>
      <c r="B40" s="7">
        <v>43036</v>
      </c>
      <c r="C40" s="5" t="s">
        <v>188</v>
      </c>
      <c r="D40" s="6">
        <v>556150</v>
      </c>
      <c r="E40" s="6"/>
      <c r="F40" s="6">
        <v>80</v>
      </c>
      <c r="G40" s="5" t="s">
        <v>130</v>
      </c>
      <c r="H40" s="6">
        <v>80</v>
      </c>
      <c r="I40" s="7">
        <v>44467</v>
      </c>
      <c r="J40" s="7">
        <v>44473</v>
      </c>
      <c r="K40" s="6">
        <v>80</v>
      </c>
      <c r="L40" s="6">
        <v>80</v>
      </c>
      <c r="M40" s="6">
        <v>44</v>
      </c>
      <c r="N40" s="5" t="s">
        <v>177</v>
      </c>
    </row>
    <row r="41" spans="1:14" x14ac:dyDescent="0.25">
      <c r="A41" s="8">
        <v>22084</v>
      </c>
      <c r="B41" s="10">
        <v>43036</v>
      </c>
      <c r="C41" s="8" t="s">
        <v>188</v>
      </c>
      <c r="D41" s="9">
        <v>556114</v>
      </c>
      <c r="E41" s="9"/>
      <c r="F41" s="9">
        <v>44</v>
      </c>
      <c r="G41" s="8" t="s">
        <v>130</v>
      </c>
      <c r="H41" s="9">
        <v>44</v>
      </c>
      <c r="I41" s="10">
        <v>44467</v>
      </c>
      <c r="J41" s="10">
        <v>44494</v>
      </c>
      <c r="K41" s="9">
        <v>44</v>
      </c>
      <c r="L41" s="9">
        <v>44</v>
      </c>
      <c r="M41" s="9">
        <v>34</v>
      </c>
      <c r="N41" s="8" t="s">
        <v>177</v>
      </c>
    </row>
    <row r="42" spans="1:14" x14ac:dyDescent="0.25">
      <c r="A42" s="5">
        <v>22085</v>
      </c>
      <c r="B42" s="7">
        <v>43061</v>
      </c>
      <c r="C42" s="5" t="s">
        <v>188</v>
      </c>
      <c r="D42" s="6">
        <v>559552</v>
      </c>
      <c r="E42" s="6"/>
      <c r="F42" s="6">
        <v>12606</v>
      </c>
      <c r="G42" s="5" t="s">
        <v>130</v>
      </c>
      <c r="H42" s="6">
        <v>12606</v>
      </c>
      <c r="I42" s="7">
        <v>44494</v>
      </c>
      <c r="J42" s="7">
        <v>44544</v>
      </c>
      <c r="K42" s="6">
        <v>12606</v>
      </c>
      <c r="L42" s="6">
        <v>12606</v>
      </c>
      <c r="M42" s="6">
        <v>11977</v>
      </c>
      <c r="N42" s="5" t="s">
        <v>177</v>
      </c>
    </row>
    <row r="43" spans="1:14" x14ac:dyDescent="0.25">
      <c r="A43" s="8">
        <v>22086</v>
      </c>
      <c r="B43" s="10">
        <v>43061</v>
      </c>
      <c r="C43" s="8" t="s">
        <v>188</v>
      </c>
      <c r="D43" s="9">
        <v>559553</v>
      </c>
      <c r="E43" s="9"/>
      <c r="F43" s="9">
        <v>12607</v>
      </c>
      <c r="G43" s="8" t="s">
        <v>130</v>
      </c>
      <c r="H43" s="9">
        <v>12607</v>
      </c>
      <c r="I43" s="10">
        <v>44494</v>
      </c>
      <c r="J43" s="10">
        <v>44544</v>
      </c>
      <c r="K43" s="9">
        <v>12607</v>
      </c>
      <c r="L43" s="9">
        <v>12607</v>
      </c>
      <c r="M43" s="9">
        <v>11977</v>
      </c>
      <c r="N43" s="8" t="s">
        <v>177</v>
      </c>
    </row>
    <row r="44" spans="1:14" x14ac:dyDescent="0.25">
      <c r="A44" s="5">
        <v>22087</v>
      </c>
      <c r="B44" s="7">
        <v>43074</v>
      </c>
      <c r="C44" s="5" t="s">
        <v>188</v>
      </c>
      <c r="D44" s="6">
        <v>593277</v>
      </c>
      <c r="E44" s="6"/>
      <c r="F44" s="6"/>
      <c r="G44" s="5"/>
      <c r="H44" s="6">
        <v>593277</v>
      </c>
      <c r="I44" s="5"/>
      <c r="J44" s="7">
        <v>43092</v>
      </c>
      <c r="K44" s="6">
        <v>34429</v>
      </c>
      <c r="L44" s="6">
        <v>34429</v>
      </c>
      <c r="M44" s="6">
        <v>12674</v>
      </c>
      <c r="N44" s="5" t="s">
        <v>177</v>
      </c>
    </row>
    <row r="45" spans="1:14" x14ac:dyDescent="0.25">
      <c r="A45" s="8">
        <v>22088</v>
      </c>
      <c r="B45" s="10">
        <v>43074</v>
      </c>
      <c r="C45" s="8" t="s">
        <v>188</v>
      </c>
      <c r="D45" s="9">
        <v>593277</v>
      </c>
      <c r="E45" s="9"/>
      <c r="F45" s="9"/>
      <c r="G45" s="8"/>
      <c r="H45" s="9">
        <v>593277</v>
      </c>
      <c r="I45" s="8"/>
      <c r="J45" s="10">
        <v>43092</v>
      </c>
      <c r="K45" s="9">
        <v>34429</v>
      </c>
      <c r="L45" s="9">
        <v>34429</v>
      </c>
      <c r="M45" s="9">
        <v>12674</v>
      </c>
      <c r="N45" s="8" t="s">
        <v>177</v>
      </c>
    </row>
    <row r="46" spans="1:14" x14ac:dyDescent="0.25">
      <c r="A46" s="5">
        <v>22089</v>
      </c>
      <c r="B46" s="7">
        <v>43086</v>
      </c>
      <c r="C46" s="5" t="s">
        <v>188</v>
      </c>
      <c r="D46" s="6">
        <v>583360</v>
      </c>
      <c r="E46" s="6"/>
      <c r="F46" s="6">
        <v>0</v>
      </c>
      <c r="G46" s="5" t="s">
        <v>130</v>
      </c>
      <c r="H46" s="6">
        <v>0</v>
      </c>
      <c r="I46" s="7">
        <v>44559</v>
      </c>
      <c r="J46" s="5"/>
      <c r="K46" s="6">
        <v>0</v>
      </c>
      <c r="L46" s="6">
        <v>0</v>
      </c>
      <c r="M46" s="6"/>
      <c r="N46" s="5" t="s">
        <v>177</v>
      </c>
    </row>
    <row r="47" spans="1:14" x14ac:dyDescent="0.25">
      <c r="A47" s="8">
        <v>22090</v>
      </c>
      <c r="B47" s="10">
        <v>43086</v>
      </c>
      <c r="C47" s="8" t="s">
        <v>188</v>
      </c>
      <c r="D47" s="9">
        <v>583367</v>
      </c>
      <c r="E47" s="9"/>
      <c r="F47" s="9">
        <v>0</v>
      </c>
      <c r="G47" s="8" t="s">
        <v>130</v>
      </c>
      <c r="H47" s="9">
        <v>0</v>
      </c>
      <c r="I47" s="10">
        <v>44559</v>
      </c>
      <c r="J47" s="8"/>
      <c r="K47" s="9">
        <v>0</v>
      </c>
      <c r="L47" s="9">
        <v>0</v>
      </c>
      <c r="M47" s="9"/>
      <c r="N47" s="8" t="s">
        <v>177</v>
      </c>
    </row>
    <row r="48" spans="1:14" x14ac:dyDescent="0.25">
      <c r="A48" s="5">
        <v>22091</v>
      </c>
      <c r="B48" s="7">
        <v>43064</v>
      </c>
      <c r="C48" s="5" t="s">
        <v>188</v>
      </c>
      <c r="D48" s="6">
        <v>621120</v>
      </c>
      <c r="E48" s="6"/>
      <c r="F48" s="6"/>
      <c r="G48" s="5"/>
      <c r="H48" s="6">
        <v>621120</v>
      </c>
      <c r="I48" s="5"/>
      <c r="J48" s="7">
        <v>43082</v>
      </c>
      <c r="K48" s="6">
        <v>99420</v>
      </c>
      <c r="L48" s="6">
        <v>99420</v>
      </c>
      <c r="M48" s="6">
        <v>12726</v>
      </c>
      <c r="N48" s="5" t="s">
        <v>177</v>
      </c>
    </row>
    <row r="49" spans="1:14" x14ac:dyDescent="0.25">
      <c r="A49" s="8">
        <v>22092</v>
      </c>
      <c r="B49" s="10">
        <v>43064</v>
      </c>
      <c r="C49" s="8" t="s">
        <v>188</v>
      </c>
      <c r="D49" s="9">
        <v>621120</v>
      </c>
      <c r="E49" s="9"/>
      <c r="F49" s="9"/>
      <c r="G49" s="8"/>
      <c r="H49" s="9">
        <v>621120</v>
      </c>
      <c r="I49" s="8"/>
      <c r="J49" s="10">
        <v>43082</v>
      </c>
      <c r="K49" s="9">
        <v>99420</v>
      </c>
      <c r="L49" s="9">
        <v>99420</v>
      </c>
      <c r="M49" s="9">
        <v>12726</v>
      </c>
      <c r="N49" s="8" t="s">
        <v>177</v>
      </c>
    </row>
    <row r="50" spans="1:14" x14ac:dyDescent="0.25">
      <c r="A50" s="5">
        <v>22093</v>
      </c>
      <c r="B50" s="7">
        <v>43099</v>
      </c>
      <c r="C50" s="5" t="s">
        <v>188</v>
      </c>
      <c r="D50" s="6">
        <v>621294</v>
      </c>
      <c r="E50" s="6"/>
      <c r="F50" s="6"/>
      <c r="G50" s="5"/>
      <c r="H50" s="6">
        <v>621294</v>
      </c>
      <c r="I50" s="5"/>
      <c r="J50" s="7">
        <v>43127</v>
      </c>
      <c r="K50" s="6">
        <v>40068</v>
      </c>
      <c r="L50" s="6">
        <v>40068</v>
      </c>
      <c r="M50" s="6">
        <v>7518</v>
      </c>
      <c r="N50" s="5" t="s">
        <v>177</v>
      </c>
    </row>
    <row r="51" spans="1:14" x14ac:dyDescent="0.25">
      <c r="A51" s="8">
        <v>22094</v>
      </c>
      <c r="B51" s="10">
        <v>43099</v>
      </c>
      <c r="C51" s="8" t="s">
        <v>188</v>
      </c>
      <c r="D51" s="9">
        <v>621294</v>
      </c>
      <c r="E51" s="9"/>
      <c r="F51" s="9"/>
      <c r="G51" s="8"/>
      <c r="H51" s="9">
        <v>621294</v>
      </c>
      <c r="I51" s="8"/>
      <c r="J51" s="10">
        <v>43127</v>
      </c>
      <c r="K51" s="9">
        <v>40068</v>
      </c>
      <c r="L51" s="9">
        <v>40068</v>
      </c>
      <c r="M51" s="9">
        <v>7518</v>
      </c>
      <c r="N51" s="8" t="s">
        <v>177</v>
      </c>
    </row>
    <row r="52" spans="1:14" x14ac:dyDescent="0.25">
      <c r="A52" s="5">
        <v>22095</v>
      </c>
      <c r="B52" s="7">
        <v>43139</v>
      </c>
      <c r="C52" s="5" t="s">
        <v>188</v>
      </c>
      <c r="D52" s="6">
        <v>588496</v>
      </c>
      <c r="E52" s="6"/>
      <c r="F52" s="6"/>
      <c r="G52" s="5"/>
      <c r="H52" s="6">
        <v>588496</v>
      </c>
      <c r="I52" s="5"/>
      <c r="J52" s="7">
        <v>43152</v>
      </c>
      <c r="K52" s="6">
        <v>54908</v>
      </c>
      <c r="L52" s="6">
        <v>54908</v>
      </c>
      <c r="M52" s="6">
        <v>12687</v>
      </c>
      <c r="N52" s="5" t="s">
        <v>177</v>
      </c>
    </row>
    <row r="53" spans="1:14" x14ac:dyDescent="0.25">
      <c r="A53" s="8">
        <v>22096</v>
      </c>
      <c r="B53" s="10">
        <v>43139</v>
      </c>
      <c r="C53" s="8" t="s">
        <v>188</v>
      </c>
      <c r="D53" s="9">
        <v>588496</v>
      </c>
      <c r="E53" s="9"/>
      <c r="F53" s="9"/>
      <c r="G53" s="8"/>
      <c r="H53" s="9">
        <v>588496</v>
      </c>
      <c r="I53" s="8"/>
      <c r="J53" s="10">
        <v>43152</v>
      </c>
      <c r="K53" s="9">
        <v>54908</v>
      </c>
      <c r="L53" s="9">
        <v>54908</v>
      </c>
      <c r="M53" s="9">
        <v>12687</v>
      </c>
      <c r="N53" s="8" t="s">
        <v>177</v>
      </c>
    </row>
    <row r="54" spans="1:14" x14ac:dyDescent="0.25">
      <c r="A54" s="5">
        <v>22097</v>
      </c>
      <c r="B54" s="7">
        <v>43095</v>
      </c>
      <c r="C54" s="5" t="s">
        <v>188</v>
      </c>
      <c r="D54" s="6">
        <v>539154</v>
      </c>
      <c r="E54" s="6"/>
      <c r="F54" s="6">
        <v>0</v>
      </c>
      <c r="G54" s="5" t="s">
        <v>130</v>
      </c>
      <c r="H54" s="6">
        <v>0</v>
      </c>
      <c r="I54" s="7">
        <v>44440</v>
      </c>
      <c r="J54" s="5"/>
      <c r="K54" s="6">
        <v>0</v>
      </c>
      <c r="L54" s="6">
        <v>0</v>
      </c>
      <c r="M54" s="6"/>
      <c r="N54" s="5" t="s">
        <v>177</v>
      </c>
    </row>
    <row r="55" spans="1:14" x14ac:dyDescent="0.25">
      <c r="A55" s="8">
        <v>22098</v>
      </c>
      <c r="B55" s="10">
        <v>43095</v>
      </c>
      <c r="C55" s="8" t="s">
        <v>188</v>
      </c>
      <c r="D55" s="9">
        <v>539155</v>
      </c>
      <c r="E55" s="9"/>
      <c r="F55" s="9">
        <v>0</v>
      </c>
      <c r="G55" s="8" t="s">
        <v>130</v>
      </c>
      <c r="H55" s="9">
        <v>0</v>
      </c>
      <c r="I55" s="10">
        <v>44440</v>
      </c>
      <c r="J55" s="10">
        <v>44453</v>
      </c>
      <c r="K55" s="9">
        <v>6</v>
      </c>
      <c r="L55" s="9">
        <v>6</v>
      </c>
      <c r="M55" s="9"/>
      <c r="N55" s="8" t="s">
        <v>177</v>
      </c>
    </row>
    <row r="56" spans="1:14" x14ac:dyDescent="0.25">
      <c r="A56" s="5">
        <v>22099</v>
      </c>
      <c r="B56" s="7">
        <v>43176</v>
      </c>
      <c r="C56" s="5" t="s">
        <v>188</v>
      </c>
      <c r="D56" s="6">
        <v>546566</v>
      </c>
      <c r="E56" s="6"/>
      <c r="F56" s="6"/>
      <c r="G56" s="5"/>
      <c r="H56" s="6">
        <v>546566</v>
      </c>
      <c r="I56" s="5"/>
      <c r="J56" s="7">
        <v>43192</v>
      </c>
      <c r="K56" s="6">
        <v>146539</v>
      </c>
      <c r="L56" s="6">
        <v>286347</v>
      </c>
      <c r="M56" s="6">
        <v>11831</v>
      </c>
      <c r="N56" s="5" t="s">
        <v>177</v>
      </c>
    </row>
    <row r="57" spans="1:14" x14ac:dyDescent="0.25">
      <c r="A57" s="8">
        <v>22100</v>
      </c>
      <c r="B57" s="10">
        <v>43176</v>
      </c>
      <c r="C57" s="8" t="s">
        <v>188</v>
      </c>
      <c r="D57" s="9">
        <v>546566</v>
      </c>
      <c r="E57" s="9"/>
      <c r="F57" s="9"/>
      <c r="G57" s="8"/>
      <c r="H57" s="9">
        <v>546566</v>
      </c>
      <c r="I57" s="8"/>
      <c r="J57" s="10">
        <v>43192</v>
      </c>
      <c r="K57" s="9">
        <v>146539</v>
      </c>
      <c r="L57" s="9">
        <v>286347</v>
      </c>
      <c r="M57" s="9">
        <v>11831</v>
      </c>
      <c r="N57" s="8" t="s">
        <v>177</v>
      </c>
    </row>
    <row r="58" spans="1:14" x14ac:dyDescent="0.25">
      <c r="A58" s="5">
        <v>22101</v>
      </c>
      <c r="B58" s="7">
        <v>43130</v>
      </c>
      <c r="C58" s="5" t="s">
        <v>188</v>
      </c>
      <c r="D58" s="6">
        <v>567441</v>
      </c>
      <c r="E58" s="6"/>
      <c r="F58" s="6">
        <v>0</v>
      </c>
      <c r="G58" s="5" t="s">
        <v>130</v>
      </c>
      <c r="H58" s="6">
        <v>0</v>
      </c>
      <c r="I58" s="7">
        <v>44502</v>
      </c>
      <c r="J58" s="7">
        <v>44545</v>
      </c>
      <c r="K58" s="6">
        <v>1</v>
      </c>
      <c r="L58" s="6">
        <v>1</v>
      </c>
      <c r="M58" s="6"/>
      <c r="N58" s="5" t="s">
        <v>177</v>
      </c>
    </row>
    <row r="59" spans="1:14" x14ac:dyDescent="0.25">
      <c r="A59" s="8">
        <v>22102</v>
      </c>
      <c r="B59" s="10">
        <v>43130</v>
      </c>
      <c r="C59" s="8" t="s">
        <v>188</v>
      </c>
      <c r="D59" s="9">
        <v>567447</v>
      </c>
      <c r="E59" s="9"/>
      <c r="F59" s="9">
        <v>0</v>
      </c>
      <c r="G59" s="8" t="s">
        <v>130</v>
      </c>
      <c r="H59" s="9">
        <v>0</v>
      </c>
      <c r="I59" s="10">
        <v>44502</v>
      </c>
      <c r="J59" s="8"/>
      <c r="K59" s="9">
        <v>0</v>
      </c>
      <c r="L59" s="9">
        <v>0</v>
      </c>
      <c r="M59" s="9"/>
      <c r="N59" s="8" t="s">
        <v>177</v>
      </c>
    </row>
    <row r="60" spans="1:14" x14ac:dyDescent="0.25">
      <c r="A60" s="5">
        <v>22103</v>
      </c>
      <c r="B60" s="7">
        <v>43147</v>
      </c>
      <c r="C60" s="5" t="s">
        <v>188</v>
      </c>
      <c r="D60" s="6">
        <v>579897</v>
      </c>
      <c r="E60" s="6"/>
      <c r="F60" s="6">
        <v>0</v>
      </c>
      <c r="G60" s="5" t="s">
        <v>130</v>
      </c>
      <c r="H60" s="6">
        <v>0</v>
      </c>
      <c r="I60" s="7">
        <v>44525</v>
      </c>
      <c r="J60" s="7">
        <v>44530</v>
      </c>
      <c r="K60" s="6">
        <v>4</v>
      </c>
      <c r="L60" s="6">
        <v>4</v>
      </c>
      <c r="M60" s="6"/>
      <c r="N60" s="5" t="s">
        <v>177</v>
      </c>
    </row>
    <row r="61" spans="1:14" x14ac:dyDescent="0.25">
      <c r="A61" s="8">
        <v>22104</v>
      </c>
      <c r="B61" s="10">
        <v>43147</v>
      </c>
      <c r="C61" s="8" t="s">
        <v>188</v>
      </c>
      <c r="D61" s="9">
        <v>579897</v>
      </c>
      <c r="E61" s="9"/>
      <c r="F61" s="9">
        <v>0</v>
      </c>
      <c r="G61" s="8" t="s">
        <v>130</v>
      </c>
      <c r="H61" s="9">
        <v>0</v>
      </c>
      <c r="I61" s="10">
        <v>44525</v>
      </c>
      <c r="J61" s="10">
        <v>44531</v>
      </c>
      <c r="K61" s="9">
        <v>3</v>
      </c>
      <c r="L61" s="9">
        <v>3</v>
      </c>
      <c r="M61" s="9"/>
      <c r="N61" s="8" t="s">
        <v>177</v>
      </c>
    </row>
    <row r="62" spans="1:14" x14ac:dyDescent="0.25">
      <c r="A62" s="5">
        <v>22105</v>
      </c>
      <c r="B62" s="7">
        <v>43195</v>
      </c>
      <c r="C62" s="5" t="s">
        <v>188</v>
      </c>
      <c r="D62" s="6">
        <v>584011</v>
      </c>
      <c r="E62" s="6"/>
      <c r="F62" s="6"/>
      <c r="G62" s="5"/>
      <c r="H62" s="6">
        <v>584011</v>
      </c>
      <c r="I62" s="5"/>
      <c r="J62" s="7">
        <v>43252</v>
      </c>
      <c r="K62" s="6">
        <v>23245</v>
      </c>
      <c r="L62" s="6">
        <v>23245</v>
      </c>
      <c r="M62" s="6">
        <v>13275</v>
      </c>
      <c r="N62" s="5" t="s">
        <v>177</v>
      </c>
    </row>
    <row r="63" spans="1:14" x14ac:dyDescent="0.25">
      <c r="A63" s="8">
        <v>22106</v>
      </c>
      <c r="B63" s="10">
        <v>43195</v>
      </c>
      <c r="C63" s="8" t="s">
        <v>188</v>
      </c>
      <c r="D63" s="9">
        <v>584011</v>
      </c>
      <c r="E63" s="9"/>
      <c r="F63" s="9"/>
      <c r="G63" s="8"/>
      <c r="H63" s="9">
        <v>584011</v>
      </c>
      <c r="I63" s="8"/>
      <c r="J63" s="10">
        <v>43252</v>
      </c>
      <c r="K63" s="9">
        <v>23245</v>
      </c>
      <c r="L63" s="9">
        <v>23245</v>
      </c>
      <c r="M63" s="9">
        <v>13275</v>
      </c>
      <c r="N63" s="8" t="s">
        <v>177</v>
      </c>
    </row>
    <row r="64" spans="1:14" x14ac:dyDescent="0.25">
      <c r="A64" s="5">
        <v>22107</v>
      </c>
      <c r="B64" s="7">
        <v>43159</v>
      </c>
      <c r="C64" s="5" t="s">
        <v>188</v>
      </c>
      <c r="D64" s="6">
        <v>605408</v>
      </c>
      <c r="E64" s="6"/>
      <c r="F64" s="6"/>
      <c r="G64" s="5"/>
      <c r="H64" s="6">
        <v>605408</v>
      </c>
      <c r="I64" s="5"/>
      <c r="J64" s="7">
        <v>43189</v>
      </c>
      <c r="K64" s="6">
        <v>56112</v>
      </c>
      <c r="L64" s="6">
        <v>56112</v>
      </c>
      <c r="M64" s="6">
        <v>11301</v>
      </c>
      <c r="N64" s="5" t="s">
        <v>177</v>
      </c>
    </row>
    <row r="65" spans="1:14" x14ac:dyDescent="0.25">
      <c r="A65" s="8">
        <v>22108</v>
      </c>
      <c r="B65" s="10">
        <v>43159</v>
      </c>
      <c r="C65" s="8" t="s">
        <v>188</v>
      </c>
      <c r="D65" s="9">
        <v>605408</v>
      </c>
      <c r="E65" s="9"/>
      <c r="F65" s="9"/>
      <c r="G65" s="8"/>
      <c r="H65" s="9">
        <v>605408</v>
      </c>
      <c r="I65" s="8"/>
      <c r="J65" s="10">
        <v>43189</v>
      </c>
      <c r="K65" s="9">
        <v>56112</v>
      </c>
      <c r="L65" s="9">
        <v>56112</v>
      </c>
      <c r="M65" s="9">
        <v>11301</v>
      </c>
      <c r="N65" s="8" t="s">
        <v>177</v>
      </c>
    </row>
    <row r="66" spans="1:14" x14ac:dyDescent="0.25">
      <c r="A66" s="5">
        <v>22109</v>
      </c>
      <c r="B66" s="7">
        <v>43189</v>
      </c>
      <c r="C66" s="5" t="s">
        <v>188</v>
      </c>
      <c r="D66" s="6">
        <v>558669</v>
      </c>
      <c r="E66" s="6"/>
      <c r="F66" s="6"/>
      <c r="G66" s="5"/>
      <c r="H66" s="6">
        <v>558669</v>
      </c>
      <c r="I66" s="5"/>
      <c r="J66" s="7">
        <v>43252</v>
      </c>
      <c r="K66" s="6">
        <v>15354</v>
      </c>
      <c r="L66" s="6">
        <v>15354</v>
      </c>
      <c r="M66" s="6">
        <v>9977</v>
      </c>
      <c r="N66" s="5" t="s">
        <v>177</v>
      </c>
    </row>
    <row r="67" spans="1:14" x14ac:dyDescent="0.25">
      <c r="A67" s="8">
        <v>22110</v>
      </c>
      <c r="B67" s="10">
        <v>43189</v>
      </c>
      <c r="C67" s="8" t="s">
        <v>188</v>
      </c>
      <c r="D67" s="9">
        <v>558669</v>
      </c>
      <c r="E67" s="9"/>
      <c r="F67" s="9"/>
      <c r="G67" s="8"/>
      <c r="H67" s="9">
        <v>558669</v>
      </c>
      <c r="I67" s="8"/>
      <c r="J67" s="10">
        <v>43252</v>
      </c>
      <c r="K67" s="9">
        <v>15354</v>
      </c>
      <c r="L67" s="9">
        <v>15354</v>
      </c>
      <c r="M67" s="9">
        <v>9977</v>
      </c>
      <c r="N67" s="8" t="s">
        <v>177</v>
      </c>
    </row>
    <row r="68" spans="1:14" x14ac:dyDescent="0.25">
      <c r="A68" s="5">
        <v>22111</v>
      </c>
      <c r="B68" s="7">
        <v>43215</v>
      </c>
      <c r="C68" s="5" t="s">
        <v>188</v>
      </c>
      <c r="D68" s="6">
        <v>552931</v>
      </c>
      <c r="E68" s="6"/>
      <c r="F68" s="6"/>
      <c r="G68" s="5"/>
      <c r="H68" s="6">
        <v>552931</v>
      </c>
      <c r="I68" s="5"/>
      <c r="J68" s="7">
        <v>43252</v>
      </c>
      <c r="K68" s="6">
        <v>149151</v>
      </c>
      <c r="L68" s="6">
        <v>287519</v>
      </c>
      <c r="M68" s="6">
        <v>5485</v>
      </c>
      <c r="N68" s="5" t="s">
        <v>177</v>
      </c>
    </row>
    <row r="69" spans="1:14" x14ac:dyDescent="0.25">
      <c r="A69" s="8">
        <v>22112</v>
      </c>
      <c r="B69" s="10">
        <v>43215</v>
      </c>
      <c r="C69" s="8" t="s">
        <v>188</v>
      </c>
      <c r="D69" s="9">
        <v>552931</v>
      </c>
      <c r="E69" s="9"/>
      <c r="F69" s="9"/>
      <c r="G69" s="8"/>
      <c r="H69" s="9">
        <v>552931</v>
      </c>
      <c r="I69" s="8"/>
      <c r="J69" s="10">
        <v>43252</v>
      </c>
      <c r="K69" s="9">
        <v>149151</v>
      </c>
      <c r="L69" s="9">
        <v>287519</v>
      </c>
      <c r="M69" s="9">
        <v>5485</v>
      </c>
      <c r="N69" s="8" t="s">
        <v>177</v>
      </c>
    </row>
    <row r="70" spans="1:14" x14ac:dyDescent="0.25">
      <c r="A70" s="5">
        <v>22113</v>
      </c>
      <c r="B70" s="7">
        <v>43233</v>
      </c>
      <c r="C70" s="5" t="s">
        <v>188</v>
      </c>
      <c r="D70" s="6">
        <v>561472</v>
      </c>
      <c r="E70" s="6"/>
      <c r="F70" s="6"/>
      <c r="G70" s="5"/>
      <c r="H70" s="6">
        <v>561472</v>
      </c>
      <c r="I70" s="5"/>
      <c r="J70" s="7">
        <v>43252</v>
      </c>
      <c r="K70" s="6">
        <v>157696</v>
      </c>
      <c r="L70" s="6">
        <v>296889</v>
      </c>
      <c r="M70" s="6">
        <v>4802</v>
      </c>
      <c r="N70" s="5" t="s">
        <v>177</v>
      </c>
    </row>
    <row r="71" spans="1:14" x14ac:dyDescent="0.25">
      <c r="A71" s="8">
        <v>22114</v>
      </c>
      <c r="B71" s="10">
        <v>43233</v>
      </c>
      <c r="C71" s="8" t="s">
        <v>188</v>
      </c>
      <c r="D71" s="9">
        <v>561472</v>
      </c>
      <c r="E71" s="9"/>
      <c r="F71" s="9"/>
      <c r="G71" s="8"/>
      <c r="H71" s="9">
        <v>561472</v>
      </c>
      <c r="I71" s="8"/>
      <c r="J71" s="10">
        <v>43252</v>
      </c>
      <c r="K71" s="9">
        <v>157696</v>
      </c>
      <c r="L71" s="9">
        <v>296889</v>
      </c>
      <c r="M71" s="9">
        <v>4802</v>
      </c>
      <c r="N71" s="8" t="s">
        <v>177</v>
      </c>
    </row>
    <row r="72" spans="1:14" x14ac:dyDescent="0.25">
      <c r="A72" s="5">
        <v>22115</v>
      </c>
      <c r="B72" s="7">
        <v>43242</v>
      </c>
      <c r="C72" s="5" t="s">
        <v>188</v>
      </c>
      <c r="D72" s="6">
        <v>568794</v>
      </c>
      <c r="E72" s="6"/>
      <c r="F72" s="6"/>
      <c r="G72" s="5"/>
      <c r="H72" s="6">
        <v>568794</v>
      </c>
      <c r="I72" s="5"/>
      <c r="J72" s="7">
        <v>43256</v>
      </c>
      <c r="K72" s="6">
        <v>13938</v>
      </c>
      <c r="L72" s="6">
        <v>13938</v>
      </c>
      <c r="M72" s="6">
        <v>13400</v>
      </c>
      <c r="N72" s="5" t="s">
        <v>177</v>
      </c>
    </row>
    <row r="73" spans="1:14" x14ac:dyDescent="0.25">
      <c r="A73" s="8">
        <v>22116</v>
      </c>
      <c r="B73" s="10">
        <v>43242</v>
      </c>
      <c r="C73" s="8" t="s">
        <v>188</v>
      </c>
      <c r="D73" s="9">
        <v>568794</v>
      </c>
      <c r="E73" s="9"/>
      <c r="F73" s="9"/>
      <c r="G73" s="8"/>
      <c r="H73" s="9">
        <v>568794</v>
      </c>
      <c r="I73" s="8"/>
      <c r="J73" s="10">
        <v>43256</v>
      </c>
      <c r="K73" s="9">
        <v>13938</v>
      </c>
      <c r="L73" s="9">
        <v>13938</v>
      </c>
      <c r="M73" s="9">
        <v>13400</v>
      </c>
      <c r="N73" s="8" t="s">
        <v>177</v>
      </c>
    </row>
    <row r="74" spans="1:14" x14ac:dyDescent="0.25">
      <c r="A74" s="5">
        <v>23001</v>
      </c>
      <c r="B74" s="7">
        <v>42118</v>
      </c>
      <c r="C74" s="5" t="s">
        <v>178</v>
      </c>
      <c r="D74" s="6">
        <v>710036</v>
      </c>
      <c r="E74" s="6"/>
      <c r="F74" s="6">
        <v>233729</v>
      </c>
      <c r="G74" s="5" t="s">
        <v>130</v>
      </c>
      <c r="H74" s="6">
        <v>233729</v>
      </c>
      <c r="I74" s="7">
        <v>43980</v>
      </c>
      <c r="J74" s="7">
        <v>43983</v>
      </c>
      <c r="K74" s="6">
        <v>83381</v>
      </c>
      <c r="L74" s="6">
        <v>233729</v>
      </c>
      <c r="M74" s="6">
        <v>11678</v>
      </c>
      <c r="N74" s="5" t="s">
        <v>176</v>
      </c>
    </row>
    <row r="75" spans="1:14" x14ac:dyDescent="0.25">
      <c r="A75" s="8">
        <v>23002</v>
      </c>
      <c r="B75" s="10">
        <v>42118</v>
      </c>
      <c r="C75" s="8" t="s">
        <v>178</v>
      </c>
      <c r="D75" s="9">
        <v>710036</v>
      </c>
      <c r="E75" s="9"/>
      <c r="F75" s="9">
        <v>233729</v>
      </c>
      <c r="G75" s="8" t="s">
        <v>130</v>
      </c>
      <c r="H75" s="9">
        <v>233729</v>
      </c>
      <c r="I75" s="10">
        <v>43980</v>
      </c>
      <c r="J75" s="10">
        <v>43983</v>
      </c>
      <c r="K75" s="9">
        <v>83381</v>
      </c>
      <c r="L75" s="9">
        <v>233729</v>
      </c>
      <c r="M75" s="9">
        <v>11678</v>
      </c>
      <c r="N75" s="8" t="s">
        <v>176</v>
      </c>
    </row>
    <row r="76" spans="1:14" x14ac:dyDescent="0.25">
      <c r="A76" s="5">
        <v>23005</v>
      </c>
      <c r="B76" s="7">
        <v>42275</v>
      </c>
      <c r="C76" s="5" t="s">
        <v>178</v>
      </c>
      <c r="D76" s="6">
        <v>751474</v>
      </c>
      <c r="E76" s="6"/>
      <c r="F76" s="6">
        <v>253975</v>
      </c>
      <c r="G76" s="5" t="s">
        <v>130</v>
      </c>
      <c r="H76" s="6">
        <v>253975</v>
      </c>
      <c r="I76" s="7">
        <v>43920</v>
      </c>
      <c r="J76" s="7">
        <v>43941</v>
      </c>
      <c r="K76" s="6">
        <v>114601</v>
      </c>
      <c r="L76" s="6">
        <v>253975</v>
      </c>
      <c r="M76" s="6">
        <v>12164</v>
      </c>
      <c r="N76" s="5" t="s">
        <v>176</v>
      </c>
    </row>
    <row r="77" spans="1:14" x14ac:dyDescent="0.25">
      <c r="A77" s="8">
        <v>23006</v>
      </c>
      <c r="B77" s="10">
        <v>42275</v>
      </c>
      <c r="C77" s="8" t="s">
        <v>178</v>
      </c>
      <c r="D77" s="9">
        <v>751490</v>
      </c>
      <c r="E77" s="9"/>
      <c r="F77" s="9">
        <v>253981</v>
      </c>
      <c r="G77" s="8" t="s">
        <v>130</v>
      </c>
      <c r="H77" s="9">
        <v>253981</v>
      </c>
      <c r="I77" s="10">
        <v>43920</v>
      </c>
      <c r="J77" s="10">
        <v>43941</v>
      </c>
      <c r="K77" s="9">
        <v>114601</v>
      </c>
      <c r="L77" s="9">
        <v>253981</v>
      </c>
      <c r="M77" s="9">
        <v>12164</v>
      </c>
      <c r="N77" s="8" t="s">
        <v>176</v>
      </c>
    </row>
    <row r="78" spans="1:14" x14ac:dyDescent="0.25">
      <c r="A78" s="5">
        <v>23013</v>
      </c>
      <c r="B78" s="7">
        <v>42362</v>
      </c>
      <c r="C78" s="5" t="s">
        <v>178</v>
      </c>
      <c r="D78" s="6">
        <v>765149</v>
      </c>
      <c r="E78" s="6"/>
      <c r="F78" s="6">
        <v>308491</v>
      </c>
      <c r="G78" s="5" t="s">
        <v>130</v>
      </c>
      <c r="H78" s="6">
        <v>308491</v>
      </c>
      <c r="I78" s="7">
        <v>43647</v>
      </c>
      <c r="J78" s="7">
        <v>43803</v>
      </c>
      <c r="K78" s="6">
        <v>49051</v>
      </c>
      <c r="L78" s="6">
        <v>308491</v>
      </c>
      <c r="M78" s="6">
        <v>11343</v>
      </c>
      <c r="N78" s="5" t="s">
        <v>176</v>
      </c>
    </row>
    <row r="79" spans="1:14" x14ac:dyDescent="0.25">
      <c r="A79" s="8">
        <v>23014</v>
      </c>
      <c r="B79" s="10">
        <v>42362</v>
      </c>
      <c r="C79" s="8" t="s">
        <v>178</v>
      </c>
      <c r="D79" s="9">
        <v>765149</v>
      </c>
      <c r="E79" s="9"/>
      <c r="F79" s="9">
        <v>308491</v>
      </c>
      <c r="G79" s="8" t="s">
        <v>130</v>
      </c>
      <c r="H79" s="9">
        <v>308491</v>
      </c>
      <c r="I79" s="10">
        <v>43647</v>
      </c>
      <c r="J79" s="10">
        <v>43804</v>
      </c>
      <c r="K79" s="9">
        <v>49051</v>
      </c>
      <c r="L79" s="9">
        <v>308491</v>
      </c>
      <c r="M79" s="9">
        <v>11343</v>
      </c>
      <c r="N79" s="8" t="s">
        <v>176</v>
      </c>
    </row>
    <row r="80" spans="1:14" x14ac:dyDescent="0.25">
      <c r="A80" s="5">
        <v>23017</v>
      </c>
      <c r="B80" s="7">
        <v>42429</v>
      </c>
      <c r="C80" s="5" t="s">
        <v>178</v>
      </c>
      <c r="D80" s="6">
        <v>766637</v>
      </c>
      <c r="E80" s="6"/>
      <c r="F80" s="6">
        <v>309197</v>
      </c>
      <c r="G80" s="5" t="s">
        <v>130</v>
      </c>
      <c r="H80" s="6">
        <v>309197</v>
      </c>
      <c r="I80" s="7">
        <v>43801</v>
      </c>
      <c r="J80" s="7">
        <v>43857</v>
      </c>
      <c r="K80" s="6">
        <v>48999</v>
      </c>
      <c r="L80" s="6">
        <v>309197</v>
      </c>
      <c r="M80" s="6">
        <v>10598</v>
      </c>
      <c r="N80" s="5" t="s">
        <v>176</v>
      </c>
    </row>
    <row r="81" spans="1:14" x14ac:dyDescent="0.25">
      <c r="A81" s="8">
        <v>23018</v>
      </c>
      <c r="B81" s="10">
        <v>42429</v>
      </c>
      <c r="C81" s="8" t="s">
        <v>178</v>
      </c>
      <c r="D81" s="9">
        <v>766642</v>
      </c>
      <c r="E81" s="9"/>
      <c r="F81" s="9">
        <v>309202</v>
      </c>
      <c r="G81" s="8" t="s">
        <v>130</v>
      </c>
      <c r="H81" s="9">
        <v>309202</v>
      </c>
      <c r="I81" s="10">
        <v>43801</v>
      </c>
      <c r="J81" s="10">
        <v>43857</v>
      </c>
      <c r="K81" s="9">
        <v>48999</v>
      </c>
      <c r="L81" s="9">
        <v>309202</v>
      </c>
      <c r="M81" s="9">
        <v>10598</v>
      </c>
      <c r="N81" s="8" t="s">
        <v>176</v>
      </c>
    </row>
    <row r="82" spans="1:14" x14ac:dyDescent="0.25">
      <c r="A82" s="5">
        <v>23021</v>
      </c>
      <c r="B82" s="7">
        <v>42489</v>
      </c>
      <c r="C82" s="5" t="s">
        <v>178</v>
      </c>
      <c r="D82" s="6">
        <v>741778</v>
      </c>
      <c r="E82" s="6"/>
      <c r="F82" s="6">
        <v>293973</v>
      </c>
      <c r="G82" s="5" t="s">
        <v>130</v>
      </c>
      <c r="H82" s="6">
        <v>293973</v>
      </c>
      <c r="I82" s="7">
        <v>43738</v>
      </c>
      <c r="J82" s="7">
        <v>43802</v>
      </c>
      <c r="K82" s="6">
        <v>23558</v>
      </c>
      <c r="L82" s="6">
        <v>293973</v>
      </c>
      <c r="M82" s="6">
        <v>7590</v>
      </c>
      <c r="N82" s="5" t="s">
        <v>176</v>
      </c>
    </row>
    <row r="83" spans="1:14" x14ac:dyDescent="0.25">
      <c r="A83" s="8">
        <v>23022</v>
      </c>
      <c r="B83" s="10">
        <v>42489</v>
      </c>
      <c r="C83" s="8" t="s">
        <v>178</v>
      </c>
      <c r="D83" s="9">
        <v>741779</v>
      </c>
      <c r="E83" s="9"/>
      <c r="F83" s="9">
        <v>293974</v>
      </c>
      <c r="G83" s="8" t="s">
        <v>130</v>
      </c>
      <c r="H83" s="9">
        <v>293974</v>
      </c>
      <c r="I83" s="10">
        <v>43738</v>
      </c>
      <c r="J83" s="10">
        <v>43802</v>
      </c>
      <c r="K83" s="9">
        <v>23558</v>
      </c>
      <c r="L83" s="9">
        <v>293974</v>
      </c>
      <c r="M83" s="9">
        <v>7590</v>
      </c>
      <c r="N83" s="8" t="s">
        <v>176</v>
      </c>
    </row>
    <row r="84" spans="1:14" x14ac:dyDescent="0.25">
      <c r="A84" s="5">
        <v>23103</v>
      </c>
      <c r="B84" s="7">
        <v>42914</v>
      </c>
      <c r="C84" s="5" t="s">
        <v>189</v>
      </c>
      <c r="D84" s="6">
        <v>598851</v>
      </c>
      <c r="E84" s="6"/>
      <c r="F84" s="6">
        <v>130785</v>
      </c>
      <c r="G84" s="5" t="s">
        <v>130</v>
      </c>
      <c r="H84" s="6">
        <v>130785</v>
      </c>
      <c r="I84" s="7">
        <v>44197</v>
      </c>
      <c r="J84" s="7">
        <v>44237</v>
      </c>
      <c r="K84" s="6">
        <v>130785</v>
      </c>
      <c r="L84" s="6">
        <v>130785</v>
      </c>
      <c r="M84" s="6">
        <v>11700</v>
      </c>
      <c r="N84" s="5" t="s">
        <v>177</v>
      </c>
    </row>
    <row r="85" spans="1:14" x14ac:dyDescent="0.25">
      <c r="A85" s="8">
        <v>23104</v>
      </c>
      <c r="B85" s="10">
        <v>42914</v>
      </c>
      <c r="C85" s="8" t="s">
        <v>189</v>
      </c>
      <c r="D85" s="9">
        <v>598856</v>
      </c>
      <c r="E85" s="9"/>
      <c r="F85" s="9">
        <v>130792</v>
      </c>
      <c r="G85" s="8" t="s">
        <v>130</v>
      </c>
      <c r="H85" s="9">
        <v>130792</v>
      </c>
      <c r="I85" s="10">
        <v>44197</v>
      </c>
      <c r="J85" s="10">
        <v>44237</v>
      </c>
      <c r="K85" s="9">
        <v>130792</v>
      </c>
      <c r="L85" s="9">
        <v>130792</v>
      </c>
      <c r="M85" s="9">
        <v>11700</v>
      </c>
      <c r="N85" s="8" t="s">
        <v>177</v>
      </c>
    </row>
    <row r="86" spans="1:14" x14ac:dyDescent="0.25">
      <c r="A86" s="5">
        <v>23105</v>
      </c>
      <c r="B86" s="7">
        <v>42941</v>
      </c>
      <c r="C86" s="5" t="s">
        <v>189</v>
      </c>
      <c r="D86" s="6">
        <v>602679</v>
      </c>
      <c r="E86" s="6"/>
      <c r="F86" s="6">
        <v>49556</v>
      </c>
      <c r="G86" s="5" t="s">
        <v>130</v>
      </c>
      <c r="H86" s="6">
        <v>49556</v>
      </c>
      <c r="I86" s="7">
        <v>44428</v>
      </c>
      <c r="J86" s="7">
        <v>44465</v>
      </c>
      <c r="K86" s="6">
        <v>49556</v>
      </c>
      <c r="L86" s="6">
        <v>49556</v>
      </c>
      <c r="M86" s="6">
        <v>12326</v>
      </c>
      <c r="N86" s="5" t="s">
        <v>177</v>
      </c>
    </row>
    <row r="87" spans="1:14" x14ac:dyDescent="0.25">
      <c r="A87" s="8">
        <v>23106</v>
      </c>
      <c r="B87" s="10">
        <v>42941</v>
      </c>
      <c r="C87" s="8" t="s">
        <v>189</v>
      </c>
      <c r="D87" s="9">
        <v>602681</v>
      </c>
      <c r="E87" s="9"/>
      <c r="F87" s="9">
        <v>49556</v>
      </c>
      <c r="G87" s="8" t="s">
        <v>130</v>
      </c>
      <c r="H87" s="9">
        <v>49556</v>
      </c>
      <c r="I87" s="10">
        <v>44428</v>
      </c>
      <c r="J87" s="10">
        <v>44465</v>
      </c>
      <c r="K87" s="9">
        <v>49556</v>
      </c>
      <c r="L87" s="9">
        <v>49556</v>
      </c>
      <c r="M87" s="9">
        <v>12326</v>
      </c>
      <c r="N87" s="8" t="s">
        <v>177</v>
      </c>
    </row>
    <row r="88" spans="1:14" x14ac:dyDescent="0.25">
      <c r="A88" s="5">
        <v>23107</v>
      </c>
      <c r="B88" s="7">
        <v>42960</v>
      </c>
      <c r="C88" s="5" t="s">
        <v>189</v>
      </c>
      <c r="D88" s="6">
        <v>594394</v>
      </c>
      <c r="E88" s="6"/>
      <c r="F88" s="6">
        <v>75648</v>
      </c>
      <c r="G88" s="5" t="s">
        <v>130</v>
      </c>
      <c r="H88" s="6">
        <v>75648</v>
      </c>
      <c r="I88" s="7">
        <v>44293</v>
      </c>
      <c r="J88" s="7">
        <v>44313</v>
      </c>
      <c r="K88" s="6">
        <v>75648</v>
      </c>
      <c r="L88" s="6">
        <v>75648</v>
      </c>
      <c r="M88" s="6">
        <v>9024</v>
      </c>
      <c r="N88" s="5" t="s">
        <v>177</v>
      </c>
    </row>
    <row r="89" spans="1:14" x14ac:dyDescent="0.25">
      <c r="A89" s="8">
        <v>23108</v>
      </c>
      <c r="B89" s="10">
        <v>42960</v>
      </c>
      <c r="C89" s="8" t="s">
        <v>189</v>
      </c>
      <c r="D89" s="9">
        <v>594376</v>
      </c>
      <c r="E89" s="9"/>
      <c r="F89" s="9">
        <v>75636</v>
      </c>
      <c r="G89" s="8" t="s">
        <v>130</v>
      </c>
      <c r="H89" s="9">
        <v>75636</v>
      </c>
      <c r="I89" s="10">
        <v>44293</v>
      </c>
      <c r="J89" s="10">
        <v>44302</v>
      </c>
      <c r="K89" s="9">
        <v>75636</v>
      </c>
      <c r="L89" s="9">
        <v>75636</v>
      </c>
      <c r="M89" s="9">
        <v>9024</v>
      </c>
      <c r="N89" s="8" t="s">
        <v>177</v>
      </c>
    </row>
    <row r="90" spans="1:14" x14ac:dyDescent="0.25">
      <c r="A90" s="5">
        <v>23109</v>
      </c>
      <c r="B90" s="7">
        <v>42991</v>
      </c>
      <c r="C90" s="5" t="s">
        <v>189</v>
      </c>
      <c r="D90" s="6">
        <v>602976</v>
      </c>
      <c r="E90" s="6"/>
      <c r="F90" s="6">
        <v>83261</v>
      </c>
      <c r="G90" s="5" t="s">
        <v>130</v>
      </c>
      <c r="H90" s="6">
        <v>83261</v>
      </c>
      <c r="I90" s="7">
        <v>44334</v>
      </c>
      <c r="J90" s="7">
        <v>44336</v>
      </c>
      <c r="K90" s="6">
        <v>83261</v>
      </c>
      <c r="L90" s="6">
        <v>83261</v>
      </c>
      <c r="M90" s="6">
        <v>8904</v>
      </c>
      <c r="N90" s="5" t="s">
        <v>177</v>
      </c>
    </row>
    <row r="91" spans="1:14" x14ac:dyDescent="0.25">
      <c r="A91" s="8">
        <v>23110</v>
      </c>
      <c r="B91" s="10">
        <v>42991</v>
      </c>
      <c r="C91" s="8" t="s">
        <v>189</v>
      </c>
      <c r="D91" s="9">
        <v>602977</v>
      </c>
      <c r="E91" s="9"/>
      <c r="F91" s="9">
        <v>83233</v>
      </c>
      <c r="G91" s="8" t="s">
        <v>130</v>
      </c>
      <c r="H91" s="9">
        <v>83233</v>
      </c>
      <c r="I91" s="10">
        <v>44334</v>
      </c>
      <c r="J91" s="10">
        <v>44387</v>
      </c>
      <c r="K91" s="9">
        <v>83233</v>
      </c>
      <c r="L91" s="9">
        <v>83233</v>
      </c>
      <c r="M91" s="9">
        <v>8904</v>
      </c>
      <c r="N91" s="8" t="s">
        <v>177</v>
      </c>
    </row>
    <row r="92" spans="1:14" x14ac:dyDescent="0.25">
      <c r="A92" s="5">
        <v>23111</v>
      </c>
      <c r="B92" s="7">
        <v>42971</v>
      </c>
      <c r="C92" s="5" t="s">
        <v>189</v>
      </c>
      <c r="D92" s="6">
        <v>617741</v>
      </c>
      <c r="E92" s="6"/>
      <c r="F92" s="6"/>
      <c r="G92" s="5"/>
      <c r="H92" s="6">
        <v>617741</v>
      </c>
      <c r="I92" s="5"/>
      <c r="J92" s="7">
        <v>42993</v>
      </c>
      <c r="K92" s="6">
        <v>42821</v>
      </c>
      <c r="L92" s="6">
        <v>42821</v>
      </c>
      <c r="M92" s="6">
        <v>10581</v>
      </c>
      <c r="N92" s="5" t="s">
        <v>177</v>
      </c>
    </row>
    <row r="93" spans="1:14" x14ac:dyDescent="0.25">
      <c r="A93" s="8">
        <v>23112</v>
      </c>
      <c r="B93" s="10">
        <v>42971</v>
      </c>
      <c r="C93" s="8" t="s">
        <v>189</v>
      </c>
      <c r="D93" s="9">
        <v>617739</v>
      </c>
      <c r="E93" s="9"/>
      <c r="F93" s="9"/>
      <c r="G93" s="8"/>
      <c r="H93" s="9">
        <v>617739</v>
      </c>
      <c r="I93" s="8"/>
      <c r="J93" s="10">
        <v>42993</v>
      </c>
      <c r="K93" s="9">
        <v>42819</v>
      </c>
      <c r="L93" s="9">
        <v>42819</v>
      </c>
      <c r="M93" s="9">
        <v>10581</v>
      </c>
      <c r="N93" s="8" t="s">
        <v>177</v>
      </c>
    </row>
    <row r="94" spans="1:14" x14ac:dyDescent="0.25">
      <c r="A94" s="5">
        <v>23113</v>
      </c>
      <c r="B94" s="7">
        <v>43002</v>
      </c>
      <c r="C94" s="5" t="s">
        <v>189</v>
      </c>
      <c r="D94" s="6">
        <v>603945</v>
      </c>
      <c r="E94" s="6"/>
      <c r="F94" s="6">
        <v>60300</v>
      </c>
      <c r="G94" s="5" t="s">
        <v>130</v>
      </c>
      <c r="H94" s="6">
        <v>60300</v>
      </c>
      <c r="I94" s="7">
        <v>44399</v>
      </c>
      <c r="J94" s="7">
        <v>44400</v>
      </c>
      <c r="K94" s="6">
        <v>60300</v>
      </c>
      <c r="L94" s="6">
        <v>60300</v>
      </c>
      <c r="M94" s="6">
        <v>11275</v>
      </c>
      <c r="N94" s="5" t="s">
        <v>177</v>
      </c>
    </row>
    <row r="95" spans="1:14" x14ac:dyDescent="0.25">
      <c r="A95" s="8">
        <v>23114</v>
      </c>
      <c r="B95" s="10">
        <v>43002</v>
      </c>
      <c r="C95" s="8" t="s">
        <v>189</v>
      </c>
      <c r="D95" s="9">
        <v>603946</v>
      </c>
      <c r="E95" s="9"/>
      <c r="F95" s="9">
        <v>60300</v>
      </c>
      <c r="G95" s="8" t="s">
        <v>130</v>
      </c>
      <c r="H95" s="9">
        <v>60300</v>
      </c>
      <c r="I95" s="10">
        <v>44399</v>
      </c>
      <c r="J95" s="10">
        <v>44400</v>
      </c>
      <c r="K95" s="9">
        <v>60300</v>
      </c>
      <c r="L95" s="9">
        <v>60300</v>
      </c>
      <c r="M95" s="9">
        <v>11275</v>
      </c>
      <c r="N95" s="8" t="s">
        <v>177</v>
      </c>
    </row>
    <row r="96" spans="1:14" x14ac:dyDescent="0.25">
      <c r="A96" s="5">
        <v>23115</v>
      </c>
      <c r="B96" s="7">
        <v>43017</v>
      </c>
      <c r="C96" s="5" t="s">
        <v>189</v>
      </c>
      <c r="D96" s="6">
        <v>605045</v>
      </c>
      <c r="E96" s="6"/>
      <c r="F96" s="6">
        <v>76131</v>
      </c>
      <c r="G96" s="5" t="s">
        <v>130</v>
      </c>
      <c r="H96" s="6">
        <v>76131</v>
      </c>
      <c r="I96" s="7">
        <v>44369</v>
      </c>
      <c r="J96" s="7">
        <v>44409</v>
      </c>
      <c r="K96" s="6">
        <v>76131</v>
      </c>
      <c r="L96" s="6">
        <v>76131</v>
      </c>
      <c r="M96" s="6">
        <v>9087</v>
      </c>
      <c r="N96" s="5" t="s">
        <v>177</v>
      </c>
    </row>
    <row r="97" spans="1:14" x14ac:dyDescent="0.25">
      <c r="A97" s="8">
        <v>23116</v>
      </c>
      <c r="B97" s="10">
        <v>43017</v>
      </c>
      <c r="C97" s="8" t="s">
        <v>189</v>
      </c>
      <c r="D97" s="9">
        <v>605045</v>
      </c>
      <c r="E97" s="9"/>
      <c r="F97" s="9">
        <v>76131</v>
      </c>
      <c r="G97" s="8" t="s">
        <v>130</v>
      </c>
      <c r="H97" s="9">
        <v>76131</v>
      </c>
      <c r="I97" s="10">
        <v>44369</v>
      </c>
      <c r="J97" s="10">
        <v>44409</v>
      </c>
      <c r="K97" s="9">
        <v>76131</v>
      </c>
      <c r="L97" s="9">
        <v>76131</v>
      </c>
      <c r="M97" s="9">
        <v>9087</v>
      </c>
      <c r="N97" s="8" t="s">
        <v>177</v>
      </c>
    </row>
    <row r="98" spans="1:14" x14ac:dyDescent="0.25">
      <c r="A98" s="5">
        <v>23117</v>
      </c>
      <c r="B98" s="7">
        <v>42998</v>
      </c>
      <c r="C98" s="5" t="s">
        <v>189</v>
      </c>
      <c r="D98" s="6">
        <v>547882</v>
      </c>
      <c r="E98" s="6"/>
      <c r="F98" s="6">
        <v>26458</v>
      </c>
      <c r="G98" s="5" t="s">
        <v>130</v>
      </c>
      <c r="H98" s="6">
        <v>26458</v>
      </c>
      <c r="I98" s="7">
        <v>44351</v>
      </c>
      <c r="J98" s="7">
        <v>44355</v>
      </c>
      <c r="K98" s="6">
        <v>26458</v>
      </c>
      <c r="L98" s="6">
        <v>26458</v>
      </c>
      <c r="M98" s="6">
        <v>11088</v>
      </c>
      <c r="N98" s="5" t="s">
        <v>177</v>
      </c>
    </row>
    <row r="99" spans="1:14" x14ac:dyDescent="0.25">
      <c r="A99" s="8">
        <v>23118</v>
      </c>
      <c r="B99" s="10">
        <v>42998</v>
      </c>
      <c r="C99" s="8" t="s">
        <v>189</v>
      </c>
      <c r="D99" s="9">
        <v>547877</v>
      </c>
      <c r="E99" s="9"/>
      <c r="F99" s="9">
        <v>26453</v>
      </c>
      <c r="G99" s="8" t="s">
        <v>130</v>
      </c>
      <c r="H99" s="9">
        <v>26453</v>
      </c>
      <c r="I99" s="10">
        <v>44351</v>
      </c>
      <c r="J99" s="10">
        <v>44355</v>
      </c>
      <c r="K99" s="9">
        <v>26453</v>
      </c>
      <c r="L99" s="9">
        <v>26453</v>
      </c>
      <c r="M99" s="9">
        <v>11088</v>
      </c>
      <c r="N99" s="8" t="s">
        <v>177</v>
      </c>
    </row>
    <row r="100" spans="1:14" x14ac:dyDescent="0.25">
      <c r="A100" s="5">
        <v>23119</v>
      </c>
      <c r="B100" s="7">
        <v>43031</v>
      </c>
      <c r="C100" s="5" t="s">
        <v>189</v>
      </c>
      <c r="D100" s="6">
        <v>595297</v>
      </c>
      <c r="E100" s="6"/>
      <c r="F100" s="6">
        <v>17961</v>
      </c>
      <c r="G100" s="5" t="s">
        <v>130</v>
      </c>
      <c r="H100" s="6">
        <v>17961</v>
      </c>
      <c r="I100" s="7">
        <v>44491</v>
      </c>
      <c r="J100" s="7">
        <v>44496</v>
      </c>
      <c r="K100" s="6">
        <v>17961</v>
      </c>
      <c r="L100" s="6">
        <v>17961</v>
      </c>
      <c r="M100" s="6">
        <v>11273</v>
      </c>
      <c r="N100" s="5" t="s">
        <v>177</v>
      </c>
    </row>
    <row r="101" spans="1:14" x14ac:dyDescent="0.25">
      <c r="A101" s="8">
        <v>23120</v>
      </c>
      <c r="B101" s="10">
        <v>43031</v>
      </c>
      <c r="C101" s="8" t="s">
        <v>189</v>
      </c>
      <c r="D101" s="9">
        <v>595297</v>
      </c>
      <c r="E101" s="9"/>
      <c r="F101" s="9">
        <v>17961</v>
      </c>
      <c r="G101" s="8" t="s">
        <v>130</v>
      </c>
      <c r="H101" s="9">
        <v>17961</v>
      </c>
      <c r="I101" s="10">
        <v>44491</v>
      </c>
      <c r="J101" s="10">
        <v>44496</v>
      </c>
      <c r="K101" s="9">
        <v>17961</v>
      </c>
      <c r="L101" s="9">
        <v>17961</v>
      </c>
      <c r="M101" s="9">
        <v>11273</v>
      </c>
      <c r="N101" s="8" t="s">
        <v>177</v>
      </c>
    </row>
    <row r="102" spans="1:14" x14ac:dyDescent="0.25">
      <c r="A102" s="5">
        <v>23121</v>
      </c>
      <c r="B102" s="7">
        <v>43047</v>
      </c>
      <c r="C102" s="5" t="s">
        <v>189</v>
      </c>
      <c r="D102" s="6">
        <v>610942</v>
      </c>
      <c r="E102" s="6"/>
      <c r="F102" s="6"/>
      <c r="G102" s="5"/>
      <c r="H102" s="6">
        <v>610942</v>
      </c>
      <c r="I102" s="5"/>
      <c r="J102" s="7">
        <v>43059</v>
      </c>
      <c r="K102" s="6">
        <v>28491</v>
      </c>
      <c r="L102" s="6">
        <v>319188</v>
      </c>
      <c r="M102" s="6">
        <v>2832</v>
      </c>
      <c r="N102" s="5" t="s">
        <v>177</v>
      </c>
    </row>
    <row r="103" spans="1:14" x14ac:dyDescent="0.25">
      <c r="A103" s="8">
        <v>23122</v>
      </c>
      <c r="B103" s="10">
        <v>43047</v>
      </c>
      <c r="C103" s="8" t="s">
        <v>189</v>
      </c>
      <c r="D103" s="9">
        <v>584351</v>
      </c>
      <c r="E103" s="9"/>
      <c r="F103" s="9"/>
      <c r="G103" s="8"/>
      <c r="H103" s="9">
        <v>584351</v>
      </c>
      <c r="I103" s="8"/>
      <c r="J103" s="10">
        <v>43059</v>
      </c>
      <c r="K103" s="9">
        <v>28491</v>
      </c>
      <c r="L103" s="9">
        <v>319188</v>
      </c>
      <c r="M103" s="9">
        <v>2832</v>
      </c>
      <c r="N103" s="8" t="s">
        <v>177</v>
      </c>
    </row>
    <row r="104" spans="1:14" x14ac:dyDescent="0.25">
      <c r="A104" s="5">
        <v>23123</v>
      </c>
      <c r="B104" s="7">
        <v>43036</v>
      </c>
      <c r="C104" s="5" t="s">
        <v>189</v>
      </c>
      <c r="D104" s="6">
        <v>556143</v>
      </c>
      <c r="E104" s="6"/>
      <c r="F104" s="6">
        <v>68</v>
      </c>
      <c r="G104" s="5" t="s">
        <v>130</v>
      </c>
      <c r="H104" s="6">
        <v>68</v>
      </c>
      <c r="I104" s="7">
        <v>44467</v>
      </c>
      <c r="J104" s="7">
        <v>44475</v>
      </c>
      <c r="K104" s="6">
        <v>68</v>
      </c>
      <c r="L104" s="6">
        <v>68</v>
      </c>
      <c r="M104" s="6">
        <v>42</v>
      </c>
      <c r="N104" s="5" t="s">
        <v>177</v>
      </c>
    </row>
    <row r="105" spans="1:14" x14ac:dyDescent="0.25">
      <c r="A105" s="8">
        <v>23124</v>
      </c>
      <c r="B105" s="10">
        <v>43036</v>
      </c>
      <c r="C105" s="8" t="s">
        <v>189</v>
      </c>
      <c r="D105" s="9">
        <v>556114</v>
      </c>
      <c r="E105" s="9"/>
      <c r="F105" s="9">
        <v>45</v>
      </c>
      <c r="G105" s="8" t="s">
        <v>130</v>
      </c>
      <c r="H105" s="9">
        <v>45</v>
      </c>
      <c r="I105" s="10">
        <v>44467</v>
      </c>
      <c r="J105" s="10">
        <v>44546</v>
      </c>
      <c r="K105" s="9">
        <v>45</v>
      </c>
      <c r="L105" s="9">
        <v>45</v>
      </c>
      <c r="M105" s="9">
        <v>36</v>
      </c>
      <c r="N105" s="8" t="s">
        <v>177</v>
      </c>
    </row>
    <row r="106" spans="1:14" x14ac:dyDescent="0.25">
      <c r="A106" s="5">
        <v>23125</v>
      </c>
      <c r="B106" s="7">
        <v>43061</v>
      </c>
      <c r="C106" s="5" t="s">
        <v>189</v>
      </c>
      <c r="D106" s="6">
        <v>559552</v>
      </c>
      <c r="E106" s="6"/>
      <c r="F106" s="6">
        <v>12606</v>
      </c>
      <c r="G106" s="5" t="s">
        <v>130</v>
      </c>
      <c r="H106" s="6">
        <v>12606</v>
      </c>
      <c r="I106" s="7">
        <v>44494</v>
      </c>
      <c r="J106" s="7">
        <v>44544</v>
      </c>
      <c r="K106" s="6">
        <v>12606</v>
      </c>
      <c r="L106" s="6">
        <v>12606</v>
      </c>
      <c r="M106" s="6">
        <v>11977</v>
      </c>
      <c r="N106" s="5" t="s">
        <v>177</v>
      </c>
    </row>
    <row r="107" spans="1:14" x14ac:dyDescent="0.25">
      <c r="A107" s="8">
        <v>23126</v>
      </c>
      <c r="B107" s="10">
        <v>43061</v>
      </c>
      <c r="C107" s="8" t="s">
        <v>189</v>
      </c>
      <c r="D107" s="9">
        <v>559549</v>
      </c>
      <c r="E107" s="9"/>
      <c r="F107" s="9">
        <v>12603</v>
      </c>
      <c r="G107" s="8" t="s">
        <v>130</v>
      </c>
      <c r="H107" s="9">
        <v>12603</v>
      </c>
      <c r="I107" s="10">
        <v>44494</v>
      </c>
      <c r="J107" s="10">
        <v>44544</v>
      </c>
      <c r="K107" s="9">
        <v>12603</v>
      </c>
      <c r="L107" s="9">
        <v>12603</v>
      </c>
      <c r="M107" s="9">
        <v>11977</v>
      </c>
      <c r="N107" s="8" t="s">
        <v>177</v>
      </c>
    </row>
    <row r="108" spans="1:14" x14ac:dyDescent="0.25">
      <c r="A108" s="5">
        <v>23127</v>
      </c>
      <c r="B108" s="7">
        <v>43074</v>
      </c>
      <c r="C108" s="5" t="s">
        <v>189</v>
      </c>
      <c r="D108" s="6">
        <v>593277</v>
      </c>
      <c r="E108" s="6"/>
      <c r="F108" s="6"/>
      <c r="G108" s="5"/>
      <c r="H108" s="6">
        <v>593277</v>
      </c>
      <c r="I108" s="5"/>
      <c r="J108" s="7">
        <v>43092</v>
      </c>
      <c r="K108" s="6">
        <v>34429</v>
      </c>
      <c r="L108" s="6">
        <v>34429</v>
      </c>
      <c r="M108" s="6">
        <v>12674</v>
      </c>
      <c r="N108" s="5" t="s">
        <v>177</v>
      </c>
    </row>
    <row r="109" spans="1:14" x14ac:dyDescent="0.25">
      <c r="A109" s="8">
        <v>23128</v>
      </c>
      <c r="B109" s="10">
        <v>43074</v>
      </c>
      <c r="C109" s="8" t="s">
        <v>189</v>
      </c>
      <c r="D109" s="9">
        <v>593277</v>
      </c>
      <c r="E109" s="9"/>
      <c r="F109" s="9"/>
      <c r="G109" s="8"/>
      <c r="H109" s="9">
        <v>593277</v>
      </c>
      <c r="I109" s="8"/>
      <c r="J109" s="10">
        <v>43092</v>
      </c>
      <c r="K109" s="9">
        <v>34429</v>
      </c>
      <c r="L109" s="9">
        <v>34429</v>
      </c>
      <c r="M109" s="9">
        <v>12674</v>
      </c>
      <c r="N109" s="8" t="s">
        <v>177</v>
      </c>
    </row>
    <row r="110" spans="1:14" x14ac:dyDescent="0.25">
      <c r="A110" s="5">
        <v>23129</v>
      </c>
      <c r="B110" s="7">
        <v>43086</v>
      </c>
      <c r="C110" s="5" t="s">
        <v>189</v>
      </c>
      <c r="D110" s="6">
        <v>583366</v>
      </c>
      <c r="E110" s="6"/>
      <c r="F110" s="6">
        <v>0</v>
      </c>
      <c r="G110" s="5" t="s">
        <v>130</v>
      </c>
      <c r="H110" s="6">
        <v>0</v>
      </c>
      <c r="I110" s="7">
        <v>44559</v>
      </c>
      <c r="J110" s="5"/>
      <c r="K110" s="6">
        <v>0</v>
      </c>
      <c r="L110" s="6">
        <v>0</v>
      </c>
      <c r="M110" s="6"/>
      <c r="N110" s="5" t="s">
        <v>177</v>
      </c>
    </row>
    <row r="111" spans="1:14" x14ac:dyDescent="0.25">
      <c r="A111" s="8">
        <v>23130</v>
      </c>
      <c r="B111" s="10">
        <v>43086</v>
      </c>
      <c r="C111" s="8" t="s">
        <v>189</v>
      </c>
      <c r="D111" s="9">
        <v>583367</v>
      </c>
      <c r="E111" s="9"/>
      <c r="F111" s="9">
        <v>0</v>
      </c>
      <c r="G111" s="8" t="s">
        <v>130</v>
      </c>
      <c r="H111" s="9">
        <v>0</v>
      </c>
      <c r="I111" s="10">
        <v>44559</v>
      </c>
      <c r="J111" s="8"/>
      <c r="K111" s="9">
        <v>0</v>
      </c>
      <c r="L111" s="9">
        <v>0</v>
      </c>
      <c r="M111" s="9"/>
      <c r="N111" s="8" t="s">
        <v>177</v>
      </c>
    </row>
    <row r="112" spans="1:14" x14ac:dyDescent="0.25">
      <c r="A112" s="5">
        <v>23131</v>
      </c>
      <c r="B112" s="7">
        <v>43057</v>
      </c>
      <c r="C112" s="5" t="s">
        <v>189</v>
      </c>
      <c r="D112" s="6">
        <v>621120</v>
      </c>
      <c r="E112" s="6"/>
      <c r="F112" s="6"/>
      <c r="G112" s="5"/>
      <c r="H112" s="6">
        <v>621120</v>
      </c>
      <c r="I112" s="5"/>
      <c r="J112" s="7">
        <v>43082</v>
      </c>
      <c r="K112" s="6">
        <v>99420</v>
      </c>
      <c r="L112" s="6">
        <v>99420</v>
      </c>
      <c r="M112" s="6">
        <v>12726</v>
      </c>
      <c r="N112" s="5" t="s">
        <v>177</v>
      </c>
    </row>
    <row r="113" spans="1:14" x14ac:dyDescent="0.25">
      <c r="A113" s="8">
        <v>23132</v>
      </c>
      <c r="B113" s="10">
        <v>43064</v>
      </c>
      <c r="C113" s="8" t="s">
        <v>189</v>
      </c>
      <c r="D113" s="9">
        <v>621120</v>
      </c>
      <c r="E113" s="9"/>
      <c r="F113" s="9"/>
      <c r="G113" s="8"/>
      <c r="H113" s="9">
        <v>621120</v>
      </c>
      <c r="I113" s="8"/>
      <c r="J113" s="10">
        <v>43082</v>
      </c>
      <c r="K113" s="9">
        <v>99420</v>
      </c>
      <c r="L113" s="9">
        <v>99420</v>
      </c>
      <c r="M113" s="9">
        <v>12726</v>
      </c>
      <c r="N113" s="8" t="s">
        <v>177</v>
      </c>
    </row>
    <row r="114" spans="1:14" x14ac:dyDescent="0.25">
      <c r="A114" s="5">
        <v>23133</v>
      </c>
      <c r="B114" s="7">
        <v>43099</v>
      </c>
      <c r="C114" s="5" t="s">
        <v>189</v>
      </c>
      <c r="D114" s="6">
        <v>621294</v>
      </c>
      <c r="E114" s="6"/>
      <c r="F114" s="6"/>
      <c r="G114" s="5"/>
      <c r="H114" s="6">
        <v>621294</v>
      </c>
      <c r="I114" s="5"/>
      <c r="J114" s="7">
        <v>43127</v>
      </c>
      <c r="K114" s="6">
        <v>40068</v>
      </c>
      <c r="L114" s="6">
        <v>40068</v>
      </c>
      <c r="M114" s="6">
        <v>7518</v>
      </c>
      <c r="N114" s="5" t="s">
        <v>177</v>
      </c>
    </row>
    <row r="115" spans="1:14" x14ac:dyDescent="0.25">
      <c r="A115" s="8">
        <v>23134</v>
      </c>
      <c r="B115" s="10">
        <v>43099</v>
      </c>
      <c r="C115" s="8" t="s">
        <v>189</v>
      </c>
      <c r="D115" s="9">
        <v>621294</v>
      </c>
      <c r="E115" s="9"/>
      <c r="F115" s="9"/>
      <c r="G115" s="8"/>
      <c r="H115" s="9">
        <v>621294</v>
      </c>
      <c r="I115" s="8"/>
      <c r="J115" s="10">
        <v>43127</v>
      </c>
      <c r="K115" s="9">
        <v>40068</v>
      </c>
      <c r="L115" s="9">
        <v>40068</v>
      </c>
      <c r="M115" s="9">
        <v>7518</v>
      </c>
      <c r="N115" s="8" t="s">
        <v>177</v>
      </c>
    </row>
    <row r="116" spans="1:14" x14ac:dyDescent="0.25">
      <c r="A116" s="5">
        <v>23135</v>
      </c>
      <c r="B116" s="7">
        <v>43139</v>
      </c>
      <c r="C116" s="5" t="s">
        <v>189</v>
      </c>
      <c r="D116" s="6">
        <v>588496</v>
      </c>
      <c r="E116" s="6"/>
      <c r="F116" s="6"/>
      <c r="G116" s="5"/>
      <c r="H116" s="6">
        <v>588496</v>
      </c>
      <c r="I116" s="5"/>
      <c r="J116" s="7">
        <v>43152</v>
      </c>
      <c r="K116" s="6">
        <v>54908</v>
      </c>
      <c r="L116" s="6">
        <v>54908</v>
      </c>
      <c r="M116" s="6">
        <v>12687</v>
      </c>
      <c r="N116" s="5" t="s">
        <v>177</v>
      </c>
    </row>
    <row r="117" spans="1:14" x14ac:dyDescent="0.25">
      <c r="A117" s="8">
        <v>23136</v>
      </c>
      <c r="B117" s="10">
        <v>43139</v>
      </c>
      <c r="C117" s="8" t="s">
        <v>189</v>
      </c>
      <c r="D117" s="9">
        <v>588496</v>
      </c>
      <c r="E117" s="9"/>
      <c r="F117" s="9"/>
      <c r="G117" s="8"/>
      <c r="H117" s="9">
        <v>588496</v>
      </c>
      <c r="I117" s="8"/>
      <c r="J117" s="10">
        <v>43152</v>
      </c>
      <c r="K117" s="9">
        <v>54908</v>
      </c>
      <c r="L117" s="9">
        <v>54908</v>
      </c>
      <c r="M117" s="9">
        <v>12687</v>
      </c>
      <c r="N117" s="8" t="s">
        <v>177</v>
      </c>
    </row>
    <row r="118" spans="1:14" x14ac:dyDescent="0.25">
      <c r="A118" s="5">
        <v>23137</v>
      </c>
      <c r="B118" s="7">
        <v>43095</v>
      </c>
      <c r="C118" s="5" t="s">
        <v>189</v>
      </c>
      <c r="D118" s="6">
        <v>539155</v>
      </c>
      <c r="E118" s="6"/>
      <c r="F118" s="6">
        <v>0</v>
      </c>
      <c r="G118" s="5" t="s">
        <v>130</v>
      </c>
      <c r="H118" s="6">
        <v>0</v>
      </c>
      <c r="I118" s="7">
        <v>44440</v>
      </c>
      <c r="J118" s="7">
        <v>44453</v>
      </c>
      <c r="K118" s="6">
        <v>3</v>
      </c>
      <c r="L118" s="6">
        <v>3</v>
      </c>
      <c r="M118" s="6"/>
      <c r="N118" s="5" t="s">
        <v>177</v>
      </c>
    </row>
    <row r="119" spans="1:14" x14ac:dyDescent="0.25">
      <c r="A119" s="8">
        <v>23138</v>
      </c>
      <c r="B119" s="10">
        <v>43095</v>
      </c>
      <c r="C119" s="8" t="s">
        <v>189</v>
      </c>
      <c r="D119" s="9">
        <v>539155</v>
      </c>
      <c r="E119" s="9"/>
      <c r="F119" s="9">
        <v>0</v>
      </c>
      <c r="G119" s="8" t="s">
        <v>130</v>
      </c>
      <c r="H119" s="9">
        <v>0</v>
      </c>
      <c r="I119" s="10">
        <v>44440</v>
      </c>
      <c r="J119" s="10">
        <v>44453</v>
      </c>
      <c r="K119" s="9">
        <v>6</v>
      </c>
      <c r="L119" s="9">
        <v>6</v>
      </c>
      <c r="M119" s="9"/>
      <c r="N119" s="8" t="s">
        <v>177</v>
      </c>
    </row>
    <row r="120" spans="1:14" x14ac:dyDescent="0.25">
      <c r="A120" s="5">
        <v>23139</v>
      </c>
      <c r="B120" s="7">
        <v>43176</v>
      </c>
      <c r="C120" s="5" t="s">
        <v>189</v>
      </c>
      <c r="D120" s="6">
        <v>546566</v>
      </c>
      <c r="E120" s="6"/>
      <c r="F120" s="6"/>
      <c r="G120" s="5"/>
      <c r="H120" s="6">
        <v>546566</v>
      </c>
      <c r="I120" s="5"/>
      <c r="J120" s="7">
        <v>43192</v>
      </c>
      <c r="K120" s="6">
        <v>146539</v>
      </c>
      <c r="L120" s="6">
        <v>286347</v>
      </c>
      <c r="M120" s="6">
        <v>11831</v>
      </c>
      <c r="N120" s="5" t="s">
        <v>177</v>
      </c>
    </row>
    <row r="121" spans="1:14" x14ac:dyDescent="0.25">
      <c r="A121" s="8">
        <v>23140</v>
      </c>
      <c r="B121" s="10">
        <v>43176</v>
      </c>
      <c r="C121" s="8" t="s">
        <v>189</v>
      </c>
      <c r="D121" s="9">
        <v>546566</v>
      </c>
      <c r="E121" s="9"/>
      <c r="F121" s="9"/>
      <c r="G121" s="8"/>
      <c r="H121" s="9">
        <v>546566</v>
      </c>
      <c r="I121" s="8"/>
      <c r="J121" s="10">
        <v>43192</v>
      </c>
      <c r="K121" s="9">
        <v>146539</v>
      </c>
      <c r="L121" s="9">
        <v>286347</v>
      </c>
      <c r="M121" s="9">
        <v>11831</v>
      </c>
      <c r="N121" s="8" t="s">
        <v>177</v>
      </c>
    </row>
    <row r="122" spans="1:14" x14ac:dyDescent="0.25">
      <c r="A122" s="5">
        <v>23141</v>
      </c>
      <c r="B122" s="7">
        <v>43130</v>
      </c>
      <c r="C122" s="5" t="s">
        <v>189</v>
      </c>
      <c r="D122" s="6">
        <v>567441</v>
      </c>
      <c r="E122" s="6"/>
      <c r="F122" s="6">
        <v>0</v>
      </c>
      <c r="G122" s="5" t="s">
        <v>130</v>
      </c>
      <c r="H122" s="6">
        <v>0</v>
      </c>
      <c r="I122" s="7">
        <v>44502</v>
      </c>
      <c r="J122" s="7">
        <v>44545</v>
      </c>
      <c r="K122" s="6">
        <v>3</v>
      </c>
      <c r="L122" s="6">
        <v>3</v>
      </c>
      <c r="M122" s="6"/>
      <c r="N122" s="5" t="s">
        <v>177</v>
      </c>
    </row>
    <row r="123" spans="1:14" x14ac:dyDescent="0.25">
      <c r="A123" s="8">
        <v>23142</v>
      </c>
      <c r="B123" s="10">
        <v>43130</v>
      </c>
      <c r="C123" s="8" t="s">
        <v>189</v>
      </c>
      <c r="D123" s="9">
        <v>567445</v>
      </c>
      <c r="E123" s="9"/>
      <c r="F123" s="9">
        <v>0</v>
      </c>
      <c r="G123" s="8" t="s">
        <v>130</v>
      </c>
      <c r="H123" s="9">
        <v>0</v>
      </c>
      <c r="I123" s="10">
        <v>44502</v>
      </c>
      <c r="J123" s="8"/>
      <c r="K123" s="9">
        <v>0</v>
      </c>
      <c r="L123" s="9">
        <v>0</v>
      </c>
      <c r="M123" s="9"/>
      <c r="N123" s="8" t="s">
        <v>177</v>
      </c>
    </row>
    <row r="124" spans="1:14" x14ac:dyDescent="0.25">
      <c r="A124" s="5">
        <v>23143</v>
      </c>
      <c r="B124" s="7">
        <v>43147</v>
      </c>
      <c r="C124" s="5" t="s">
        <v>189</v>
      </c>
      <c r="D124" s="6">
        <v>579897</v>
      </c>
      <c r="E124" s="6"/>
      <c r="F124" s="6">
        <v>0</v>
      </c>
      <c r="G124" s="5" t="s">
        <v>130</v>
      </c>
      <c r="H124" s="6">
        <v>0</v>
      </c>
      <c r="I124" s="7">
        <v>44525</v>
      </c>
      <c r="J124" s="7">
        <v>44530</v>
      </c>
      <c r="K124" s="6">
        <v>11</v>
      </c>
      <c r="L124" s="6">
        <v>11</v>
      </c>
      <c r="M124" s="6">
        <v>5</v>
      </c>
      <c r="N124" s="5" t="s">
        <v>177</v>
      </c>
    </row>
    <row r="125" spans="1:14" x14ac:dyDescent="0.25">
      <c r="A125" s="8">
        <v>23144</v>
      </c>
      <c r="B125" s="10">
        <v>43147</v>
      </c>
      <c r="C125" s="8" t="s">
        <v>189</v>
      </c>
      <c r="D125" s="9">
        <v>579897</v>
      </c>
      <c r="E125" s="9"/>
      <c r="F125" s="9">
        <v>0</v>
      </c>
      <c r="G125" s="8" t="s">
        <v>130</v>
      </c>
      <c r="H125" s="9">
        <v>0</v>
      </c>
      <c r="I125" s="10">
        <v>44525</v>
      </c>
      <c r="J125" s="10">
        <v>44531</v>
      </c>
      <c r="K125" s="9">
        <v>7</v>
      </c>
      <c r="L125" s="9">
        <v>7</v>
      </c>
      <c r="M125" s="9">
        <v>7</v>
      </c>
      <c r="N125" s="8" t="s">
        <v>177</v>
      </c>
    </row>
    <row r="126" spans="1:14" x14ac:dyDescent="0.25">
      <c r="A126" s="5">
        <v>23145</v>
      </c>
      <c r="B126" s="7">
        <v>43195</v>
      </c>
      <c r="C126" s="5" t="s">
        <v>189</v>
      </c>
      <c r="D126" s="6">
        <v>584011</v>
      </c>
      <c r="E126" s="6"/>
      <c r="F126" s="6"/>
      <c r="G126" s="5"/>
      <c r="H126" s="6">
        <v>584011</v>
      </c>
      <c r="I126" s="5"/>
      <c r="J126" s="7">
        <v>43252</v>
      </c>
      <c r="K126" s="6">
        <v>23245</v>
      </c>
      <c r="L126" s="6">
        <v>23245</v>
      </c>
      <c r="M126" s="6">
        <v>13275</v>
      </c>
      <c r="N126" s="5" t="s">
        <v>177</v>
      </c>
    </row>
    <row r="127" spans="1:14" x14ac:dyDescent="0.25">
      <c r="A127" s="8">
        <v>23146</v>
      </c>
      <c r="B127" s="10">
        <v>43195</v>
      </c>
      <c r="C127" s="8" t="s">
        <v>189</v>
      </c>
      <c r="D127" s="9">
        <v>584011</v>
      </c>
      <c r="E127" s="9"/>
      <c r="F127" s="9"/>
      <c r="G127" s="8"/>
      <c r="H127" s="9">
        <v>584011</v>
      </c>
      <c r="I127" s="8"/>
      <c r="J127" s="10">
        <v>43252</v>
      </c>
      <c r="K127" s="9">
        <v>23245</v>
      </c>
      <c r="L127" s="9">
        <v>23245</v>
      </c>
      <c r="M127" s="9">
        <v>13275</v>
      </c>
      <c r="N127" s="8" t="s">
        <v>177</v>
      </c>
    </row>
    <row r="128" spans="1:14" x14ac:dyDescent="0.25">
      <c r="A128" s="5">
        <v>23147</v>
      </c>
      <c r="B128" s="7">
        <v>43159</v>
      </c>
      <c r="C128" s="5" t="s">
        <v>189</v>
      </c>
      <c r="D128" s="6">
        <v>605408</v>
      </c>
      <c r="E128" s="6"/>
      <c r="F128" s="6"/>
      <c r="G128" s="5"/>
      <c r="H128" s="6">
        <v>605408</v>
      </c>
      <c r="I128" s="5"/>
      <c r="J128" s="7">
        <v>43189</v>
      </c>
      <c r="K128" s="6">
        <v>56112</v>
      </c>
      <c r="L128" s="6">
        <v>56112</v>
      </c>
      <c r="M128" s="6">
        <v>11301</v>
      </c>
      <c r="N128" s="5" t="s">
        <v>177</v>
      </c>
    </row>
    <row r="129" spans="1:14" x14ac:dyDescent="0.25">
      <c r="A129" s="8">
        <v>23148</v>
      </c>
      <c r="B129" s="10">
        <v>43159</v>
      </c>
      <c r="C129" s="8" t="s">
        <v>189</v>
      </c>
      <c r="D129" s="9">
        <v>605408</v>
      </c>
      <c r="E129" s="9"/>
      <c r="F129" s="9"/>
      <c r="G129" s="8"/>
      <c r="H129" s="9">
        <v>605408</v>
      </c>
      <c r="I129" s="8"/>
      <c r="J129" s="10">
        <v>43189</v>
      </c>
      <c r="K129" s="9">
        <v>56112</v>
      </c>
      <c r="L129" s="9">
        <v>56112</v>
      </c>
      <c r="M129" s="9">
        <v>11301</v>
      </c>
      <c r="N129" s="8" t="s">
        <v>177</v>
      </c>
    </row>
    <row r="130" spans="1:14" x14ac:dyDescent="0.25">
      <c r="A130" s="5">
        <v>23149</v>
      </c>
      <c r="B130" s="7">
        <v>43189</v>
      </c>
      <c r="C130" s="5" t="s">
        <v>189</v>
      </c>
      <c r="D130" s="6">
        <v>558669</v>
      </c>
      <c r="E130" s="6"/>
      <c r="F130" s="6"/>
      <c r="G130" s="5"/>
      <c r="H130" s="6">
        <v>558669</v>
      </c>
      <c r="I130" s="5"/>
      <c r="J130" s="7">
        <v>43252</v>
      </c>
      <c r="K130" s="6">
        <v>15354</v>
      </c>
      <c r="L130" s="6">
        <v>15354</v>
      </c>
      <c r="M130" s="6">
        <v>9977</v>
      </c>
      <c r="N130" s="5" t="s">
        <v>177</v>
      </c>
    </row>
    <row r="131" spans="1:14" x14ac:dyDescent="0.25">
      <c r="A131" s="8">
        <v>23150</v>
      </c>
      <c r="B131" s="10">
        <v>43189</v>
      </c>
      <c r="C131" s="8" t="s">
        <v>189</v>
      </c>
      <c r="D131" s="9">
        <v>558669</v>
      </c>
      <c r="E131" s="9"/>
      <c r="F131" s="9"/>
      <c r="G131" s="8"/>
      <c r="H131" s="9">
        <v>558669</v>
      </c>
      <c r="I131" s="8"/>
      <c r="J131" s="10">
        <v>43252</v>
      </c>
      <c r="K131" s="9">
        <v>15354</v>
      </c>
      <c r="L131" s="9">
        <v>15354</v>
      </c>
      <c r="M131" s="9">
        <v>9977</v>
      </c>
      <c r="N131" s="8" t="s">
        <v>177</v>
      </c>
    </row>
    <row r="132" spans="1:14" x14ac:dyDescent="0.25">
      <c r="A132" s="5">
        <v>23151</v>
      </c>
      <c r="B132" s="7">
        <v>43215</v>
      </c>
      <c r="C132" s="5" t="s">
        <v>189</v>
      </c>
      <c r="D132" s="6">
        <v>552931</v>
      </c>
      <c r="E132" s="6"/>
      <c r="F132" s="6"/>
      <c r="G132" s="5"/>
      <c r="H132" s="6">
        <v>552931</v>
      </c>
      <c r="I132" s="5"/>
      <c r="J132" s="7">
        <v>43252</v>
      </c>
      <c r="K132" s="6">
        <v>149151</v>
      </c>
      <c r="L132" s="6">
        <v>287519</v>
      </c>
      <c r="M132" s="6">
        <v>5485</v>
      </c>
      <c r="N132" s="5" t="s">
        <v>177</v>
      </c>
    </row>
    <row r="133" spans="1:14" x14ac:dyDescent="0.25">
      <c r="A133" s="8">
        <v>23152</v>
      </c>
      <c r="B133" s="10">
        <v>43215</v>
      </c>
      <c r="C133" s="8" t="s">
        <v>189</v>
      </c>
      <c r="D133" s="9">
        <v>552931</v>
      </c>
      <c r="E133" s="9"/>
      <c r="F133" s="9"/>
      <c r="G133" s="8"/>
      <c r="H133" s="9">
        <v>552931</v>
      </c>
      <c r="I133" s="8"/>
      <c r="J133" s="10">
        <v>43252</v>
      </c>
      <c r="K133" s="9">
        <v>149151</v>
      </c>
      <c r="L133" s="9">
        <v>287519</v>
      </c>
      <c r="M133" s="9">
        <v>5485</v>
      </c>
      <c r="N133" s="8" t="s">
        <v>177</v>
      </c>
    </row>
    <row r="134" spans="1:14" x14ac:dyDescent="0.25">
      <c r="A134" s="5">
        <v>23153</v>
      </c>
      <c r="B134" s="7">
        <v>43233</v>
      </c>
      <c r="C134" s="5" t="s">
        <v>189</v>
      </c>
      <c r="D134" s="6">
        <v>561472</v>
      </c>
      <c r="E134" s="6"/>
      <c r="F134" s="6"/>
      <c r="G134" s="5"/>
      <c r="H134" s="6">
        <v>561472</v>
      </c>
      <c r="I134" s="5"/>
      <c r="J134" s="7">
        <v>43252</v>
      </c>
      <c r="K134" s="6">
        <v>157696</v>
      </c>
      <c r="L134" s="6">
        <v>296889</v>
      </c>
      <c r="M134" s="6">
        <v>4802</v>
      </c>
      <c r="N134" s="5" t="s">
        <v>177</v>
      </c>
    </row>
    <row r="135" spans="1:14" x14ac:dyDescent="0.25">
      <c r="A135" s="8">
        <v>23154</v>
      </c>
      <c r="B135" s="10">
        <v>43233</v>
      </c>
      <c r="C135" s="8" t="s">
        <v>189</v>
      </c>
      <c r="D135" s="9">
        <v>561472</v>
      </c>
      <c r="E135" s="9"/>
      <c r="F135" s="9"/>
      <c r="G135" s="8"/>
      <c r="H135" s="9">
        <v>561472</v>
      </c>
      <c r="I135" s="8"/>
      <c r="J135" s="10">
        <v>43252</v>
      </c>
      <c r="K135" s="9">
        <v>157696</v>
      </c>
      <c r="L135" s="9">
        <v>296889</v>
      </c>
      <c r="M135" s="9">
        <v>4802</v>
      </c>
      <c r="N135" s="8" t="s">
        <v>177</v>
      </c>
    </row>
    <row r="136" spans="1:14" x14ac:dyDescent="0.25">
      <c r="A136" s="5">
        <v>23155</v>
      </c>
      <c r="B136" s="7">
        <v>43242</v>
      </c>
      <c r="C136" s="5" t="s">
        <v>189</v>
      </c>
      <c r="D136" s="6">
        <v>568794</v>
      </c>
      <c r="E136" s="6"/>
      <c r="F136" s="6"/>
      <c r="G136" s="5"/>
      <c r="H136" s="6">
        <v>568794</v>
      </c>
      <c r="I136" s="5"/>
      <c r="J136" s="7">
        <v>43256</v>
      </c>
      <c r="K136" s="6">
        <v>13938</v>
      </c>
      <c r="L136" s="6">
        <v>13938</v>
      </c>
      <c r="M136" s="6">
        <v>13400</v>
      </c>
      <c r="N136" s="5" t="s">
        <v>177</v>
      </c>
    </row>
    <row r="137" spans="1:14" x14ac:dyDescent="0.25">
      <c r="A137" s="8">
        <v>23156</v>
      </c>
      <c r="B137" s="10">
        <v>43242</v>
      </c>
      <c r="C137" s="8" t="s">
        <v>189</v>
      </c>
      <c r="D137" s="9">
        <v>568793</v>
      </c>
      <c r="E137" s="9"/>
      <c r="F137" s="9"/>
      <c r="G137" s="8"/>
      <c r="H137" s="9">
        <v>568793</v>
      </c>
      <c r="I137" s="8"/>
      <c r="J137" s="10">
        <v>43256</v>
      </c>
      <c r="K137" s="9">
        <v>13938</v>
      </c>
      <c r="L137" s="9">
        <v>13938</v>
      </c>
      <c r="M137" s="9">
        <v>13400</v>
      </c>
      <c r="N137" s="8" t="s">
        <v>177</v>
      </c>
    </row>
    <row r="138" spans="1:14" x14ac:dyDescent="0.25">
      <c r="A138" s="5">
        <v>24001</v>
      </c>
      <c r="B138" s="7">
        <v>42118</v>
      </c>
      <c r="C138" s="5" t="s">
        <v>179</v>
      </c>
      <c r="D138" s="6">
        <v>710036</v>
      </c>
      <c r="E138" s="6"/>
      <c r="F138" s="6">
        <v>233729</v>
      </c>
      <c r="G138" s="5" t="s">
        <v>130</v>
      </c>
      <c r="H138" s="6">
        <v>233729</v>
      </c>
      <c r="I138" s="7">
        <v>43980</v>
      </c>
      <c r="J138" s="7">
        <v>43983</v>
      </c>
      <c r="K138" s="6">
        <v>83381</v>
      </c>
      <c r="L138" s="6">
        <v>233729</v>
      </c>
      <c r="M138" s="6">
        <v>11678</v>
      </c>
      <c r="N138" s="5" t="s">
        <v>176</v>
      </c>
    </row>
    <row r="139" spans="1:14" x14ac:dyDescent="0.25">
      <c r="A139" s="8">
        <v>24002</v>
      </c>
      <c r="B139" s="10">
        <v>42118</v>
      </c>
      <c r="C139" s="8" t="s">
        <v>179</v>
      </c>
      <c r="D139" s="9">
        <v>709413</v>
      </c>
      <c r="E139" s="9"/>
      <c r="F139" s="9">
        <v>233729</v>
      </c>
      <c r="G139" s="8" t="s">
        <v>130</v>
      </c>
      <c r="H139" s="9">
        <v>233729</v>
      </c>
      <c r="I139" s="10">
        <v>43980</v>
      </c>
      <c r="J139" s="10">
        <v>43983</v>
      </c>
      <c r="K139" s="9">
        <v>83381</v>
      </c>
      <c r="L139" s="9">
        <v>233729</v>
      </c>
      <c r="M139" s="9">
        <v>11678</v>
      </c>
      <c r="N139" s="8" t="s">
        <v>176</v>
      </c>
    </row>
    <row r="140" spans="1:14" x14ac:dyDescent="0.25">
      <c r="A140" s="5">
        <v>24005</v>
      </c>
      <c r="B140" s="7">
        <v>42275</v>
      </c>
      <c r="C140" s="5" t="s">
        <v>179</v>
      </c>
      <c r="D140" s="6">
        <v>751479</v>
      </c>
      <c r="E140" s="6"/>
      <c r="F140" s="6">
        <v>253977</v>
      </c>
      <c r="G140" s="5" t="s">
        <v>130</v>
      </c>
      <c r="H140" s="6">
        <v>253977</v>
      </c>
      <c r="I140" s="7">
        <v>43920</v>
      </c>
      <c r="J140" s="7">
        <v>43941</v>
      </c>
      <c r="K140" s="6">
        <v>114601</v>
      </c>
      <c r="L140" s="6">
        <v>253977</v>
      </c>
      <c r="M140" s="6">
        <v>12164</v>
      </c>
      <c r="N140" s="5" t="s">
        <v>176</v>
      </c>
    </row>
    <row r="141" spans="1:14" x14ac:dyDescent="0.25">
      <c r="A141" s="8">
        <v>24006</v>
      </c>
      <c r="B141" s="10">
        <v>42275</v>
      </c>
      <c r="C141" s="8" t="s">
        <v>179</v>
      </c>
      <c r="D141" s="9">
        <v>751485</v>
      </c>
      <c r="E141" s="9"/>
      <c r="F141" s="9">
        <v>253980</v>
      </c>
      <c r="G141" s="8" t="s">
        <v>130</v>
      </c>
      <c r="H141" s="9">
        <v>253980</v>
      </c>
      <c r="I141" s="10">
        <v>43920</v>
      </c>
      <c r="J141" s="10">
        <v>43941</v>
      </c>
      <c r="K141" s="9">
        <v>114601</v>
      </c>
      <c r="L141" s="9">
        <v>253980</v>
      </c>
      <c r="M141" s="9">
        <v>12164</v>
      </c>
      <c r="N141" s="8" t="s">
        <v>176</v>
      </c>
    </row>
    <row r="142" spans="1:14" x14ac:dyDescent="0.25">
      <c r="A142" s="5">
        <v>24013</v>
      </c>
      <c r="B142" s="7">
        <v>42362</v>
      </c>
      <c r="C142" s="5" t="s">
        <v>179</v>
      </c>
      <c r="D142" s="6">
        <v>765148</v>
      </c>
      <c r="E142" s="6"/>
      <c r="F142" s="6">
        <v>308490</v>
      </c>
      <c r="G142" s="5" t="s">
        <v>130</v>
      </c>
      <c r="H142" s="6">
        <v>308490</v>
      </c>
      <c r="I142" s="7">
        <v>43647</v>
      </c>
      <c r="J142" s="7">
        <v>43808</v>
      </c>
      <c r="K142" s="6">
        <v>49051</v>
      </c>
      <c r="L142" s="6">
        <v>308490</v>
      </c>
      <c r="M142" s="6">
        <v>11343</v>
      </c>
      <c r="N142" s="5" t="s">
        <v>176</v>
      </c>
    </row>
    <row r="143" spans="1:14" x14ac:dyDescent="0.25">
      <c r="A143" s="8">
        <v>24014</v>
      </c>
      <c r="B143" s="10">
        <v>42362</v>
      </c>
      <c r="C143" s="8" t="s">
        <v>179</v>
      </c>
      <c r="D143" s="9">
        <v>765150</v>
      </c>
      <c r="E143" s="9"/>
      <c r="F143" s="9">
        <v>308492</v>
      </c>
      <c r="G143" s="8" t="s">
        <v>130</v>
      </c>
      <c r="H143" s="9">
        <v>308492</v>
      </c>
      <c r="I143" s="10">
        <v>43647</v>
      </c>
      <c r="J143" s="10">
        <v>43803</v>
      </c>
      <c r="K143" s="9">
        <v>49051</v>
      </c>
      <c r="L143" s="9">
        <v>308492</v>
      </c>
      <c r="M143" s="9">
        <v>11343</v>
      </c>
      <c r="N143" s="8" t="s">
        <v>176</v>
      </c>
    </row>
    <row r="144" spans="1:14" x14ac:dyDescent="0.25">
      <c r="A144" s="5">
        <v>24017</v>
      </c>
      <c r="B144" s="7">
        <v>42429</v>
      </c>
      <c r="C144" s="5" t="s">
        <v>179</v>
      </c>
      <c r="D144" s="6">
        <v>766638</v>
      </c>
      <c r="E144" s="6"/>
      <c r="F144" s="6">
        <v>309198</v>
      </c>
      <c r="G144" s="5" t="s">
        <v>130</v>
      </c>
      <c r="H144" s="6">
        <v>309198</v>
      </c>
      <c r="I144" s="7">
        <v>43801</v>
      </c>
      <c r="J144" s="7">
        <v>43857</v>
      </c>
      <c r="K144" s="6">
        <v>48999</v>
      </c>
      <c r="L144" s="6">
        <v>309198</v>
      </c>
      <c r="M144" s="6">
        <v>10598</v>
      </c>
      <c r="N144" s="5" t="s">
        <v>176</v>
      </c>
    </row>
    <row r="145" spans="1:14" x14ac:dyDescent="0.25">
      <c r="A145" s="8">
        <v>24018</v>
      </c>
      <c r="B145" s="10">
        <v>42429</v>
      </c>
      <c r="C145" s="8" t="s">
        <v>179</v>
      </c>
      <c r="D145" s="9">
        <v>766641</v>
      </c>
      <c r="E145" s="9"/>
      <c r="F145" s="9">
        <v>309201</v>
      </c>
      <c r="G145" s="8" t="s">
        <v>130</v>
      </c>
      <c r="H145" s="9">
        <v>309201</v>
      </c>
      <c r="I145" s="10">
        <v>43801</v>
      </c>
      <c r="J145" s="10">
        <v>43857</v>
      </c>
      <c r="K145" s="9">
        <v>48999</v>
      </c>
      <c r="L145" s="9">
        <v>309201</v>
      </c>
      <c r="M145" s="9">
        <v>10598</v>
      </c>
      <c r="N145" s="8" t="s">
        <v>176</v>
      </c>
    </row>
    <row r="146" spans="1:14" x14ac:dyDescent="0.25">
      <c r="A146" s="5">
        <v>24021</v>
      </c>
      <c r="B146" s="7">
        <v>42489</v>
      </c>
      <c r="C146" s="5" t="s">
        <v>179</v>
      </c>
      <c r="D146" s="6">
        <v>741778</v>
      </c>
      <c r="E146" s="6"/>
      <c r="F146" s="6">
        <v>293973</v>
      </c>
      <c r="G146" s="5" t="s">
        <v>130</v>
      </c>
      <c r="H146" s="6">
        <v>293973</v>
      </c>
      <c r="I146" s="7">
        <v>43738</v>
      </c>
      <c r="J146" s="7">
        <v>43802</v>
      </c>
      <c r="K146" s="6">
        <v>23558</v>
      </c>
      <c r="L146" s="6">
        <v>293973</v>
      </c>
      <c r="M146" s="6">
        <v>7590</v>
      </c>
      <c r="N146" s="5" t="s">
        <v>176</v>
      </c>
    </row>
    <row r="147" spans="1:14" x14ac:dyDescent="0.25">
      <c r="A147" s="8">
        <v>24022</v>
      </c>
      <c r="B147" s="10">
        <v>42489</v>
      </c>
      <c r="C147" s="8" t="s">
        <v>179</v>
      </c>
      <c r="D147" s="9">
        <v>741778</v>
      </c>
      <c r="E147" s="9"/>
      <c r="F147" s="9">
        <v>293973</v>
      </c>
      <c r="G147" s="8" t="s">
        <v>130</v>
      </c>
      <c r="H147" s="9">
        <v>293973</v>
      </c>
      <c r="I147" s="10">
        <v>43738</v>
      </c>
      <c r="J147" s="10">
        <v>43802</v>
      </c>
      <c r="K147" s="9">
        <v>23558</v>
      </c>
      <c r="L147" s="9">
        <v>293973</v>
      </c>
      <c r="M147" s="9">
        <v>7590</v>
      </c>
      <c r="N147" s="8" t="s">
        <v>176</v>
      </c>
    </row>
    <row r="148" spans="1:14" x14ac:dyDescent="0.25">
      <c r="A148" s="5">
        <v>24063</v>
      </c>
      <c r="B148" s="7">
        <v>42914</v>
      </c>
      <c r="C148" s="5" t="s">
        <v>190</v>
      </c>
      <c r="D148" s="6">
        <v>598859</v>
      </c>
      <c r="E148" s="6"/>
      <c r="F148" s="6">
        <v>130793</v>
      </c>
      <c r="G148" s="5" t="s">
        <v>130</v>
      </c>
      <c r="H148" s="6">
        <v>130793</v>
      </c>
      <c r="I148" s="7">
        <v>44197</v>
      </c>
      <c r="J148" s="7">
        <v>44237</v>
      </c>
      <c r="K148" s="6">
        <v>130793</v>
      </c>
      <c r="L148" s="6">
        <v>130793</v>
      </c>
      <c r="M148" s="6">
        <v>11700</v>
      </c>
      <c r="N148" s="5" t="s">
        <v>177</v>
      </c>
    </row>
    <row r="149" spans="1:14" x14ac:dyDescent="0.25">
      <c r="A149" s="8">
        <v>24064</v>
      </c>
      <c r="B149" s="10">
        <v>42914</v>
      </c>
      <c r="C149" s="8" t="s">
        <v>190</v>
      </c>
      <c r="D149" s="9">
        <v>598854</v>
      </c>
      <c r="E149" s="9"/>
      <c r="F149" s="9">
        <v>130788</v>
      </c>
      <c r="G149" s="8" t="s">
        <v>130</v>
      </c>
      <c r="H149" s="9">
        <v>130788</v>
      </c>
      <c r="I149" s="10">
        <v>44197</v>
      </c>
      <c r="J149" s="10">
        <v>44237</v>
      </c>
      <c r="K149" s="9">
        <v>130788</v>
      </c>
      <c r="L149" s="9">
        <v>130788</v>
      </c>
      <c r="M149" s="9">
        <v>11700</v>
      </c>
      <c r="N149" s="8" t="s">
        <v>177</v>
      </c>
    </row>
    <row r="150" spans="1:14" x14ac:dyDescent="0.25">
      <c r="A150" s="5">
        <v>24065</v>
      </c>
      <c r="B150" s="7">
        <v>42941</v>
      </c>
      <c r="C150" s="5" t="s">
        <v>190</v>
      </c>
      <c r="D150" s="6">
        <v>602679</v>
      </c>
      <c r="E150" s="6"/>
      <c r="F150" s="6">
        <v>49556</v>
      </c>
      <c r="G150" s="5" t="s">
        <v>130</v>
      </c>
      <c r="H150" s="6">
        <v>49556</v>
      </c>
      <c r="I150" s="7">
        <v>44428</v>
      </c>
      <c r="J150" s="7">
        <v>44465</v>
      </c>
      <c r="K150" s="6">
        <v>49556</v>
      </c>
      <c r="L150" s="6">
        <v>49556</v>
      </c>
      <c r="M150" s="6">
        <v>12326</v>
      </c>
      <c r="N150" s="5" t="s">
        <v>177</v>
      </c>
    </row>
    <row r="151" spans="1:14" x14ac:dyDescent="0.25">
      <c r="A151" s="8">
        <v>24066</v>
      </c>
      <c r="B151" s="10">
        <v>42941</v>
      </c>
      <c r="C151" s="8" t="s">
        <v>190</v>
      </c>
      <c r="D151" s="9">
        <v>602679</v>
      </c>
      <c r="E151" s="9"/>
      <c r="F151" s="9">
        <v>49556</v>
      </c>
      <c r="G151" s="8" t="s">
        <v>130</v>
      </c>
      <c r="H151" s="9">
        <v>49556</v>
      </c>
      <c r="I151" s="10">
        <v>44428</v>
      </c>
      <c r="J151" s="10">
        <v>44465</v>
      </c>
      <c r="K151" s="9">
        <v>49556</v>
      </c>
      <c r="L151" s="9">
        <v>49556</v>
      </c>
      <c r="M151" s="9">
        <v>12326</v>
      </c>
      <c r="N151" s="8" t="s">
        <v>177</v>
      </c>
    </row>
    <row r="152" spans="1:14" x14ac:dyDescent="0.25">
      <c r="A152" s="5">
        <v>24067</v>
      </c>
      <c r="B152" s="7">
        <v>42960</v>
      </c>
      <c r="C152" s="5" t="s">
        <v>190</v>
      </c>
      <c r="D152" s="6">
        <v>594393</v>
      </c>
      <c r="E152" s="6"/>
      <c r="F152" s="6">
        <v>75649</v>
      </c>
      <c r="G152" s="5" t="s">
        <v>130</v>
      </c>
      <c r="H152" s="6">
        <v>75649</v>
      </c>
      <c r="I152" s="7">
        <v>44293</v>
      </c>
      <c r="J152" s="7">
        <v>44313</v>
      </c>
      <c r="K152" s="6">
        <v>75649</v>
      </c>
      <c r="L152" s="6">
        <v>75649</v>
      </c>
      <c r="M152" s="6">
        <v>9024</v>
      </c>
      <c r="N152" s="5" t="s">
        <v>177</v>
      </c>
    </row>
    <row r="153" spans="1:14" x14ac:dyDescent="0.25">
      <c r="A153" s="8">
        <v>24068</v>
      </c>
      <c r="B153" s="10">
        <v>42960</v>
      </c>
      <c r="C153" s="8" t="s">
        <v>190</v>
      </c>
      <c r="D153" s="9">
        <v>594385</v>
      </c>
      <c r="E153" s="9"/>
      <c r="F153" s="9">
        <v>75643</v>
      </c>
      <c r="G153" s="8" t="s">
        <v>130</v>
      </c>
      <c r="H153" s="9">
        <v>75643</v>
      </c>
      <c r="I153" s="10">
        <v>44293</v>
      </c>
      <c r="J153" s="10">
        <v>44313</v>
      </c>
      <c r="K153" s="9">
        <v>75643</v>
      </c>
      <c r="L153" s="9">
        <v>75643</v>
      </c>
      <c r="M153" s="9">
        <v>9024</v>
      </c>
      <c r="N153" s="8" t="s">
        <v>177</v>
      </c>
    </row>
    <row r="154" spans="1:14" x14ac:dyDescent="0.25">
      <c r="A154" s="5">
        <v>24069</v>
      </c>
      <c r="B154" s="7">
        <v>42991</v>
      </c>
      <c r="C154" s="5" t="s">
        <v>190</v>
      </c>
      <c r="D154" s="6">
        <v>602976</v>
      </c>
      <c r="E154" s="6"/>
      <c r="F154" s="6">
        <v>83261</v>
      </c>
      <c r="G154" s="5" t="s">
        <v>130</v>
      </c>
      <c r="H154" s="6">
        <v>83261</v>
      </c>
      <c r="I154" s="7">
        <v>44334</v>
      </c>
      <c r="J154" s="7">
        <v>44336</v>
      </c>
      <c r="K154" s="6">
        <v>83261</v>
      </c>
      <c r="L154" s="6">
        <v>83261</v>
      </c>
      <c r="M154" s="6">
        <v>8904</v>
      </c>
      <c r="N154" s="5" t="s">
        <v>177</v>
      </c>
    </row>
    <row r="155" spans="1:14" x14ac:dyDescent="0.25">
      <c r="A155" s="8">
        <v>24070</v>
      </c>
      <c r="B155" s="10">
        <v>42991</v>
      </c>
      <c r="C155" s="8" t="s">
        <v>190</v>
      </c>
      <c r="D155" s="9">
        <v>602977</v>
      </c>
      <c r="E155" s="9"/>
      <c r="F155" s="9">
        <v>83236</v>
      </c>
      <c r="G155" s="8" t="s">
        <v>130</v>
      </c>
      <c r="H155" s="9">
        <v>83236</v>
      </c>
      <c r="I155" s="10">
        <v>44334</v>
      </c>
      <c r="J155" s="10">
        <v>44337</v>
      </c>
      <c r="K155" s="9">
        <v>83236</v>
      </c>
      <c r="L155" s="9">
        <v>83236</v>
      </c>
      <c r="M155" s="9">
        <v>8904</v>
      </c>
      <c r="N155" s="8" t="s">
        <v>177</v>
      </c>
    </row>
    <row r="156" spans="1:14" x14ac:dyDescent="0.25">
      <c r="A156" s="5">
        <v>24071</v>
      </c>
      <c r="B156" s="7">
        <v>42971</v>
      </c>
      <c r="C156" s="5" t="s">
        <v>190</v>
      </c>
      <c r="D156" s="6">
        <v>617739</v>
      </c>
      <c r="E156" s="6"/>
      <c r="F156" s="6"/>
      <c r="G156" s="5"/>
      <c r="H156" s="6">
        <v>617739</v>
      </c>
      <c r="I156" s="5"/>
      <c r="J156" s="7">
        <v>42993</v>
      </c>
      <c r="K156" s="6">
        <v>42819</v>
      </c>
      <c r="L156" s="6">
        <v>42819</v>
      </c>
      <c r="M156" s="6">
        <v>10581</v>
      </c>
      <c r="N156" s="5" t="s">
        <v>177</v>
      </c>
    </row>
    <row r="157" spans="1:14" x14ac:dyDescent="0.25">
      <c r="A157" s="8">
        <v>24072</v>
      </c>
      <c r="B157" s="10">
        <v>42971</v>
      </c>
      <c r="C157" s="8" t="s">
        <v>190</v>
      </c>
      <c r="D157" s="9">
        <v>617741</v>
      </c>
      <c r="E157" s="9"/>
      <c r="F157" s="9"/>
      <c r="G157" s="8"/>
      <c r="H157" s="9">
        <v>617741</v>
      </c>
      <c r="I157" s="8"/>
      <c r="J157" s="10">
        <v>42993</v>
      </c>
      <c r="K157" s="9">
        <v>42821</v>
      </c>
      <c r="L157" s="9">
        <v>42821</v>
      </c>
      <c r="M157" s="9">
        <v>10581</v>
      </c>
      <c r="N157" s="8" t="s">
        <v>177</v>
      </c>
    </row>
    <row r="158" spans="1:14" x14ac:dyDescent="0.25">
      <c r="A158" s="5">
        <v>24073</v>
      </c>
      <c r="B158" s="7">
        <v>43002</v>
      </c>
      <c r="C158" s="5" t="s">
        <v>190</v>
      </c>
      <c r="D158" s="6">
        <v>603945</v>
      </c>
      <c r="E158" s="6"/>
      <c r="F158" s="6">
        <v>60300</v>
      </c>
      <c r="G158" s="5" t="s">
        <v>130</v>
      </c>
      <c r="H158" s="6">
        <v>60300</v>
      </c>
      <c r="I158" s="7">
        <v>44399</v>
      </c>
      <c r="J158" s="7">
        <v>44400</v>
      </c>
      <c r="K158" s="6">
        <v>60300</v>
      </c>
      <c r="L158" s="6">
        <v>60300</v>
      </c>
      <c r="M158" s="6">
        <v>11275</v>
      </c>
      <c r="N158" s="5" t="s">
        <v>177</v>
      </c>
    </row>
    <row r="159" spans="1:14" x14ac:dyDescent="0.25">
      <c r="A159" s="8">
        <v>24074</v>
      </c>
      <c r="B159" s="10">
        <v>43002</v>
      </c>
      <c r="C159" s="8" t="s">
        <v>190</v>
      </c>
      <c r="D159" s="9">
        <v>603945</v>
      </c>
      <c r="E159" s="9"/>
      <c r="F159" s="9">
        <v>60300</v>
      </c>
      <c r="G159" s="8" t="s">
        <v>130</v>
      </c>
      <c r="H159" s="9">
        <v>60300</v>
      </c>
      <c r="I159" s="10">
        <v>44399</v>
      </c>
      <c r="J159" s="10">
        <v>44400</v>
      </c>
      <c r="K159" s="9">
        <v>60300</v>
      </c>
      <c r="L159" s="9">
        <v>60300</v>
      </c>
      <c r="M159" s="9">
        <v>11275</v>
      </c>
      <c r="N159" s="8" t="s">
        <v>177</v>
      </c>
    </row>
    <row r="160" spans="1:14" x14ac:dyDescent="0.25">
      <c r="A160" s="5">
        <v>24075</v>
      </c>
      <c r="B160" s="7">
        <v>43017</v>
      </c>
      <c r="C160" s="5" t="s">
        <v>190</v>
      </c>
      <c r="D160" s="6">
        <v>605045</v>
      </c>
      <c r="E160" s="6"/>
      <c r="F160" s="6">
        <v>76131</v>
      </c>
      <c r="G160" s="5" t="s">
        <v>130</v>
      </c>
      <c r="H160" s="6">
        <v>76131</v>
      </c>
      <c r="I160" s="7">
        <v>44369</v>
      </c>
      <c r="J160" s="7">
        <v>44409</v>
      </c>
      <c r="K160" s="6">
        <v>76131</v>
      </c>
      <c r="L160" s="6">
        <v>76131</v>
      </c>
      <c r="M160" s="6">
        <v>9087</v>
      </c>
      <c r="N160" s="5" t="s">
        <v>177</v>
      </c>
    </row>
    <row r="161" spans="1:14" x14ac:dyDescent="0.25">
      <c r="A161" s="8">
        <v>24076</v>
      </c>
      <c r="B161" s="10">
        <v>43017</v>
      </c>
      <c r="C161" s="8" t="s">
        <v>190</v>
      </c>
      <c r="D161" s="9">
        <v>605045</v>
      </c>
      <c r="E161" s="9"/>
      <c r="F161" s="9">
        <v>76131</v>
      </c>
      <c r="G161" s="8" t="s">
        <v>130</v>
      </c>
      <c r="H161" s="9">
        <v>76131</v>
      </c>
      <c r="I161" s="10">
        <v>44369</v>
      </c>
      <c r="J161" s="10">
        <v>44409</v>
      </c>
      <c r="K161" s="9">
        <v>76131</v>
      </c>
      <c r="L161" s="9">
        <v>76131</v>
      </c>
      <c r="M161" s="9">
        <v>9087</v>
      </c>
      <c r="N161" s="8" t="s">
        <v>177</v>
      </c>
    </row>
    <row r="162" spans="1:14" x14ac:dyDescent="0.25">
      <c r="A162" s="5">
        <v>24077</v>
      </c>
      <c r="B162" s="7">
        <v>42998</v>
      </c>
      <c r="C162" s="5" t="s">
        <v>190</v>
      </c>
      <c r="D162" s="6">
        <v>547883</v>
      </c>
      <c r="E162" s="6"/>
      <c r="F162" s="6">
        <v>26459</v>
      </c>
      <c r="G162" s="5" t="s">
        <v>130</v>
      </c>
      <c r="H162" s="6">
        <v>26459</v>
      </c>
      <c r="I162" s="7">
        <v>44351</v>
      </c>
      <c r="J162" s="7">
        <v>44355</v>
      </c>
      <c r="K162" s="6">
        <v>26459</v>
      </c>
      <c r="L162" s="6">
        <v>26459</v>
      </c>
      <c r="M162" s="6">
        <v>11088</v>
      </c>
      <c r="N162" s="5" t="s">
        <v>177</v>
      </c>
    </row>
    <row r="163" spans="1:14" x14ac:dyDescent="0.25">
      <c r="A163" s="8">
        <v>24078</v>
      </c>
      <c r="B163" s="10">
        <v>42998</v>
      </c>
      <c r="C163" s="8" t="s">
        <v>190</v>
      </c>
      <c r="D163" s="9">
        <v>547881</v>
      </c>
      <c r="E163" s="9"/>
      <c r="F163" s="9">
        <v>26457</v>
      </c>
      <c r="G163" s="8" t="s">
        <v>130</v>
      </c>
      <c r="H163" s="9">
        <v>26457</v>
      </c>
      <c r="I163" s="10">
        <v>44351</v>
      </c>
      <c r="J163" s="10">
        <v>44355</v>
      </c>
      <c r="K163" s="9">
        <v>26457</v>
      </c>
      <c r="L163" s="9">
        <v>26457</v>
      </c>
      <c r="M163" s="9">
        <v>11088</v>
      </c>
      <c r="N163" s="8" t="s">
        <v>177</v>
      </c>
    </row>
    <row r="164" spans="1:14" x14ac:dyDescent="0.25">
      <c r="A164" s="5">
        <v>24079</v>
      </c>
      <c r="B164" s="7">
        <v>43031</v>
      </c>
      <c r="C164" s="5" t="s">
        <v>190</v>
      </c>
      <c r="D164" s="6">
        <v>595297</v>
      </c>
      <c r="E164" s="6"/>
      <c r="F164" s="6">
        <v>17961</v>
      </c>
      <c r="G164" s="5" t="s">
        <v>130</v>
      </c>
      <c r="H164" s="6">
        <v>17961</v>
      </c>
      <c r="I164" s="7">
        <v>44491</v>
      </c>
      <c r="J164" s="7">
        <v>44496</v>
      </c>
      <c r="K164" s="6">
        <v>17961</v>
      </c>
      <c r="L164" s="6">
        <v>17961</v>
      </c>
      <c r="M164" s="6">
        <v>11273</v>
      </c>
      <c r="N164" s="5" t="s">
        <v>177</v>
      </c>
    </row>
    <row r="165" spans="1:14" x14ac:dyDescent="0.25">
      <c r="A165" s="8">
        <v>24080</v>
      </c>
      <c r="B165" s="10">
        <v>43001</v>
      </c>
      <c r="C165" s="8" t="s">
        <v>190</v>
      </c>
      <c r="D165" s="9">
        <v>595297</v>
      </c>
      <c r="E165" s="9"/>
      <c r="F165" s="9">
        <v>17961</v>
      </c>
      <c r="G165" s="8" t="s">
        <v>130</v>
      </c>
      <c r="H165" s="9">
        <v>17961</v>
      </c>
      <c r="I165" s="10">
        <v>44491</v>
      </c>
      <c r="J165" s="10">
        <v>44496</v>
      </c>
      <c r="K165" s="9">
        <v>17961</v>
      </c>
      <c r="L165" s="9">
        <v>17961</v>
      </c>
      <c r="M165" s="9">
        <v>11273</v>
      </c>
      <c r="N165" s="8" t="s">
        <v>177</v>
      </c>
    </row>
    <row r="166" spans="1:14" x14ac:dyDescent="0.25">
      <c r="A166" s="5">
        <v>24081</v>
      </c>
      <c r="B166" s="7">
        <v>43047</v>
      </c>
      <c r="C166" s="5" t="s">
        <v>190</v>
      </c>
      <c r="D166" s="6">
        <v>584351</v>
      </c>
      <c r="E166" s="6"/>
      <c r="F166" s="6"/>
      <c r="G166" s="5"/>
      <c r="H166" s="6">
        <v>584351</v>
      </c>
      <c r="I166" s="5"/>
      <c r="J166" s="7">
        <v>43059</v>
      </c>
      <c r="K166" s="6">
        <v>28491</v>
      </c>
      <c r="L166" s="6">
        <v>319188</v>
      </c>
      <c r="M166" s="6">
        <v>2832</v>
      </c>
      <c r="N166" s="5" t="s">
        <v>177</v>
      </c>
    </row>
    <row r="167" spans="1:14" x14ac:dyDescent="0.25">
      <c r="A167" s="8">
        <v>24082</v>
      </c>
      <c r="B167" s="10">
        <v>43047</v>
      </c>
      <c r="C167" s="8" t="s">
        <v>190</v>
      </c>
      <c r="D167" s="9">
        <v>584351</v>
      </c>
      <c r="E167" s="9"/>
      <c r="F167" s="9"/>
      <c r="G167" s="8"/>
      <c r="H167" s="9">
        <v>584351</v>
      </c>
      <c r="I167" s="8"/>
      <c r="J167" s="10">
        <v>43059</v>
      </c>
      <c r="K167" s="9">
        <v>28491</v>
      </c>
      <c r="L167" s="9">
        <v>319188</v>
      </c>
      <c r="M167" s="9">
        <v>2832</v>
      </c>
      <c r="N167" s="8" t="s">
        <v>177</v>
      </c>
    </row>
    <row r="168" spans="1:14" x14ac:dyDescent="0.25">
      <c r="A168" s="5">
        <v>24083</v>
      </c>
      <c r="B168" s="7">
        <v>43036</v>
      </c>
      <c r="C168" s="5" t="s">
        <v>190</v>
      </c>
      <c r="D168" s="6">
        <v>556139</v>
      </c>
      <c r="E168" s="6"/>
      <c r="F168" s="6">
        <v>63</v>
      </c>
      <c r="G168" s="5" t="s">
        <v>130</v>
      </c>
      <c r="H168" s="6">
        <v>63</v>
      </c>
      <c r="I168" s="7">
        <v>44467</v>
      </c>
      <c r="J168" s="7">
        <v>44475</v>
      </c>
      <c r="K168" s="6">
        <v>63</v>
      </c>
      <c r="L168" s="6">
        <v>63</v>
      </c>
      <c r="M168" s="6">
        <v>40</v>
      </c>
      <c r="N168" s="5" t="s">
        <v>177</v>
      </c>
    </row>
    <row r="169" spans="1:14" x14ac:dyDescent="0.25">
      <c r="A169" s="8">
        <v>24084</v>
      </c>
      <c r="B169" s="10">
        <v>43036</v>
      </c>
      <c r="C169" s="8" t="s">
        <v>190</v>
      </c>
      <c r="D169" s="9">
        <v>556129</v>
      </c>
      <c r="E169" s="9"/>
      <c r="F169" s="9">
        <v>54</v>
      </c>
      <c r="G169" s="8" t="s">
        <v>130</v>
      </c>
      <c r="H169" s="9">
        <v>54</v>
      </c>
      <c r="I169" s="10">
        <v>44467</v>
      </c>
      <c r="J169" s="10">
        <v>44475</v>
      </c>
      <c r="K169" s="9">
        <v>54</v>
      </c>
      <c r="L169" s="9">
        <v>54</v>
      </c>
      <c r="M169" s="9">
        <v>38</v>
      </c>
      <c r="N169" s="8" t="s">
        <v>177</v>
      </c>
    </row>
    <row r="170" spans="1:14" x14ac:dyDescent="0.25">
      <c r="A170" s="5">
        <v>24085</v>
      </c>
      <c r="B170" s="7">
        <v>43061</v>
      </c>
      <c r="C170" s="5" t="s">
        <v>190</v>
      </c>
      <c r="D170" s="6">
        <v>559552</v>
      </c>
      <c r="E170" s="6"/>
      <c r="F170" s="6">
        <v>12606</v>
      </c>
      <c r="G170" s="5" t="s">
        <v>130</v>
      </c>
      <c r="H170" s="6">
        <v>12606</v>
      </c>
      <c r="I170" s="7">
        <v>44494</v>
      </c>
      <c r="J170" s="7">
        <v>44544</v>
      </c>
      <c r="K170" s="6">
        <v>12606</v>
      </c>
      <c r="L170" s="6">
        <v>12606</v>
      </c>
      <c r="M170" s="6">
        <v>11977</v>
      </c>
      <c r="N170" s="5" t="s">
        <v>177</v>
      </c>
    </row>
    <row r="171" spans="1:14" x14ac:dyDescent="0.25">
      <c r="A171" s="8">
        <v>24086</v>
      </c>
      <c r="B171" s="10">
        <v>43061</v>
      </c>
      <c r="C171" s="8" t="s">
        <v>190</v>
      </c>
      <c r="D171" s="9">
        <v>559552</v>
      </c>
      <c r="E171" s="9"/>
      <c r="F171" s="9">
        <v>12606</v>
      </c>
      <c r="G171" s="8" t="s">
        <v>130</v>
      </c>
      <c r="H171" s="9">
        <v>12606</v>
      </c>
      <c r="I171" s="10">
        <v>44494</v>
      </c>
      <c r="J171" s="10">
        <v>44544</v>
      </c>
      <c r="K171" s="9">
        <v>12606</v>
      </c>
      <c r="L171" s="9">
        <v>12606</v>
      </c>
      <c r="M171" s="9">
        <v>11977</v>
      </c>
      <c r="N171" s="8" t="s">
        <v>177</v>
      </c>
    </row>
    <row r="172" spans="1:14" x14ac:dyDescent="0.25">
      <c r="A172" s="5">
        <v>24087</v>
      </c>
      <c r="B172" s="7">
        <v>43074</v>
      </c>
      <c r="C172" s="5" t="s">
        <v>190</v>
      </c>
      <c r="D172" s="6">
        <v>593277</v>
      </c>
      <c r="E172" s="6"/>
      <c r="F172" s="6"/>
      <c r="G172" s="5"/>
      <c r="H172" s="6">
        <v>593277</v>
      </c>
      <c r="I172" s="5"/>
      <c r="J172" s="7">
        <v>43092</v>
      </c>
      <c r="K172" s="6">
        <v>34429</v>
      </c>
      <c r="L172" s="6">
        <v>34429</v>
      </c>
      <c r="M172" s="6">
        <v>12674</v>
      </c>
      <c r="N172" s="5" t="s">
        <v>177</v>
      </c>
    </row>
    <row r="173" spans="1:14" x14ac:dyDescent="0.25">
      <c r="A173" s="8">
        <v>24088</v>
      </c>
      <c r="B173" s="10">
        <v>43074</v>
      </c>
      <c r="C173" s="8" t="s">
        <v>190</v>
      </c>
      <c r="D173" s="9">
        <v>593277</v>
      </c>
      <c r="E173" s="9"/>
      <c r="F173" s="9"/>
      <c r="G173" s="8"/>
      <c r="H173" s="9">
        <v>593277</v>
      </c>
      <c r="I173" s="8"/>
      <c r="J173" s="10">
        <v>43092</v>
      </c>
      <c r="K173" s="9">
        <v>34429</v>
      </c>
      <c r="L173" s="9">
        <v>34429</v>
      </c>
      <c r="M173" s="9">
        <v>12674</v>
      </c>
      <c r="N173" s="8" t="s">
        <v>177</v>
      </c>
    </row>
    <row r="174" spans="1:14" x14ac:dyDescent="0.25">
      <c r="A174" s="5">
        <v>24089</v>
      </c>
      <c r="B174" s="7">
        <v>43086</v>
      </c>
      <c r="C174" s="5" t="s">
        <v>190</v>
      </c>
      <c r="D174" s="6">
        <v>583367</v>
      </c>
      <c r="E174" s="6"/>
      <c r="F174" s="6">
        <v>0</v>
      </c>
      <c r="G174" s="5" t="s">
        <v>130</v>
      </c>
      <c r="H174" s="6">
        <v>0</v>
      </c>
      <c r="I174" s="7">
        <v>44559</v>
      </c>
      <c r="J174" s="5"/>
      <c r="K174" s="6">
        <v>0</v>
      </c>
      <c r="L174" s="6">
        <v>0</v>
      </c>
      <c r="M174" s="6"/>
      <c r="N174" s="5" t="s">
        <v>177</v>
      </c>
    </row>
    <row r="175" spans="1:14" x14ac:dyDescent="0.25">
      <c r="A175" s="8">
        <v>24090</v>
      </c>
      <c r="B175" s="10">
        <v>43086</v>
      </c>
      <c r="C175" s="8" t="s">
        <v>190</v>
      </c>
      <c r="D175" s="9">
        <v>583367</v>
      </c>
      <c r="E175" s="9"/>
      <c r="F175" s="9">
        <v>0</v>
      </c>
      <c r="G175" s="8" t="s">
        <v>130</v>
      </c>
      <c r="H175" s="9">
        <v>0</v>
      </c>
      <c r="I175" s="10">
        <v>44559</v>
      </c>
      <c r="J175" s="8"/>
      <c r="K175" s="9">
        <v>0</v>
      </c>
      <c r="L175" s="9">
        <v>0</v>
      </c>
      <c r="M175" s="9"/>
      <c r="N175" s="8" t="s">
        <v>177</v>
      </c>
    </row>
    <row r="176" spans="1:14" x14ac:dyDescent="0.25">
      <c r="A176" s="5">
        <v>24091</v>
      </c>
      <c r="B176" s="7">
        <v>43064</v>
      </c>
      <c r="C176" s="5" t="s">
        <v>190</v>
      </c>
      <c r="D176" s="6">
        <v>621120</v>
      </c>
      <c r="E176" s="6"/>
      <c r="F176" s="6"/>
      <c r="G176" s="5"/>
      <c r="H176" s="6">
        <v>621120</v>
      </c>
      <c r="I176" s="5"/>
      <c r="J176" s="7">
        <v>43082</v>
      </c>
      <c r="K176" s="6">
        <v>99420</v>
      </c>
      <c r="L176" s="6">
        <v>99420</v>
      </c>
      <c r="M176" s="6">
        <v>12726</v>
      </c>
      <c r="N176" s="5" t="s">
        <v>177</v>
      </c>
    </row>
    <row r="177" spans="1:14" x14ac:dyDescent="0.25">
      <c r="A177" s="8">
        <v>24092</v>
      </c>
      <c r="B177" s="10">
        <v>43064</v>
      </c>
      <c r="C177" s="8" t="s">
        <v>190</v>
      </c>
      <c r="D177" s="9">
        <v>621120</v>
      </c>
      <c r="E177" s="9"/>
      <c r="F177" s="9"/>
      <c r="G177" s="8"/>
      <c r="H177" s="9">
        <v>621120</v>
      </c>
      <c r="I177" s="8"/>
      <c r="J177" s="10">
        <v>43082</v>
      </c>
      <c r="K177" s="9">
        <v>99420</v>
      </c>
      <c r="L177" s="9">
        <v>99420</v>
      </c>
      <c r="M177" s="9">
        <v>12726</v>
      </c>
      <c r="N177" s="8" t="s">
        <v>177</v>
      </c>
    </row>
    <row r="178" spans="1:14" x14ac:dyDescent="0.25">
      <c r="A178" s="5">
        <v>24093</v>
      </c>
      <c r="B178" s="7">
        <v>43099</v>
      </c>
      <c r="C178" s="5" t="s">
        <v>190</v>
      </c>
      <c r="D178" s="6">
        <v>621294</v>
      </c>
      <c r="E178" s="6"/>
      <c r="F178" s="6"/>
      <c r="G178" s="5"/>
      <c r="H178" s="6">
        <v>621294</v>
      </c>
      <c r="I178" s="5"/>
      <c r="J178" s="7">
        <v>43127</v>
      </c>
      <c r="K178" s="6">
        <v>40068</v>
      </c>
      <c r="L178" s="6">
        <v>40068</v>
      </c>
      <c r="M178" s="6">
        <v>7518</v>
      </c>
      <c r="N178" s="5" t="s">
        <v>177</v>
      </c>
    </row>
    <row r="179" spans="1:14" x14ac:dyDescent="0.25">
      <c r="A179" s="8">
        <v>24094</v>
      </c>
      <c r="B179" s="10">
        <v>43099</v>
      </c>
      <c r="C179" s="8" t="s">
        <v>190</v>
      </c>
      <c r="D179" s="9">
        <v>621294</v>
      </c>
      <c r="E179" s="9"/>
      <c r="F179" s="9"/>
      <c r="G179" s="8"/>
      <c r="H179" s="9">
        <v>621294</v>
      </c>
      <c r="I179" s="8"/>
      <c r="J179" s="10">
        <v>43127</v>
      </c>
      <c r="K179" s="9">
        <v>40068</v>
      </c>
      <c r="L179" s="9">
        <v>40068</v>
      </c>
      <c r="M179" s="9">
        <v>7518</v>
      </c>
      <c r="N179" s="8" t="s">
        <v>177</v>
      </c>
    </row>
    <row r="180" spans="1:14" x14ac:dyDescent="0.25">
      <c r="A180" s="5">
        <v>24095</v>
      </c>
      <c r="B180" s="7">
        <v>43139</v>
      </c>
      <c r="C180" s="5" t="s">
        <v>190</v>
      </c>
      <c r="D180" s="6">
        <v>588496</v>
      </c>
      <c r="E180" s="6"/>
      <c r="F180" s="6"/>
      <c r="G180" s="5"/>
      <c r="H180" s="6">
        <v>588496</v>
      </c>
      <c r="I180" s="5"/>
      <c r="J180" s="7">
        <v>43152</v>
      </c>
      <c r="K180" s="6">
        <v>54908</v>
      </c>
      <c r="L180" s="6">
        <v>54908</v>
      </c>
      <c r="M180" s="6">
        <v>12687</v>
      </c>
      <c r="N180" s="5" t="s">
        <v>177</v>
      </c>
    </row>
    <row r="181" spans="1:14" x14ac:dyDescent="0.25">
      <c r="A181" s="8">
        <v>24096</v>
      </c>
      <c r="B181" s="10">
        <v>43139</v>
      </c>
      <c r="C181" s="8" t="s">
        <v>190</v>
      </c>
      <c r="D181" s="9">
        <v>588496</v>
      </c>
      <c r="E181" s="9"/>
      <c r="F181" s="9"/>
      <c r="G181" s="8"/>
      <c r="H181" s="9">
        <v>588496</v>
      </c>
      <c r="I181" s="8"/>
      <c r="J181" s="10">
        <v>43152</v>
      </c>
      <c r="K181" s="9">
        <v>54908</v>
      </c>
      <c r="L181" s="9">
        <v>54908</v>
      </c>
      <c r="M181" s="9">
        <v>12687</v>
      </c>
      <c r="N181" s="8" t="s">
        <v>177</v>
      </c>
    </row>
    <row r="182" spans="1:14" x14ac:dyDescent="0.25">
      <c r="A182" s="5">
        <v>24097</v>
      </c>
      <c r="B182" s="7">
        <v>43095</v>
      </c>
      <c r="C182" s="5" t="s">
        <v>190</v>
      </c>
      <c r="D182" s="6">
        <v>539155</v>
      </c>
      <c r="E182" s="6"/>
      <c r="F182" s="6">
        <v>0</v>
      </c>
      <c r="G182" s="5" t="s">
        <v>130</v>
      </c>
      <c r="H182" s="6">
        <v>0</v>
      </c>
      <c r="I182" s="7">
        <v>44440</v>
      </c>
      <c r="J182" s="7">
        <v>44453</v>
      </c>
      <c r="K182" s="6">
        <v>5</v>
      </c>
      <c r="L182" s="6">
        <v>5</v>
      </c>
      <c r="M182" s="6"/>
      <c r="N182" s="5" t="s">
        <v>177</v>
      </c>
    </row>
    <row r="183" spans="1:14" x14ac:dyDescent="0.25">
      <c r="A183" s="8">
        <v>24098</v>
      </c>
      <c r="B183" s="10">
        <v>43095</v>
      </c>
      <c r="C183" s="8" t="s">
        <v>190</v>
      </c>
      <c r="D183" s="9">
        <v>539155</v>
      </c>
      <c r="E183" s="9"/>
      <c r="F183" s="9">
        <v>0</v>
      </c>
      <c r="G183" s="8" t="s">
        <v>130</v>
      </c>
      <c r="H183" s="9">
        <v>0</v>
      </c>
      <c r="I183" s="10">
        <v>44440</v>
      </c>
      <c r="J183" s="10">
        <v>44453</v>
      </c>
      <c r="K183" s="9">
        <v>6</v>
      </c>
      <c r="L183" s="9">
        <v>6</v>
      </c>
      <c r="M183" s="9"/>
      <c r="N183" s="8" t="s">
        <v>177</v>
      </c>
    </row>
    <row r="184" spans="1:14" x14ac:dyDescent="0.25">
      <c r="A184" s="5">
        <v>24099</v>
      </c>
      <c r="B184" s="7">
        <v>43176</v>
      </c>
      <c r="C184" s="5" t="s">
        <v>190</v>
      </c>
      <c r="D184" s="6">
        <v>546566</v>
      </c>
      <c r="E184" s="6"/>
      <c r="F184" s="6"/>
      <c r="G184" s="5"/>
      <c r="H184" s="6">
        <v>546566</v>
      </c>
      <c r="I184" s="5"/>
      <c r="J184" s="7">
        <v>43192</v>
      </c>
      <c r="K184" s="6">
        <v>146539</v>
      </c>
      <c r="L184" s="6">
        <v>286347</v>
      </c>
      <c r="M184" s="6">
        <v>11831</v>
      </c>
      <c r="N184" s="5" t="s">
        <v>177</v>
      </c>
    </row>
    <row r="185" spans="1:14" x14ac:dyDescent="0.25">
      <c r="A185" s="8">
        <v>24100</v>
      </c>
      <c r="B185" s="10">
        <v>43176</v>
      </c>
      <c r="C185" s="8" t="s">
        <v>190</v>
      </c>
      <c r="D185" s="9">
        <v>546566</v>
      </c>
      <c r="E185" s="9"/>
      <c r="F185" s="9"/>
      <c r="G185" s="8"/>
      <c r="H185" s="9">
        <v>546566</v>
      </c>
      <c r="I185" s="8"/>
      <c r="J185" s="10">
        <v>43192</v>
      </c>
      <c r="K185" s="9">
        <v>146539</v>
      </c>
      <c r="L185" s="9">
        <v>286347</v>
      </c>
      <c r="M185" s="9">
        <v>11831</v>
      </c>
      <c r="N185" s="8" t="s">
        <v>177</v>
      </c>
    </row>
    <row r="186" spans="1:14" x14ac:dyDescent="0.25">
      <c r="A186" s="5">
        <v>24101</v>
      </c>
      <c r="B186" s="7">
        <v>43130</v>
      </c>
      <c r="C186" s="5" t="s">
        <v>190</v>
      </c>
      <c r="D186" s="6">
        <v>567442</v>
      </c>
      <c r="E186" s="6"/>
      <c r="F186" s="6">
        <v>0</v>
      </c>
      <c r="G186" s="5" t="s">
        <v>130</v>
      </c>
      <c r="H186" s="6">
        <v>0</v>
      </c>
      <c r="I186" s="7">
        <v>44502</v>
      </c>
      <c r="J186" s="5"/>
      <c r="K186" s="6">
        <v>0</v>
      </c>
      <c r="L186" s="6">
        <v>0</v>
      </c>
      <c r="M186" s="6"/>
      <c r="N186" s="5" t="s">
        <v>177</v>
      </c>
    </row>
    <row r="187" spans="1:14" x14ac:dyDescent="0.25">
      <c r="A187" s="8">
        <v>24102</v>
      </c>
      <c r="B187" s="10">
        <v>43130</v>
      </c>
      <c r="C187" s="8" t="s">
        <v>190</v>
      </c>
      <c r="D187" s="9">
        <v>567444</v>
      </c>
      <c r="E187" s="9"/>
      <c r="F187" s="9">
        <v>0</v>
      </c>
      <c r="G187" s="8" t="s">
        <v>130</v>
      </c>
      <c r="H187" s="9">
        <v>0</v>
      </c>
      <c r="I187" s="10">
        <v>44502</v>
      </c>
      <c r="J187" s="8"/>
      <c r="K187" s="9">
        <v>0</v>
      </c>
      <c r="L187" s="9">
        <v>0</v>
      </c>
      <c r="M187" s="9"/>
      <c r="N187" s="8" t="s">
        <v>177</v>
      </c>
    </row>
    <row r="188" spans="1:14" x14ac:dyDescent="0.25">
      <c r="A188" s="5">
        <v>24103</v>
      </c>
      <c r="B188" s="7">
        <v>43147</v>
      </c>
      <c r="C188" s="5" t="s">
        <v>190</v>
      </c>
      <c r="D188" s="6">
        <v>579897</v>
      </c>
      <c r="E188" s="6"/>
      <c r="F188" s="6">
        <v>0</v>
      </c>
      <c r="G188" s="5" t="s">
        <v>130</v>
      </c>
      <c r="H188" s="6">
        <v>0</v>
      </c>
      <c r="I188" s="7">
        <v>44525</v>
      </c>
      <c r="J188" s="7">
        <v>44533</v>
      </c>
      <c r="K188" s="6">
        <v>5</v>
      </c>
      <c r="L188" s="6">
        <v>5</v>
      </c>
      <c r="M188" s="6"/>
      <c r="N188" s="5" t="s">
        <v>177</v>
      </c>
    </row>
    <row r="189" spans="1:14" x14ac:dyDescent="0.25">
      <c r="A189" s="8">
        <v>24104</v>
      </c>
      <c r="B189" s="10">
        <v>43147</v>
      </c>
      <c r="C189" s="8" t="s">
        <v>190</v>
      </c>
      <c r="D189" s="9">
        <v>579897</v>
      </c>
      <c r="E189" s="9"/>
      <c r="F189" s="9">
        <v>0</v>
      </c>
      <c r="G189" s="8" t="s">
        <v>130</v>
      </c>
      <c r="H189" s="9">
        <v>0</v>
      </c>
      <c r="I189" s="10">
        <v>44525</v>
      </c>
      <c r="J189" s="10">
        <v>44533</v>
      </c>
      <c r="K189" s="9">
        <v>3</v>
      </c>
      <c r="L189" s="9">
        <v>3</v>
      </c>
      <c r="M189" s="9">
        <v>1</v>
      </c>
      <c r="N189" s="8" t="s">
        <v>177</v>
      </c>
    </row>
    <row r="190" spans="1:14" x14ac:dyDescent="0.25">
      <c r="A190" s="5">
        <v>24105</v>
      </c>
      <c r="B190" s="7">
        <v>43195</v>
      </c>
      <c r="C190" s="5" t="s">
        <v>190</v>
      </c>
      <c r="D190" s="6">
        <v>584011</v>
      </c>
      <c r="E190" s="6"/>
      <c r="F190" s="6"/>
      <c r="G190" s="5"/>
      <c r="H190" s="6">
        <v>584011</v>
      </c>
      <c r="I190" s="5"/>
      <c r="J190" s="7">
        <v>43252</v>
      </c>
      <c r="K190" s="6">
        <v>23245</v>
      </c>
      <c r="L190" s="6">
        <v>23245</v>
      </c>
      <c r="M190" s="6">
        <v>13275</v>
      </c>
      <c r="N190" s="5" t="s">
        <v>177</v>
      </c>
    </row>
    <row r="191" spans="1:14" x14ac:dyDescent="0.25">
      <c r="A191" s="8">
        <v>24106</v>
      </c>
      <c r="B191" s="10">
        <v>43195</v>
      </c>
      <c r="C191" s="8" t="s">
        <v>190</v>
      </c>
      <c r="D191" s="9">
        <v>584011</v>
      </c>
      <c r="E191" s="9"/>
      <c r="F191" s="9"/>
      <c r="G191" s="8"/>
      <c r="H191" s="9">
        <v>584011</v>
      </c>
      <c r="I191" s="8"/>
      <c r="J191" s="10">
        <v>43252</v>
      </c>
      <c r="K191" s="9">
        <v>23245</v>
      </c>
      <c r="L191" s="9">
        <v>23245</v>
      </c>
      <c r="M191" s="9">
        <v>13275</v>
      </c>
      <c r="N191" s="8" t="s">
        <v>177</v>
      </c>
    </row>
    <row r="192" spans="1:14" x14ac:dyDescent="0.25">
      <c r="A192" s="5">
        <v>24107</v>
      </c>
      <c r="B192" s="7">
        <v>43159</v>
      </c>
      <c r="C192" s="5" t="s">
        <v>190</v>
      </c>
      <c r="D192" s="6">
        <v>605408</v>
      </c>
      <c r="E192" s="6"/>
      <c r="F192" s="6"/>
      <c r="G192" s="5"/>
      <c r="H192" s="6">
        <v>605408</v>
      </c>
      <c r="I192" s="5"/>
      <c r="J192" s="7">
        <v>43189</v>
      </c>
      <c r="K192" s="6">
        <v>56112</v>
      </c>
      <c r="L192" s="6">
        <v>56112</v>
      </c>
      <c r="M192" s="6">
        <v>11301</v>
      </c>
      <c r="N192" s="5" t="s">
        <v>177</v>
      </c>
    </row>
    <row r="193" spans="1:14" x14ac:dyDescent="0.25">
      <c r="A193" s="8">
        <v>24108</v>
      </c>
      <c r="B193" s="10">
        <v>43159</v>
      </c>
      <c r="C193" s="8" t="s">
        <v>190</v>
      </c>
      <c r="D193" s="9">
        <v>605408</v>
      </c>
      <c r="E193" s="9"/>
      <c r="F193" s="9"/>
      <c r="G193" s="8"/>
      <c r="H193" s="9">
        <v>605408</v>
      </c>
      <c r="I193" s="8"/>
      <c r="J193" s="10">
        <v>43189</v>
      </c>
      <c r="K193" s="9">
        <v>56112</v>
      </c>
      <c r="L193" s="9">
        <v>56112</v>
      </c>
      <c r="M193" s="9">
        <v>11301</v>
      </c>
      <c r="N193" s="8" t="s">
        <v>177</v>
      </c>
    </row>
    <row r="194" spans="1:14" x14ac:dyDescent="0.25">
      <c r="A194" s="5">
        <v>24109</v>
      </c>
      <c r="B194" s="7">
        <v>43189</v>
      </c>
      <c r="C194" s="5" t="s">
        <v>190</v>
      </c>
      <c r="D194" s="6">
        <v>558669</v>
      </c>
      <c r="E194" s="6"/>
      <c r="F194" s="6"/>
      <c r="G194" s="5"/>
      <c r="H194" s="6">
        <v>558669</v>
      </c>
      <c r="I194" s="5"/>
      <c r="J194" s="7">
        <v>43252</v>
      </c>
      <c r="K194" s="6">
        <v>15354</v>
      </c>
      <c r="L194" s="6">
        <v>15354</v>
      </c>
      <c r="M194" s="6">
        <v>9977</v>
      </c>
      <c r="N194" s="5" t="s">
        <v>177</v>
      </c>
    </row>
    <row r="195" spans="1:14" x14ac:dyDescent="0.25">
      <c r="A195" s="8">
        <v>24110</v>
      </c>
      <c r="B195" s="10">
        <v>43189</v>
      </c>
      <c r="C195" s="8" t="s">
        <v>190</v>
      </c>
      <c r="D195" s="9">
        <v>558669</v>
      </c>
      <c r="E195" s="9"/>
      <c r="F195" s="9"/>
      <c r="G195" s="8"/>
      <c r="H195" s="9">
        <v>558669</v>
      </c>
      <c r="I195" s="8"/>
      <c r="J195" s="10">
        <v>43252</v>
      </c>
      <c r="K195" s="9">
        <v>15354</v>
      </c>
      <c r="L195" s="9">
        <v>15354</v>
      </c>
      <c r="M195" s="9">
        <v>9977</v>
      </c>
      <c r="N195" s="8" t="s">
        <v>177</v>
      </c>
    </row>
    <row r="196" spans="1:14" x14ac:dyDescent="0.25">
      <c r="A196" s="5">
        <v>24111</v>
      </c>
      <c r="B196" s="7">
        <v>43215</v>
      </c>
      <c r="C196" s="5" t="s">
        <v>190</v>
      </c>
      <c r="D196" s="6">
        <v>552931</v>
      </c>
      <c r="E196" s="6"/>
      <c r="F196" s="6"/>
      <c r="G196" s="5"/>
      <c r="H196" s="6">
        <v>552931</v>
      </c>
      <c r="I196" s="5"/>
      <c r="J196" s="7">
        <v>43252</v>
      </c>
      <c r="K196" s="6">
        <v>149151</v>
      </c>
      <c r="L196" s="6">
        <v>287519</v>
      </c>
      <c r="M196" s="6">
        <v>5485</v>
      </c>
      <c r="N196" s="5" t="s">
        <v>177</v>
      </c>
    </row>
    <row r="197" spans="1:14" x14ac:dyDescent="0.25">
      <c r="A197" s="8">
        <v>24112</v>
      </c>
      <c r="B197" s="10">
        <v>43215</v>
      </c>
      <c r="C197" s="8" t="s">
        <v>190</v>
      </c>
      <c r="D197" s="9">
        <v>552931</v>
      </c>
      <c r="E197" s="9"/>
      <c r="F197" s="9"/>
      <c r="G197" s="8"/>
      <c r="H197" s="9">
        <v>552931</v>
      </c>
      <c r="I197" s="8"/>
      <c r="J197" s="10">
        <v>43252</v>
      </c>
      <c r="K197" s="9">
        <v>149151</v>
      </c>
      <c r="L197" s="9">
        <v>287519</v>
      </c>
      <c r="M197" s="9">
        <v>5485</v>
      </c>
      <c r="N197" s="8" t="s">
        <v>177</v>
      </c>
    </row>
    <row r="198" spans="1:14" x14ac:dyDescent="0.25">
      <c r="A198" s="5">
        <v>24113</v>
      </c>
      <c r="B198" s="7">
        <v>43233</v>
      </c>
      <c r="C198" s="5" t="s">
        <v>190</v>
      </c>
      <c r="D198" s="6">
        <v>561472</v>
      </c>
      <c r="E198" s="6"/>
      <c r="F198" s="6"/>
      <c r="G198" s="5"/>
      <c r="H198" s="6">
        <v>561472</v>
      </c>
      <c r="I198" s="5"/>
      <c r="J198" s="7">
        <v>43252</v>
      </c>
      <c r="K198" s="6">
        <v>157696</v>
      </c>
      <c r="L198" s="6">
        <v>296889</v>
      </c>
      <c r="M198" s="6">
        <v>4802</v>
      </c>
      <c r="N198" s="5" t="s">
        <v>177</v>
      </c>
    </row>
    <row r="199" spans="1:14" x14ac:dyDescent="0.25">
      <c r="A199" s="8">
        <v>24114</v>
      </c>
      <c r="B199" s="10">
        <v>43233</v>
      </c>
      <c r="C199" s="8" t="s">
        <v>190</v>
      </c>
      <c r="D199" s="9">
        <v>561472</v>
      </c>
      <c r="E199" s="9"/>
      <c r="F199" s="9"/>
      <c r="G199" s="8"/>
      <c r="H199" s="9">
        <v>561472</v>
      </c>
      <c r="I199" s="8"/>
      <c r="J199" s="10">
        <v>43252</v>
      </c>
      <c r="K199" s="9">
        <v>157696</v>
      </c>
      <c r="L199" s="9">
        <v>296889</v>
      </c>
      <c r="M199" s="9">
        <v>4802</v>
      </c>
      <c r="N199" s="8" t="s">
        <v>177</v>
      </c>
    </row>
    <row r="200" spans="1:14" x14ac:dyDescent="0.25">
      <c r="A200" s="5">
        <v>24115</v>
      </c>
      <c r="B200" s="7">
        <v>43242</v>
      </c>
      <c r="C200" s="5" t="s">
        <v>190</v>
      </c>
      <c r="D200" s="6">
        <v>568794</v>
      </c>
      <c r="E200" s="6"/>
      <c r="F200" s="6"/>
      <c r="G200" s="5"/>
      <c r="H200" s="6">
        <v>568794</v>
      </c>
      <c r="I200" s="5"/>
      <c r="J200" s="7">
        <v>43256</v>
      </c>
      <c r="K200" s="6">
        <v>13938</v>
      </c>
      <c r="L200" s="6">
        <v>13938</v>
      </c>
      <c r="M200" s="6">
        <v>13400</v>
      </c>
      <c r="N200" s="5" t="s">
        <v>177</v>
      </c>
    </row>
    <row r="201" spans="1:14" x14ac:dyDescent="0.25">
      <c r="A201" s="8">
        <v>24116</v>
      </c>
      <c r="B201" s="10">
        <v>43242</v>
      </c>
      <c r="C201" s="8" t="s">
        <v>190</v>
      </c>
      <c r="D201" s="9">
        <v>568794</v>
      </c>
      <c r="E201" s="9"/>
      <c r="F201" s="9"/>
      <c r="G201" s="8"/>
      <c r="H201" s="9">
        <v>568794</v>
      </c>
      <c r="I201" s="8"/>
      <c r="J201" s="10">
        <v>43256</v>
      </c>
      <c r="K201" s="9">
        <v>13938</v>
      </c>
      <c r="L201" s="9">
        <v>13938</v>
      </c>
      <c r="M201" s="9">
        <v>13400</v>
      </c>
      <c r="N201" s="8" t="s">
        <v>177</v>
      </c>
    </row>
    <row r="202" spans="1:14" x14ac:dyDescent="0.25">
      <c r="A202" s="5">
        <v>56003</v>
      </c>
      <c r="B202" s="7">
        <v>41502</v>
      </c>
      <c r="C202" s="5" t="s">
        <v>171</v>
      </c>
      <c r="D202" s="6">
        <v>681093</v>
      </c>
      <c r="E202" s="6"/>
      <c r="F202" s="6">
        <v>196526</v>
      </c>
      <c r="G202" s="5" t="s">
        <v>130</v>
      </c>
      <c r="H202" s="6">
        <v>196526</v>
      </c>
      <c r="I202" s="7">
        <v>43187</v>
      </c>
      <c r="J202" s="7">
        <v>43643</v>
      </c>
      <c r="K202" s="6">
        <v>71859</v>
      </c>
      <c r="L202" s="6">
        <v>196528</v>
      </c>
      <c r="M202" s="6"/>
      <c r="N202" s="5" t="s">
        <v>180</v>
      </c>
    </row>
    <row r="203" spans="1:14" x14ac:dyDescent="0.25">
      <c r="A203" s="8">
        <v>56004</v>
      </c>
      <c r="B203" s="10">
        <v>41502</v>
      </c>
      <c r="C203" s="8" t="s">
        <v>171</v>
      </c>
      <c r="D203" s="9">
        <v>681095</v>
      </c>
      <c r="E203" s="9"/>
      <c r="F203" s="9">
        <v>196528</v>
      </c>
      <c r="G203" s="8" t="s">
        <v>130</v>
      </c>
      <c r="H203" s="9">
        <v>196528</v>
      </c>
      <c r="I203" s="10">
        <v>43187</v>
      </c>
      <c r="J203" s="10">
        <v>43643</v>
      </c>
      <c r="K203" s="9">
        <v>71863</v>
      </c>
      <c r="L203" s="9">
        <v>196533</v>
      </c>
      <c r="M203" s="9"/>
      <c r="N203" s="8" t="s">
        <v>180</v>
      </c>
    </row>
    <row r="204" spans="1:14" x14ac:dyDescent="0.25">
      <c r="A204" s="5">
        <v>56005</v>
      </c>
      <c r="B204" s="7">
        <v>41550</v>
      </c>
      <c r="C204" s="5" t="s">
        <v>171</v>
      </c>
      <c r="D204" s="6">
        <v>722864</v>
      </c>
      <c r="E204" s="6"/>
      <c r="F204" s="6">
        <v>219694</v>
      </c>
      <c r="G204" s="5" t="s">
        <v>130</v>
      </c>
      <c r="H204" s="6">
        <v>219694</v>
      </c>
      <c r="I204" s="7">
        <v>42866</v>
      </c>
      <c r="J204" s="7">
        <v>43041</v>
      </c>
      <c r="K204" s="6">
        <v>96885</v>
      </c>
      <c r="L204" s="6">
        <v>219694</v>
      </c>
      <c r="M204" s="6"/>
      <c r="N204" s="5" t="s">
        <v>180</v>
      </c>
    </row>
    <row r="205" spans="1:14" x14ac:dyDescent="0.25">
      <c r="A205" s="8">
        <v>56006</v>
      </c>
      <c r="B205" s="10">
        <v>41550</v>
      </c>
      <c r="C205" s="8" t="s">
        <v>171</v>
      </c>
      <c r="D205" s="9">
        <v>722874</v>
      </c>
      <c r="E205" s="9"/>
      <c r="F205" s="9">
        <v>219704</v>
      </c>
      <c r="G205" s="8" t="s">
        <v>130</v>
      </c>
      <c r="H205" s="9">
        <v>219704</v>
      </c>
      <c r="I205" s="10">
        <v>42866</v>
      </c>
      <c r="J205" s="10">
        <v>43041</v>
      </c>
      <c r="K205" s="9">
        <v>96895</v>
      </c>
      <c r="L205" s="9">
        <v>219704</v>
      </c>
      <c r="M205" s="9"/>
      <c r="N205" s="8" t="s">
        <v>180</v>
      </c>
    </row>
    <row r="206" spans="1:14" x14ac:dyDescent="0.25">
      <c r="A206" s="5">
        <v>56007</v>
      </c>
      <c r="B206" s="7">
        <v>41579</v>
      </c>
      <c r="C206" s="5" t="s">
        <v>171</v>
      </c>
      <c r="D206" s="6">
        <v>507590</v>
      </c>
      <c r="E206" s="6"/>
      <c r="F206" s="6">
        <v>0</v>
      </c>
      <c r="G206" s="5" t="s">
        <v>130</v>
      </c>
      <c r="H206" s="6">
        <v>0</v>
      </c>
      <c r="I206" s="7">
        <v>43399</v>
      </c>
      <c r="J206" s="7">
        <v>43698</v>
      </c>
      <c r="K206" s="6">
        <v>1089</v>
      </c>
      <c r="L206" s="6">
        <v>1089</v>
      </c>
      <c r="M206" s="6"/>
      <c r="N206" s="5" t="s">
        <v>180</v>
      </c>
    </row>
    <row r="207" spans="1:14" x14ac:dyDescent="0.25">
      <c r="A207" s="8">
        <v>56008</v>
      </c>
      <c r="B207" s="10">
        <v>41579</v>
      </c>
      <c r="C207" s="8" t="s">
        <v>171</v>
      </c>
      <c r="D207" s="9">
        <v>507590</v>
      </c>
      <c r="E207" s="9"/>
      <c r="F207" s="9">
        <v>0</v>
      </c>
      <c r="G207" s="8" t="s">
        <v>130</v>
      </c>
      <c r="H207" s="9">
        <v>0</v>
      </c>
      <c r="I207" s="10">
        <v>43399</v>
      </c>
      <c r="J207" s="10">
        <v>43698</v>
      </c>
      <c r="K207" s="9">
        <v>1089</v>
      </c>
      <c r="L207" s="9">
        <v>1089</v>
      </c>
      <c r="M207" s="9"/>
      <c r="N207" s="8" t="s">
        <v>180</v>
      </c>
    </row>
    <row r="208" spans="1:14" x14ac:dyDescent="0.25">
      <c r="A208" s="5">
        <v>56009</v>
      </c>
      <c r="B208" s="7">
        <v>41631</v>
      </c>
      <c r="C208" s="5" t="s">
        <v>171</v>
      </c>
      <c r="D208" s="6">
        <v>927282</v>
      </c>
      <c r="E208" s="6"/>
      <c r="F208" s="6">
        <v>468738</v>
      </c>
      <c r="G208" s="5" t="s">
        <v>130</v>
      </c>
      <c r="H208" s="6">
        <v>468738</v>
      </c>
      <c r="I208" s="7">
        <v>42741</v>
      </c>
      <c r="J208" s="7">
        <v>42899</v>
      </c>
      <c r="K208" s="6">
        <v>90371</v>
      </c>
      <c r="L208" s="6">
        <v>227313</v>
      </c>
      <c r="M208" s="6"/>
      <c r="N208" s="5" t="s">
        <v>180</v>
      </c>
    </row>
    <row r="209" spans="1:14" x14ac:dyDescent="0.25">
      <c r="A209" s="8">
        <v>56010</v>
      </c>
      <c r="B209" s="10">
        <v>41609</v>
      </c>
      <c r="C209" s="8" t="s">
        <v>171</v>
      </c>
      <c r="D209" s="9">
        <v>927284</v>
      </c>
      <c r="E209" s="9"/>
      <c r="F209" s="9">
        <v>468740</v>
      </c>
      <c r="G209" s="8" t="s">
        <v>130</v>
      </c>
      <c r="H209" s="9">
        <v>468740</v>
      </c>
      <c r="I209" s="10">
        <v>42741</v>
      </c>
      <c r="J209" s="10">
        <v>42899</v>
      </c>
      <c r="K209" s="9">
        <v>90371</v>
      </c>
      <c r="L209" s="9">
        <v>227315</v>
      </c>
      <c r="M209" s="9"/>
      <c r="N209" s="8" t="s">
        <v>180</v>
      </c>
    </row>
    <row r="210" spans="1:14" x14ac:dyDescent="0.25">
      <c r="A210" s="5">
        <v>56011</v>
      </c>
      <c r="B210" s="7">
        <v>41764</v>
      </c>
      <c r="C210" s="5" t="s">
        <v>171</v>
      </c>
      <c r="D210" s="6">
        <v>858688</v>
      </c>
      <c r="E210" s="6"/>
      <c r="F210" s="6">
        <v>348003</v>
      </c>
      <c r="G210" s="5" t="s">
        <v>130</v>
      </c>
      <c r="H210" s="6">
        <v>348003</v>
      </c>
      <c r="I210" s="7">
        <v>43391</v>
      </c>
      <c r="J210" s="7">
        <v>43579</v>
      </c>
      <c r="K210" s="6">
        <v>91962</v>
      </c>
      <c r="L210" s="6">
        <v>91962</v>
      </c>
      <c r="M210" s="6">
        <v>5969</v>
      </c>
      <c r="N210" s="5" t="s">
        <v>180</v>
      </c>
    </row>
    <row r="211" spans="1:14" x14ac:dyDescent="0.25">
      <c r="A211" s="8">
        <v>56012</v>
      </c>
      <c r="B211" s="10">
        <v>41764</v>
      </c>
      <c r="C211" s="8" t="s">
        <v>171</v>
      </c>
      <c r="D211" s="9">
        <v>864661</v>
      </c>
      <c r="E211" s="9"/>
      <c r="F211" s="9">
        <v>353976</v>
      </c>
      <c r="G211" s="8" t="s">
        <v>130</v>
      </c>
      <c r="H211" s="9">
        <v>353976</v>
      </c>
      <c r="I211" s="10">
        <v>43391</v>
      </c>
      <c r="J211" s="10">
        <v>43579</v>
      </c>
      <c r="K211" s="9">
        <v>91966</v>
      </c>
      <c r="L211" s="9">
        <v>91966</v>
      </c>
      <c r="M211" s="9">
        <v>5969</v>
      </c>
      <c r="N211" s="8" t="s">
        <v>180</v>
      </c>
    </row>
    <row r="212" spans="1:14" x14ac:dyDescent="0.25">
      <c r="A212" s="5">
        <v>56013</v>
      </c>
      <c r="B212" s="7">
        <v>41816</v>
      </c>
      <c r="C212" s="5" t="s">
        <v>171</v>
      </c>
      <c r="D212" s="6">
        <v>826172</v>
      </c>
      <c r="E212" s="6"/>
      <c r="F212" s="6">
        <v>311936</v>
      </c>
      <c r="G212" s="5" t="s">
        <v>130</v>
      </c>
      <c r="H212" s="6">
        <v>311936</v>
      </c>
      <c r="I212" s="7">
        <v>43609</v>
      </c>
      <c r="J212" s="7">
        <v>43805</v>
      </c>
      <c r="K212" s="6">
        <v>69086</v>
      </c>
      <c r="L212" s="6">
        <v>69086</v>
      </c>
      <c r="M212" s="6">
        <v>9387</v>
      </c>
      <c r="N212" s="5" t="s">
        <v>180</v>
      </c>
    </row>
    <row r="213" spans="1:14" x14ac:dyDescent="0.25">
      <c r="A213" s="8">
        <v>56014</v>
      </c>
      <c r="B213" s="10">
        <v>41816</v>
      </c>
      <c r="C213" s="8" t="s">
        <v>171</v>
      </c>
      <c r="D213" s="9">
        <v>826170</v>
      </c>
      <c r="E213" s="9"/>
      <c r="F213" s="9">
        <v>311934</v>
      </c>
      <c r="G213" s="8" t="s">
        <v>130</v>
      </c>
      <c r="H213" s="9">
        <v>311934</v>
      </c>
      <c r="I213" s="10">
        <v>43609</v>
      </c>
      <c r="J213" s="10">
        <v>43805</v>
      </c>
      <c r="K213" s="9">
        <v>69086</v>
      </c>
      <c r="L213" s="9">
        <v>69086</v>
      </c>
      <c r="M213" s="9">
        <v>9387</v>
      </c>
      <c r="N213" s="8" t="s">
        <v>180</v>
      </c>
    </row>
    <row r="214" spans="1:14" x14ac:dyDescent="0.25">
      <c r="A214" s="5">
        <v>56015</v>
      </c>
      <c r="B214" s="7">
        <v>41859</v>
      </c>
      <c r="C214" s="5" t="s">
        <v>171</v>
      </c>
      <c r="D214" s="6">
        <v>518176</v>
      </c>
      <c r="E214" s="6"/>
      <c r="F214" s="6">
        <v>0</v>
      </c>
      <c r="G214" s="5" t="s">
        <v>130</v>
      </c>
      <c r="H214" s="6">
        <v>0</v>
      </c>
      <c r="I214" s="7">
        <v>43512</v>
      </c>
      <c r="J214" s="7">
        <v>43822</v>
      </c>
      <c r="K214" s="6">
        <v>5</v>
      </c>
      <c r="L214" s="6">
        <v>5</v>
      </c>
      <c r="M214" s="6"/>
      <c r="N214" s="5" t="s">
        <v>180</v>
      </c>
    </row>
    <row r="215" spans="1:14" x14ac:dyDescent="0.25">
      <c r="A215" s="8">
        <v>56016</v>
      </c>
      <c r="B215" s="10">
        <v>41859</v>
      </c>
      <c r="C215" s="8" t="s">
        <v>171</v>
      </c>
      <c r="D215" s="9">
        <v>518176</v>
      </c>
      <c r="E215" s="9"/>
      <c r="F215" s="9">
        <v>0</v>
      </c>
      <c r="G215" s="8" t="s">
        <v>130</v>
      </c>
      <c r="H215" s="9">
        <v>0</v>
      </c>
      <c r="I215" s="10">
        <v>43512</v>
      </c>
      <c r="J215" s="10">
        <v>43822</v>
      </c>
      <c r="K215" s="9">
        <v>5</v>
      </c>
      <c r="L215" s="9">
        <v>5</v>
      </c>
      <c r="M215" s="9"/>
      <c r="N215" s="8" t="s">
        <v>180</v>
      </c>
    </row>
    <row r="216" spans="1:14" x14ac:dyDescent="0.25">
      <c r="A216" s="5">
        <v>56017</v>
      </c>
      <c r="B216" s="7">
        <v>41883</v>
      </c>
      <c r="C216" s="5" t="s">
        <v>171</v>
      </c>
      <c r="D216" s="6">
        <v>771116</v>
      </c>
      <c r="E216" s="6"/>
      <c r="F216" s="6">
        <v>253197</v>
      </c>
      <c r="G216" s="5" t="s">
        <v>130</v>
      </c>
      <c r="H216" s="6">
        <v>253197</v>
      </c>
      <c r="I216" s="7">
        <v>43550</v>
      </c>
      <c r="J216" s="7">
        <v>43746</v>
      </c>
      <c r="K216" s="6">
        <v>123025</v>
      </c>
      <c r="L216" s="6">
        <v>253197</v>
      </c>
      <c r="M216" s="6">
        <v>10229</v>
      </c>
      <c r="N216" s="5" t="s">
        <v>180</v>
      </c>
    </row>
    <row r="217" spans="1:14" x14ac:dyDescent="0.25">
      <c r="A217" s="8">
        <v>56018</v>
      </c>
      <c r="B217" s="10">
        <v>41883</v>
      </c>
      <c r="C217" s="8" t="s">
        <v>171</v>
      </c>
      <c r="D217" s="9">
        <v>771121</v>
      </c>
      <c r="E217" s="9"/>
      <c r="F217" s="9">
        <v>253202</v>
      </c>
      <c r="G217" s="8" t="s">
        <v>130</v>
      </c>
      <c r="H217" s="9">
        <v>253202</v>
      </c>
      <c r="I217" s="10">
        <v>43550</v>
      </c>
      <c r="J217" s="10">
        <v>43746</v>
      </c>
      <c r="K217" s="9">
        <v>123023</v>
      </c>
      <c r="L217" s="9">
        <v>253202</v>
      </c>
      <c r="M217" s="9">
        <v>10229</v>
      </c>
      <c r="N217" s="8" t="s">
        <v>180</v>
      </c>
    </row>
    <row r="218" spans="1:14" x14ac:dyDescent="0.25">
      <c r="A218" s="5">
        <v>56019</v>
      </c>
      <c r="B218" s="7">
        <v>42500</v>
      </c>
      <c r="C218" s="5" t="s">
        <v>191</v>
      </c>
      <c r="D218" s="6">
        <v>640564</v>
      </c>
      <c r="E218" s="6"/>
      <c r="F218" s="6">
        <v>146236</v>
      </c>
      <c r="G218" s="5" t="s">
        <v>130</v>
      </c>
      <c r="H218" s="6">
        <v>146236</v>
      </c>
      <c r="I218" s="7">
        <v>44137</v>
      </c>
      <c r="J218" s="7">
        <v>44239</v>
      </c>
      <c r="K218" s="6">
        <v>7743</v>
      </c>
      <c r="L218" s="6">
        <v>146236</v>
      </c>
      <c r="M218" s="6">
        <v>7744</v>
      </c>
      <c r="N218" s="5" t="s">
        <v>180</v>
      </c>
    </row>
    <row r="219" spans="1:14" x14ac:dyDescent="0.25">
      <c r="A219" s="8">
        <v>56020</v>
      </c>
      <c r="B219" s="10">
        <v>42481</v>
      </c>
      <c r="C219" s="8" t="s">
        <v>191</v>
      </c>
      <c r="D219" s="9">
        <v>640569</v>
      </c>
      <c r="E219" s="9"/>
      <c r="F219" s="9">
        <v>146237</v>
      </c>
      <c r="G219" s="8" t="s">
        <v>130</v>
      </c>
      <c r="H219" s="9">
        <v>146237</v>
      </c>
      <c r="I219" s="10">
        <v>44137</v>
      </c>
      <c r="J219" s="10">
        <v>44194</v>
      </c>
      <c r="K219" s="9">
        <v>7743</v>
      </c>
      <c r="L219" s="9">
        <v>146237</v>
      </c>
      <c r="M219" s="9">
        <v>7744</v>
      </c>
      <c r="N219" s="8" t="s">
        <v>180</v>
      </c>
    </row>
    <row r="220" spans="1:14" x14ac:dyDescent="0.25">
      <c r="A220" s="5">
        <v>56021</v>
      </c>
      <c r="B220" s="7">
        <v>42551</v>
      </c>
      <c r="C220" s="5" t="s">
        <v>191</v>
      </c>
      <c r="D220" s="6">
        <v>655830</v>
      </c>
      <c r="E220" s="6"/>
      <c r="F220" s="6">
        <v>162486</v>
      </c>
      <c r="G220" s="5" t="s">
        <v>130</v>
      </c>
      <c r="H220" s="6">
        <v>162486</v>
      </c>
      <c r="I220" s="7">
        <v>44021</v>
      </c>
      <c r="J220" s="7">
        <v>44055</v>
      </c>
      <c r="K220" s="6">
        <v>22572</v>
      </c>
      <c r="L220" s="6">
        <v>162486</v>
      </c>
      <c r="M220" s="6">
        <v>12220</v>
      </c>
      <c r="N220" s="5" t="s">
        <v>180</v>
      </c>
    </row>
    <row r="221" spans="1:14" x14ac:dyDescent="0.25">
      <c r="A221" s="8">
        <v>56022</v>
      </c>
      <c r="B221" s="10">
        <v>42566</v>
      </c>
      <c r="C221" s="8" t="s">
        <v>191</v>
      </c>
      <c r="D221" s="9">
        <v>655830</v>
      </c>
      <c r="E221" s="9"/>
      <c r="F221" s="9">
        <v>162485</v>
      </c>
      <c r="G221" s="8" t="s">
        <v>130</v>
      </c>
      <c r="H221" s="9">
        <v>162485</v>
      </c>
      <c r="I221" s="10">
        <v>44021</v>
      </c>
      <c r="J221" s="10">
        <v>44029</v>
      </c>
      <c r="K221" s="9">
        <v>22572</v>
      </c>
      <c r="L221" s="9">
        <v>162485</v>
      </c>
      <c r="M221" s="9">
        <v>12220</v>
      </c>
      <c r="N221" s="8" t="s">
        <v>180</v>
      </c>
    </row>
    <row r="222" spans="1:14" x14ac:dyDescent="0.25">
      <c r="A222" s="5">
        <v>56023</v>
      </c>
      <c r="B222" s="7">
        <v>42594</v>
      </c>
      <c r="C222" s="5" t="s">
        <v>191</v>
      </c>
      <c r="D222" s="6">
        <v>668233</v>
      </c>
      <c r="E222" s="6"/>
      <c r="F222" s="6">
        <v>157774</v>
      </c>
      <c r="G222" s="5" t="s">
        <v>130</v>
      </c>
      <c r="H222" s="6">
        <v>157774</v>
      </c>
      <c r="I222" s="7">
        <v>44084</v>
      </c>
      <c r="J222" s="7">
        <v>44186</v>
      </c>
      <c r="K222" s="6">
        <v>19170</v>
      </c>
      <c r="L222" s="6">
        <v>157774</v>
      </c>
      <c r="M222" s="6">
        <v>12129</v>
      </c>
      <c r="N222" s="5" t="s">
        <v>180</v>
      </c>
    </row>
    <row r="223" spans="1:14" x14ac:dyDescent="0.25">
      <c r="A223" s="8">
        <v>56024</v>
      </c>
      <c r="B223" s="10">
        <v>42594</v>
      </c>
      <c r="C223" s="8" t="s">
        <v>191</v>
      </c>
      <c r="D223" s="9">
        <v>668247</v>
      </c>
      <c r="E223" s="9"/>
      <c r="F223" s="9">
        <v>157778</v>
      </c>
      <c r="G223" s="8" t="s">
        <v>130</v>
      </c>
      <c r="H223" s="9">
        <v>157778</v>
      </c>
      <c r="I223" s="10">
        <v>44084</v>
      </c>
      <c r="J223" s="10">
        <v>44112</v>
      </c>
      <c r="K223" s="9">
        <v>19170</v>
      </c>
      <c r="L223" s="9">
        <v>157778</v>
      </c>
      <c r="M223" s="9">
        <v>12129</v>
      </c>
      <c r="N223" s="8" t="s">
        <v>180</v>
      </c>
    </row>
    <row r="224" spans="1:14" x14ac:dyDescent="0.25">
      <c r="A224" s="5">
        <v>56025</v>
      </c>
      <c r="B224" s="7">
        <v>42780</v>
      </c>
      <c r="C224" s="5" t="s">
        <v>191</v>
      </c>
      <c r="D224" s="6">
        <v>606866</v>
      </c>
      <c r="E224" s="6"/>
      <c r="F224" s="6">
        <v>87313</v>
      </c>
      <c r="G224" s="5" t="s">
        <v>130</v>
      </c>
      <c r="H224" s="6">
        <v>87313</v>
      </c>
      <c r="I224" s="7">
        <v>44264</v>
      </c>
      <c r="J224" s="7">
        <v>44330</v>
      </c>
      <c r="K224" s="6">
        <v>87313</v>
      </c>
      <c r="L224" s="6">
        <v>87313</v>
      </c>
      <c r="M224" s="6">
        <v>10030</v>
      </c>
      <c r="N224" s="5" t="s">
        <v>180</v>
      </c>
    </row>
    <row r="225" spans="1:14" x14ac:dyDescent="0.25">
      <c r="A225" s="8">
        <v>56026</v>
      </c>
      <c r="B225" s="10">
        <v>42780</v>
      </c>
      <c r="C225" s="8" t="s">
        <v>191</v>
      </c>
      <c r="D225" s="9">
        <v>606876</v>
      </c>
      <c r="E225" s="9"/>
      <c r="F225" s="9">
        <v>87318</v>
      </c>
      <c r="G225" s="8" t="s">
        <v>130</v>
      </c>
      <c r="H225" s="9">
        <v>87318</v>
      </c>
      <c r="I225" s="10">
        <v>44264</v>
      </c>
      <c r="J225" s="10">
        <v>44309</v>
      </c>
      <c r="K225" s="9">
        <v>87318</v>
      </c>
      <c r="L225" s="9">
        <v>87318</v>
      </c>
      <c r="M225" s="9">
        <v>10030</v>
      </c>
      <c r="N225" s="8" t="s">
        <v>180</v>
      </c>
    </row>
    <row r="226" spans="1:14" x14ac:dyDescent="0.25">
      <c r="A226" s="5">
        <v>56027</v>
      </c>
      <c r="B226" s="7">
        <v>42815</v>
      </c>
      <c r="C226" s="5" t="s">
        <v>191</v>
      </c>
      <c r="D226" s="6">
        <v>601458</v>
      </c>
      <c r="E226" s="6"/>
      <c r="F226" s="6">
        <v>81514</v>
      </c>
      <c r="G226" s="5" t="s">
        <v>130</v>
      </c>
      <c r="H226" s="6">
        <v>81514</v>
      </c>
      <c r="I226" s="7">
        <v>44294</v>
      </c>
      <c r="J226" s="7">
        <v>44415</v>
      </c>
      <c r="K226" s="6">
        <v>81514</v>
      </c>
      <c r="L226" s="6">
        <v>81514</v>
      </c>
      <c r="M226" s="6">
        <v>11846</v>
      </c>
      <c r="N226" s="5" t="s">
        <v>180</v>
      </c>
    </row>
    <row r="227" spans="1:14" x14ac:dyDescent="0.25">
      <c r="A227" s="8">
        <v>56028</v>
      </c>
      <c r="B227" s="10">
        <v>42815</v>
      </c>
      <c r="C227" s="8" t="s">
        <v>191</v>
      </c>
      <c r="D227" s="9">
        <v>601463</v>
      </c>
      <c r="E227" s="9"/>
      <c r="F227" s="9">
        <v>81518</v>
      </c>
      <c r="G227" s="8" t="s">
        <v>130</v>
      </c>
      <c r="H227" s="9">
        <v>81518</v>
      </c>
      <c r="I227" s="10">
        <v>44294</v>
      </c>
      <c r="J227" s="10">
        <v>44415</v>
      </c>
      <c r="K227" s="9">
        <v>81518</v>
      </c>
      <c r="L227" s="9">
        <v>81518</v>
      </c>
      <c r="M227" s="9">
        <v>11846</v>
      </c>
      <c r="N227" s="8" t="s">
        <v>180</v>
      </c>
    </row>
    <row r="228" spans="1:14" x14ac:dyDescent="0.25">
      <c r="A228" s="5">
        <v>56029</v>
      </c>
      <c r="B228" s="7">
        <v>42836</v>
      </c>
      <c r="C228" s="5" t="s">
        <v>191</v>
      </c>
      <c r="D228" s="6">
        <v>646061</v>
      </c>
      <c r="E228" s="6"/>
      <c r="F228" s="6">
        <v>129191</v>
      </c>
      <c r="G228" s="5" t="s">
        <v>130</v>
      </c>
      <c r="H228" s="6">
        <v>129191</v>
      </c>
      <c r="I228" s="7">
        <v>44197</v>
      </c>
      <c r="J228" s="7">
        <v>44309</v>
      </c>
      <c r="K228" s="6">
        <v>129227</v>
      </c>
      <c r="L228" s="6">
        <v>129227</v>
      </c>
      <c r="M228" s="6">
        <v>9531</v>
      </c>
      <c r="N228" s="5" t="s">
        <v>180</v>
      </c>
    </row>
    <row r="229" spans="1:14" x14ac:dyDescent="0.25">
      <c r="A229" s="8">
        <v>56030</v>
      </c>
      <c r="B229" s="10">
        <v>42836</v>
      </c>
      <c r="C229" s="8" t="s">
        <v>191</v>
      </c>
      <c r="D229" s="9">
        <v>646067</v>
      </c>
      <c r="E229" s="9"/>
      <c r="F229" s="9">
        <v>129197</v>
      </c>
      <c r="G229" s="8" t="s">
        <v>130</v>
      </c>
      <c r="H229" s="9">
        <v>129197</v>
      </c>
      <c r="I229" s="10">
        <v>44197</v>
      </c>
      <c r="J229" s="10">
        <v>44246</v>
      </c>
      <c r="K229" s="9">
        <v>129233</v>
      </c>
      <c r="L229" s="9">
        <v>129233</v>
      </c>
      <c r="M229" s="9">
        <v>9531</v>
      </c>
      <c r="N229" s="8" t="s">
        <v>180</v>
      </c>
    </row>
    <row r="230" spans="1:14" x14ac:dyDescent="0.25">
      <c r="A230" s="5">
        <v>56031</v>
      </c>
      <c r="B230" s="7">
        <v>42877</v>
      </c>
      <c r="C230" s="5" t="s">
        <v>191</v>
      </c>
      <c r="D230" s="6">
        <v>535737</v>
      </c>
      <c r="E230" s="6"/>
      <c r="F230" s="6">
        <v>16019</v>
      </c>
      <c r="G230" s="5" t="s">
        <v>130</v>
      </c>
      <c r="H230" s="6">
        <v>16019</v>
      </c>
      <c r="I230" s="7">
        <v>44381</v>
      </c>
      <c r="J230" s="7">
        <v>44418</v>
      </c>
      <c r="K230" s="6">
        <v>16019</v>
      </c>
      <c r="L230" s="6">
        <v>16019</v>
      </c>
      <c r="M230" s="6">
        <v>9168</v>
      </c>
      <c r="N230" s="5" t="s">
        <v>180</v>
      </c>
    </row>
    <row r="231" spans="1:14" x14ac:dyDescent="0.25">
      <c r="A231" s="8">
        <v>56032</v>
      </c>
      <c r="B231" s="10">
        <v>42877</v>
      </c>
      <c r="C231" s="8" t="s">
        <v>191</v>
      </c>
      <c r="D231" s="9">
        <v>535737</v>
      </c>
      <c r="E231" s="9"/>
      <c r="F231" s="9">
        <v>16019</v>
      </c>
      <c r="G231" s="8" t="s">
        <v>130</v>
      </c>
      <c r="H231" s="9">
        <v>16019</v>
      </c>
      <c r="I231" s="10">
        <v>44381</v>
      </c>
      <c r="J231" s="10">
        <v>44428</v>
      </c>
      <c r="K231" s="9">
        <v>16019</v>
      </c>
      <c r="L231" s="9">
        <v>16019</v>
      </c>
      <c r="M231" s="9">
        <v>9168</v>
      </c>
      <c r="N231" s="8" t="s">
        <v>180</v>
      </c>
    </row>
    <row r="232" spans="1:14" x14ac:dyDescent="0.25">
      <c r="A232" s="5">
        <v>56033</v>
      </c>
      <c r="B232" s="7">
        <v>42909</v>
      </c>
      <c r="C232" s="5" t="s">
        <v>191</v>
      </c>
      <c r="D232" s="6">
        <v>553037</v>
      </c>
      <c r="E232" s="6"/>
      <c r="F232" s="6">
        <v>33523</v>
      </c>
      <c r="G232" s="5" t="s">
        <v>130</v>
      </c>
      <c r="H232" s="6">
        <v>33523</v>
      </c>
      <c r="I232" s="7">
        <v>44333</v>
      </c>
      <c r="J232" s="7">
        <v>44489</v>
      </c>
      <c r="K232" s="6">
        <v>33523</v>
      </c>
      <c r="L232" s="6">
        <v>33523</v>
      </c>
      <c r="M232" s="6">
        <v>6371</v>
      </c>
      <c r="N232" s="5" t="s">
        <v>180</v>
      </c>
    </row>
    <row r="233" spans="1:14" x14ac:dyDescent="0.25">
      <c r="A233" s="8">
        <v>56034</v>
      </c>
      <c r="B233" s="10">
        <v>42909</v>
      </c>
      <c r="C233" s="8" t="s">
        <v>191</v>
      </c>
      <c r="D233" s="9">
        <v>553039</v>
      </c>
      <c r="E233" s="9"/>
      <c r="F233" s="9">
        <v>33523</v>
      </c>
      <c r="G233" s="8" t="s">
        <v>130</v>
      </c>
      <c r="H233" s="9">
        <v>33523</v>
      </c>
      <c r="I233" s="10">
        <v>44333</v>
      </c>
      <c r="J233" s="10">
        <v>44489</v>
      </c>
      <c r="K233" s="9">
        <v>33523</v>
      </c>
      <c r="L233" s="9">
        <v>33523</v>
      </c>
      <c r="M233" s="9">
        <v>6371</v>
      </c>
      <c r="N233" s="8" t="s">
        <v>180</v>
      </c>
    </row>
    <row r="234" spans="1:14" x14ac:dyDescent="0.25">
      <c r="A234" s="5">
        <v>56035</v>
      </c>
      <c r="B234" s="7">
        <v>43412</v>
      </c>
      <c r="C234" s="5" t="s">
        <v>192</v>
      </c>
      <c r="D234" s="6">
        <v>417401</v>
      </c>
      <c r="E234" s="6"/>
      <c r="F234" s="6"/>
      <c r="G234" s="5"/>
      <c r="H234" s="6">
        <v>417401</v>
      </c>
      <c r="I234" s="5"/>
      <c r="J234" s="7">
        <v>43458</v>
      </c>
      <c r="K234" s="6">
        <v>29887</v>
      </c>
      <c r="L234" s="6">
        <v>168249</v>
      </c>
      <c r="M234" s="6">
        <v>12860</v>
      </c>
      <c r="N234" s="5" t="s">
        <v>180</v>
      </c>
    </row>
    <row r="235" spans="1:14" x14ac:dyDescent="0.25">
      <c r="A235" s="8">
        <v>56036</v>
      </c>
      <c r="B235" s="10">
        <v>43412</v>
      </c>
      <c r="C235" s="8" t="s">
        <v>192</v>
      </c>
      <c r="D235" s="9">
        <v>417401</v>
      </c>
      <c r="E235" s="9"/>
      <c r="F235" s="9"/>
      <c r="G235" s="8"/>
      <c r="H235" s="9">
        <v>417401</v>
      </c>
      <c r="I235" s="8"/>
      <c r="J235" s="10">
        <v>43458</v>
      </c>
      <c r="K235" s="9">
        <v>29887</v>
      </c>
      <c r="L235" s="9">
        <v>168249</v>
      </c>
      <c r="M235" s="9">
        <v>12860</v>
      </c>
      <c r="N235" s="8" t="s">
        <v>180</v>
      </c>
    </row>
    <row r="236" spans="1:14" x14ac:dyDescent="0.25">
      <c r="A236" s="5">
        <v>56037</v>
      </c>
      <c r="B236" s="7">
        <v>43516</v>
      </c>
      <c r="C236" s="5" t="s">
        <v>192</v>
      </c>
      <c r="D236" s="6">
        <v>405960</v>
      </c>
      <c r="E236" s="6"/>
      <c r="F236" s="6"/>
      <c r="G236" s="5"/>
      <c r="H236" s="6">
        <v>405960</v>
      </c>
      <c r="I236" s="5"/>
      <c r="J236" s="7">
        <v>43545</v>
      </c>
      <c r="K236" s="6">
        <v>7699</v>
      </c>
      <c r="L236" s="6">
        <v>147540</v>
      </c>
      <c r="M236" s="6">
        <v>7699</v>
      </c>
      <c r="N236" s="5" t="s">
        <v>180</v>
      </c>
    </row>
    <row r="237" spans="1:14" x14ac:dyDescent="0.25">
      <c r="A237" s="8">
        <v>56038</v>
      </c>
      <c r="B237" s="10">
        <v>43516</v>
      </c>
      <c r="C237" s="8" t="s">
        <v>192</v>
      </c>
      <c r="D237" s="9">
        <v>405961</v>
      </c>
      <c r="E237" s="9"/>
      <c r="F237" s="9"/>
      <c r="G237" s="8"/>
      <c r="H237" s="9">
        <v>405961</v>
      </c>
      <c r="I237" s="8"/>
      <c r="J237" s="10">
        <v>43545</v>
      </c>
      <c r="K237" s="9">
        <v>7699</v>
      </c>
      <c r="L237" s="9">
        <v>147540</v>
      </c>
      <c r="M237" s="9">
        <v>7699</v>
      </c>
      <c r="N237" s="8" t="s">
        <v>180</v>
      </c>
    </row>
    <row r="238" spans="1:14" x14ac:dyDescent="0.25">
      <c r="A238" s="5">
        <v>56039</v>
      </c>
      <c r="B238" s="7">
        <v>43564</v>
      </c>
      <c r="C238" s="5" t="s">
        <v>192</v>
      </c>
      <c r="D238" s="6">
        <v>401486</v>
      </c>
      <c r="E238" s="6"/>
      <c r="F238" s="6"/>
      <c r="G238" s="5"/>
      <c r="H238" s="6">
        <v>401486</v>
      </c>
      <c r="I238" s="5"/>
      <c r="J238" s="7">
        <v>43581</v>
      </c>
      <c r="K238" s="6">
        <v>137103</v>
      </c>
      <c r="L238" s="6">
        <v>137103</v>
      </c>
      <c r="M238" s="6">
        <v>7589</v>
      </c>
      <c r="N238" s="5" t="s">
        <v>180</v>
      </c>
    </row>
    <row r="239" spans="1:14" x14ac:dyDescent="0.25">
      <c r="A239" s="8">
        <v>56040</v>
      </c>
      <c r="B239" s="10">
        <v>43564</v>
      </c>
      <c r="C239" s="8" t="s">
        <v>192</v>
      </c>
      <c r="D239" s="9">
        <v>401486</v>
      </c>
      <c r="E239" s="9"/>
      <c r="F239" s="9"/>
      <c r="G239" s="8"/>
      <c r="H239" s="9">
        <v>401486</v>
      </c>
      <c r="I239" s="8"/>
      <c r="J239" s="10">
        <v>43581</v>
      </c>
      <c r="K239" s="9">
        <v>137103</v>
      </c>
      <c r="L239" s="9">
        <v>137103</v>
      </c>
      <c r="M239" s="9">
        <v>7589</v>
      </c>
      <c r="N239" s="8" t="s">
        <v>180</v>
      </c>
    </row>
    <row r="240" spans="1:14" x14ac:dyDescent="0.25">
      <c r="A240" s="5">
        <v>56041</v>
      </c>
      <c r="B240" s="7">
        <v>43600</v>
      </c>
      <c r="C240" s="5" t="s">
        <v>192</v>
      </c>
      <c r="D240" s="6">
        <v>385335</v>
      </c>
      <c r="E240" s="6"/>
      <c r="F240" s="6"/>
      <c r="G240" s="5"/>
      <c r="H240" s="6">
        <v>385335</v>
      </c>
      <c r="I240" s="5"/>
      <c r="J240" s="7">
        <v>43627</v>
      </c>
      <c r="K240" s="6">
        <v>120808</v>
      </c>
      <c r="L240" s="6">
        <v>120808</v>
      </c>
      <c r="M240" s="6">
        <v>4789</v>
      </c>
      <c r="N240" s="5" t="s">
        <v>180</v>
      </c>
    </row>
    <row r="241" spans="1:14" x14ac:dyDescent="0.25">
      <c r="A241" s="8">
        <v>56042</v>
      </c>
      <c r="B241" s="10">
        <v>43600</v>
      </c>
      <c r="C241" s="8" t="s">
        <v>192</v>
      </c>
      <c r="D241" s="9">
        <v>385335</v>
      </c>
      <c r="E241" s="9"/>
      <c r="F241" s="9"/>
      <c r="G241" s="8"/>
      <c r="H241" s="9">
        <v>385335</v>
      </c>
      <c r="I241" s="8"/>
      <c r="J241" s="10">
        <v>43627</v>
      </c>
      <c r="K241" s="9">
        <v>120808</v>
      </c>
      <c r="L241" s="9">
        <v>120808</v>
      </c>
      <c r="M241" s="9">
        <v>4789</v>
      </c>
      <c r="N241" s="8" t="s">
        <v>180</v>
      </c>
    </row>
    <row r="242" spans="1:14" x14ac:dyDescent="0.25">
      <c r="A242" s="5">
        <v>56043</v>
      </c>
      <c r="B242" s="7">
        <v>43752</v>
      </c>
      <c r="C242" s="5" t="s">
        <v>192</v>
      </c>
      <c r="D242" s="6">
        <v>343367</v>
      </c>
      <c r="E242" s="6"/>
      <c r="F242" s="6"/>
      <c r="G242" s="5"/>
      <c r="H242" s="6">
        <v>343367</v>
      </c>
      <c r="I242" s="5"/>
      <c r="J242" s="7">
        <v>43787</v>
      </c>
      <c r="K242" s="6">
        <v>82204</v>
      </c>
      <c r="L242" s="6">
        <v>82204</v>
      </c>
      <c r="M242" s="6">
        <v>10716</v>
      </c>
      <c r="N242" s="5" t="s">
        <v>180</v>
      </c>
    </row>
    <row r="243" spans="1:14" x14ac:dyDescent="0.25">
      <c r="A243" s="8">
        <v>56044</v>
      </c>
      <c r="B243" s="10">
        <v>43752</v>
      </c>
      <c r="C243" s="8" t="s">
        <v>192</v>
      </c>
      <c r="D243" s="9">
        <v>343367</v>
      </c>
      <c r="E243" s="9"/>
      <c r="F243" s="9"/>
      <c r="G243" s="8"/>
      <c r="H243" s="9">
        <v>343367</v>
      </c>
      <c r="I243" s="8"/>
      <c r="J243" s="10">
        <v>43787</v>
      </c>
      <c r="K243" s="9">
        <v>82204</v>
      </c>
      <c r="L243" s="9">
        <v>82204</v>
      </c>
      <c r="M243" s="9">
        <v>10716</v>
      </c>
      <c r="N243" s="8" t="s">
        <v>180</v>
      </c>
    </row>
    <row r="244" spans="1:14" x14ac:dyDescent="0.25">
      <c r="A244" s="5">
        <v>56045</v>
      </c>
      <c r="B244" s="7">
        <v>43766</v>
      </c>
      <c r="C244" s="5" t="s">
        <v>192</v>
      </c>
      <c r="D244" s="6">
        <v>279158</v>
      </c>
      <c r="E244" s="6"/>
      <c r="F244" s="6"/>
      <c r="G244" s="5"/>
      <c r="H244" s="6">
        <v>279158</v>
      </c>
      <c r="I244" s="5"/>
      <c r="J244" s="7">
        <v>43802</v>
      </c>
      <c r="K244" s="6">
        <v>14155</v>
      </c>
      <c r="L244" s="6">
        <v>14155</v>
      </c>
      <c r="M244" s="6">
        <v>9849</v>
      </c>
      <c r="N244" s="5" t="s">
        <v>180</v>
      </c>
    </row>
    <row r="245" spans="1:14" x14ac:dyDescent="0.25">
      <c r="A245" s="8">
        <v>56046</v>
      </c>
      <c r="B245" s="10">
        <v>43766</v>
      </c>
      <c r="C245" s="8" t="s">
        <v>192</v>
      </c>
      <c r="D245" s="9">
        <v>279158</v>
      </c>
      <c r="E245" s="9"/>
      <c r="F245" s="9"/>
      <c r="G245" s="8"/>
      <c r="H245" s="9">
        <v>279158</v>
      </c>
      <c r="I245" s="8"/>
      <c r="J245" s="10">
        <v>43802</v>
      </c>
      <c r="K245" s="9">
        <v>14155</v>
      </c>
      <c r="L245" s="9">
        <v>14155</v>
      </c>
      <c r="M245" s="9">
        <v>9849</v>
      </c>
      <c r="N245" s="8" t="s">
        <v>180</v>
      </c>
    </row>
    <row r="246" spans="1:14" x14ac:dyDescent="0.25">
      <c r="A246" s="5">
        <v>56047</v>
      </c>
      <c r="B246" s="7">
        <v>43780</v>
      </c>
      <c r="C246" s="5" t="s">
        <v>192</v>
      </c>
      <c r="D246" s="6">
        <v>299199</v>
      </c>
      <c r="E246" s="6"/>
      <c r="F246" s="6"/>
      <c r="G246" s="5"/>
      <c r="H246" s="6">
        <v>299199</v>
      </c>
      <c r="I246" s="5"/>
      <c r="J246" s="7">
        <v>43803</v>
      </c>
      <c r="K246" s="6">
        <v>34403</v>
      </c>
      <c r="L246" s="6">
        <v>34403</v>
      </c>
      <c r="M246" s="6">
        <v>13079</v>
      </c>
      <c r="N246" s="5" t="s">
        <v>180</v>
      </c>
    </row>
    <row r="247" spans="1:14" x14ac:dyDescent="0.25">
      <c r="A247" s="8">
        <v>56048</v>
      </c>
      <c r="B247" s="10">
        <v>43780</v>
      </c>
      <c r="C247" s="8" t="s">
        <v>192</v>
      </c>
      <c r="D247" s="9">
        <v>299199</v>
      </c>
      <c r="E247" s="9"/>
      <c r="F247" s="9"/>
      <c r="G247" s="8"/>
      <c r="H247" s="9">
        <v>299199</v>
      </c>
      <c r="I247" s="8"/>
      <c r="J247" s="10">
        <v>43803</v>
      </c>
      <c r="K247" s="9">
        <v>34403</v>
      </c>
      <c r="L247" s="9">
        <v>34403</v>
      </c>
      <c r="M247" s="9">
        <v>13079</v>
      </c>
      <c r="N247" s="8" t="s">
        <v>180</v>
      </c>
    </row>
    <row r="248" spans="1:14" x14ac:dyDescent="0.25">
      <c r="A248" s="5">
        <v>57003</v>
      </c>
      <c r="B248" s="7">
        <v>41502</v>
      </c>
      <c r="C248" s="5" t="s">
        <v>174</v>
      </c>
      <c r="D248" s="6">
        <v>681096</v>
      </c>
      <c r="E248" s="6"/>
      <c r="F248" s="6">
        <v>196529</v>
      </c>
      <c r="G248" s="5" t="s">
        <v>130</v>
      </c>
      <c r="H248" s="6">
        <v>196529</v>
      </c>
      <c r="I248" s="7">
        <v>43187</v>
      </c>
      <c r="J248" s="7">
        <v>43643</v>
      </c>
      <c r="K248" s="6">
        <v>71863</v>
      </c>
      <c r="L248" s="6">
        <v>196533</v>
      </c>
      <c r="M248" s="6"/>
      <c r="N248" s="5" t="s">
        <v>180</v>
      </c>
    </row>
    <row r="249" spans="1:14" x14ac:dyDescent="0.25">
      <c r="A249" s="8">
        <v>57004</v>
      </c>
      <c r="B249" s="10">
        <v>41502</v>
      </c>
      <c r="C249" s="8" t="s">
        <v>174</v>
      </c>
      <c r="D249" s="9">
        <v>681095</v>
      </c>
      <c r="E249" s="9"/>
      <c r="F249" s="9">
        <v>196528</v>
      </c>
      <c r="G249" s="8" t="s">
        <v>130</v>
      </c>
      <c r="H249" s="9">
        <v>196528</v>
      </c>
      <c r="I249" s="10">
        <v>43187</v>
      </c>
      <c r="J249" s="10">
        <v>43643</v>
      </c>
      <c r="K249" s="9">
        <v>71864</v>
      </c>
      <c r="L249" s="9">
        <v>196534</v>
      </c>
      <c r="M249" s="9"/>
      <c r="N249" s="8" t="s">
        <v>180</v>
      </c>
    </row>
    <row r="250" spans="1:14" x14ac:dyDescent="0.25">
      <c r="A250" s="5">
        <v>57005</v>
      </c>
      <c r="B250" s="7">
        <v>41550</v>
      </c>
      <c r="C250" s="5" t="s">
        <v>174</v>
      </c>
      <c r="D250" s="6">
        <v>722863</v>
      </c>
      <c r="E250" s="6"/>
      <c r="F250" s="6">
        <v>219693</v>
      </c>
      <c r="G250" s="5" t="s">
        <v>130</v>
      </c>
      <c r="H250" s="6">
        <v>219693</v>
      </c>
      <c r="I250" s="7">
        <v>42866</v>
      </c>
      <c r="J250" s="7">
        <v>43041</v>
      </c>
      <c r="K250" s="6">
        <v>96888</v>
      </c>
      <c r="L250" s="6">
        <v>219697</v>
      </c>
      <c r="M250" s="6"/>
      <c r="N250" s="5" t="s">
        <v>180</v>
      </c>
    </row>
    <row r="251" spans="1:14" x14ac:dyDescent="0.25">
      <c r="A251" s="8">
        <v>57006</v>
      </c>
      <c r="B251" s="10">
        <v>41550</v>
      </c>
      <c r="C251" s="8" t="s">
        <v>174</v>
      </c>
      <c r="D251" s="9">
        <v>722872</v>
      </c>
      <c r="E251" s="9"/>
      <c r="F251" s="9">
        <v>219702</v>
      </c>
      <c r="G251" s="8" t="s">
        <v>130</v>
      </c>
      <c r="H251" s="9">
        <v>219702</v>
      </c>
      <c r="I251" s="10">
        <v>42866</v>
      </c>
      <c r="J251" s="10">
        <v>43041</v>
      </c>
      <c r="K251" s="9">
        <v>96893</v>
      </c>
      <c r="L251" s="9">
        <v>219702</v>
      </c>
      <c r="M251" s="9"/>
      <c r="N251" s="8" t="s">
        <v>180</v>
      </c>
    </row>
    <row r="252" spans="1:14" x14ac:dyDescent="0.25">
      <c r="A252" s="5">
        <v>57007</v>
      </c>
      <c r="B252" s="7">
        <v>41579</v>
      </c>
      <c r="C252" s="5" t="s">
        <v>174</v>
      </c>
      <c r="D252" s="6">
        <v>507590</v>
      </c>
      <c r="E252" s="6"/>
      <c r="F252" s="6">
        <v>0</v>
      </c>
      <c r="G252" s="5" t="s">
        <v>130</v>
      </c>
      <c r="H252" s="6">
        <v>0</v>
      </c>
      <c r="I252" s="7">
        <v>43399</v>
      </c>
      <c r="J252" s="7">
        <v>43698</v>
      </c>
      <c r="K252" s="6">
        <v>1089</v>
      </c>
      <c r="L252" s="6">
        <v>1089</v>
      </c>
      <c r="M252" s="6"/>
      <c r="N252" s="5" t="s">
        <v>180</v>
      </c>
    </row>
    <row r="253" spans="1:14" x14ac:dyDescent="0.25">
      <c r="A253" s="8">
        <v>57008</v>
      </c>
      <c r="B253" s="10">
        <v>41579</v>
      </c>
      <c r="C253" s="8" t="s">
        <v>174</v>
      </c>
      <c r="D253" s="9">
        <v>507590</v>
      </c>
      <c r="E253" s="9"/>
      <c r="F253" s="9">
        <v>0</v>
      </c>
      <c r="G253" s="8" t="s">
        <v>130</v>
      </c>
      <c r="H253" s="9">
        <v>0</v>
      </c>
      <c r="I253" s="10">
        <v>43399</v>
      </c>
      <c r="J253" s="10">
        <v>43698</v>
      </c>
      <c r="K253" s="9">
        <v>1089</v>
      </c>
      <c r="L253" s="9">
        <v>1089</v>
      </c>
      <c r="M253" s="9"/>
      <c r="N253" s="8" t="s">
        <v>180</v>
      </c>
    </row>
    <row r="254" spans="1:14" x14ac:dyDescent="0.25">
      <c r="A254" s="5">
        <v>57009</v>
      </c>
      <c r="B254" s="7">
        <v>41609</v>
      </c>
      <c r="C254" s="5" t="s">
        <v>174</v>
      </c>
      <c r="D254" s="6">
        <v>927284</v>
      </c>
      <c r="E254" s="6"/>
      <c r="F254" s="6">
        <v>468740</v>
      </c>
      <c r="G254" s="5" t="s">
        <v>130</v>
      </c>
      <c r="H254" s="6">
        <v>468740</v>
      </c>
      <c r="I254" s="7">
        <v>42741</v>
      </c>
      <c r="J254" s="7">
        <v>42899</v>
      </c>
      <c r="K254" s="6">
        <v>90371</v>
      </c>
      <c r="L254" s="6">
        <v>227314</v>
      </c>
      <c r="M254" s="6"/>
      <c r="N254" s="5" t="s">
        <v>180</v>
      </c>
    </row>
    <row r="255" spans="1:14" x14ac:dyDescent="0.25">
      <c r="A255" s="8">
        <v>57010</v>
      </c>
      <c r="B255" s="10">
        <v>41609</v>
      </c>
      <c r="C255" s="8" t="s">
        <v>174</v>
      </c>
      <c r="D255" s="9">
        <v>927284</v>
      </c>
      <c r="E255" s="9"/>
      <c r="F255" s="9">
        <v>468740</v>
      </c>
      <c r="G255" s="8" t="s">
        <v>130</v>
      </c>
      <c r="H255" s="9">
        <v>468740</v>
      </c>
      <c r="I255" s="10">
        <v>42741</v>
      </c>
      <c r="J255" s="10">
        <v>42899</v>
      </c>
      <c r="K255" s="9">
        <v>90373</v>
      </c>
      <c r="L255" s="9">
        <v>227316</v>
      </c>
      <c r="M255" s="9"/>
      <c r="N255" s="8" t="s">
        <v>180</v>
      </c>
    </row>
    <row r="256" spans="1:14" x14ac:dyDescent="0.25">
      <c r="A256" s="5">
        <v>57011</v>
      </c>
      <c r="B256" s="7">
        <v>41764</v>
      </c>
      <c r="C256" s="5" t="s">
        <v>174</v>
      </c>
      <c r="D256" s="6">
        <v>864658</v>
      </c>
      <c r="E256" s="6"/>
      <c r="F256" s="6">
        <v>353973</v>
      </c>
      <c r="G256" s="5" t="s">
        <v>130</v>
      </c>
      <c r="H256" s="6">
        <v>353973</v>
      </c>
      <c r="I256" s="7">
        <v>43391</v>
      </c>
      <c r="J256" s="7">
        <v>43579</v>
      </c>
      <c r="K256" s="6">
        <v>91964</v>
      </c>
      <c r="L256" s="6">
        <v>91964</v>
      </c>
      <c r="M256" s="6">
        <v>5969</v>
      </c>
      <c r="N256" s="5" t="s">
        <v>180</v>
      </c>
    </row>
    <row r="257" spans="1:14" x14ac:dyDescent="0.25">
      <c r="A257" s="8">
        <v>57012</v>
      </c>
      <c r="B257" s="10">
        <v>41764</v>
      </c>
      <c r="C257" s="8" t="s">
        <v>174</v>
      </c>
      <c r="D257" s="9">
        <v>864658</v>
      </c>
      <c r="E257" s="9"/>
      <c r="F257" s="9">
        <v>353973</v>
      </c>
      <c r="G257" s="8" t="s">
        <v>130</v>
      </c>
      <c r="H257" s="9">
        <v>353973</v>
      </c>
      <c r="I257" s="10">
        <v>43391</v>
      </c>
      <c r="J257" s="10">
        <v>43579</v>
      </c>
      <c r="K257" s="9">
        <v>91964</v>
      </c>
      <c r="L257" s="9">
        <v>91964</v>
      </c>
      <c r="M257" s="9">
        <v>5969</v>
      </c>
      <c r="N257" s="8" t="s">
        <v>180</v>
      </c>
    </row>
    <row r="258" spans="1:14" x14ac:dyDescent="0.25">
      <c r="A258" s="5">
        <v>57013</v>
      </c>
      <c r="B258" s="7">
        <v>41816</v>
      </c>
      <c r="C258" s="5" t="s">
        <v>174</v>
      </c>
      <c r="D258" s="6">
        <v>826170</v>
      </c>
      <c r="E258" s="6"/>
      <c r="F258" s="6">
        <v>311934</v>
      </c>
      <c r="G258" s="5" t="s">
        <v>130</v>
      </c>
      <c r="H258" s="6">
        <v>311934</v>
      </c>
      <c r="I258" s="7">
        <v>43609</v>
      </c>
      <c r="J258" s="7">
        <v>43805</v>
      </c>
      <c r="K258" s="6">
        <v>69086</v>
      </c>
      <c r="L258" s="6">
        <v>69086</v>
      </c>
      <c r="M258" s="6">
        <v>9387</v>
      </c>
      <c r="N258" s="5" t="s">
        <v>180</v>
      </c>
    </row>
    <row r="259" spans="1:14" x14ac:dyDescent="0.25">
      <c r="A259" s="8">
        <v>57014</v>
      </c>
      <c r="B259" s="10">
        <v>41816</v>
      </c>
      <c r="C259" s="8" t="s">
        <v>174</v>
      </c>
      <c r="D259" s="9">
        <v>826170</v>
      </c>
      <c r="E259" s="9"/>
      <c r="F259" s="9">
        <v>311934</v>
      </c>
      <c r="G259" s="8" t="s">
        <v>130</v>
      </c>
      <c r="H259" s="9">
        <v>311934</v>
      </c>
      <c r="I259" s="10">
        <v>43609</v>
      </c>
      <c r="J259" s="10">
        <v>43805</v>
      </c>
      <c r="K259" s="9">
        <v>69086</v>
      </c>
      <c r="L259" s="9">
        <v>69086</v>
      </c>
      <c r="M259" s="9">
        <v>9387</v>
      </c>
      <c r="N259" s="8" t="s">
        <v>180</v>
      </c>
    </row>
    <row r="260" spans="1:14" x14ac:dyDescent="0.25">
      <c r="A260" s="5">
        <v>57015</v>
      </c>
      <c r="B260" s="7">
        <v>41859</v>
      </c>
      <c r="C260" s="5" t="s">
        <v>174</v>
      </c>
      <c r="D260" s="6">
        <v>518176</v>
      </c>
      <c r="E260" s="6"/>
      <c r="F260" s="6">
        <v>0</v>
      </c>
      <c r="G260" s="5" t="s">
        <v>130</v>
      </c>
      <c r="H260" s="6">
        <v>0</v>
      </c>
      <c r="I260" s="7">
        <v>43512</v>
      </c>
      <c r="J260" s="7">
        <v>43822</v>
      </c>
      <c r="K260" s="6">
        <v>5</v>
      </c>
      <c r="L260" s="6">
        <v>5</v>
      </c>
      <c r="M260" s="6"/>
      <c r="N260" s="5" t="s">
        <v>180</v>
      </c>
    </row>
    <row r="261" spans="1:14" x14ac:dyDescent="0.25">
      <c r="A261" s="8">
        <v>57016</v>
      </c>
      <c r="B261" s="10">
        <v>41859</v>
      </c>
      <c r="C261" s="8" t="s">
        <v>174</v>
      </c>
      <c r="D261" s="9">
        <v>518176</v>
      </c>
      <c r="E261" s="9"/>
      <c r="F261" s="9">
        <v>0</v>
      </c>
      <c r="G261" s="8" t="s">
        <v>130</v>
      </c>
      <c r="H261" s="9">
        <v>0</v>
      </c>
      <c r="I261" s="10">
        <v>43512</v>
      </c>
      <c r="J261" s="10">
        <v>43822</v>
      </c>
      <c r="K261" s="9">
        <v>5</v>
      </c>
      <c r="L261" s="9">
        <v>5</v>
      </c>
      <c r="M261" s="9"/>
      <c r="N261" s="8" t="s">
        <v>180</v>
      </c>
    </row>
    <row r="262" spans="1:14" x14ac:dyDescent="0.25">
      <c r="A262" s="5">
        <v>57017</v>
      </c>
      <c r="B262" s="7">
        <v>41883</v>
      </c>
      <c r="C262" s="5" t="s">
        <v>174</v>
      </c>
      <c r="D262" s="6">
        <v>771109</v>
      </c>
      <c r="E262" s="6"/>
      <c r="F262" s="6">
        <v>253190</v>
      </c>
      <c r="G262" s="5" t="s">
        <v>130</v>
      </c>
      <c r="H262" s="6">
        <v>253190</v>
      </c>
      <c r="I262" s="7">
        <v>43550</v>
      </c>
      <c r="J262" s="7">
        <v>43746</v>
      </c>
      <c r="K262" s="6">
        <v>123018</v>
      </c>
      <c r="L262" s="6">
        <v>253190</v>
      </c>
      <c r="M262" s="6">
        <v>10229</v>
      </c>
      <c r="N262" s="5" t="s">
        <v>180</v>
      </c>
    </row>
    <row r="263" spans="1:14" x14ac:dyDescent="0.25">
      <c r="A263" s="8">
        <v>57018</v>
      </c>
      <c r="B263" s="10">
        <v>41883</v>
      </c>
      <c r="C263" s="8" t="s">
        <v>174</v>
      </c>
      <c r="D263" s="9">
        <v>771116</v>
      </c>
      <c r="E263" s="9"/>
      <c r="F263" s="9">
        <v>253197</v>
      </c>
      <c r="G263" s="8" t="s">
        <v>130</v>
      </c>
      <c r="H263" s="9">
        <v>253197</v>
      </c>
      <c r="I263" s="10">
        <v>43550</v>
      </c>
      <c r="J263" s="10">
        <v>43746</v>
      </c>
      <c r="K263" s="9">
        <v>123022</v>
      </c>
      <c r="L263" s="9">
        <v>253197</v>
      </c>
      <c r="M263" s="9">
        <v>10229</v>
      </c>
      <c r="N263" s="8" t="s">
        <v>180</v>
      </c>
    </row>
    <row r="264" spans="1:14" x14ac:dyDescent="0.25">
      <c r="A264" s="5">
        <v>57019</v>
      </c>
      <c r="B264" s="7">
        <v>42500</v>
      </c>
      <c r="C264" s="5" t="s">
        <v>193</v>
      </c>
      <c r="D264" s="6">
        <v>640566</v>
      </c>
      <c r="E264" s="6"/>
      <c r="F264" s="6">
        <v>146238</v>
      </c>
      <c r="G264" s="5" t="s">
        <v>130</v>
      </c>
      <c r="H264" s="6">
        <v>146238</v>
      </c>
      <c r="I264" s="7">
        <v>44137</v>
      </c>
      <c r="J264" s="7">
        <v>44186</v>
      </c>
      <c r="K264" s="6">
        <v>7743</v>
      </c>
      <c r="L264" s="6">
        <v>146238</v>
      </c>
      <c r="M264" s="6">
        <v>7744</v>
      </c>
      <c r="N264" s="5" t="s">
        <v>180</v>
      </c>
    </row>
    <row r="265" spans="1:14" x14ac:dyDescent="0.25">
      <c r="A265" s="8">
        <v>57020</v>
      </c>
      <c r="B265" s="10">
        <v>42481</v>
      </c>
      <c r="C265" s="8" t="s">
        <v>193</v>
      </c>
      <c r="D265" s="9">
        <v>640567</v>
      </c>
      <c r="E265" s="9"/>
      <c r="F265" s="9">
        <v>146239</v>
      </c>
      <c r="G265" s="8" t="s">
        <v>130</v>
      </c>
      <c r="H265" s="9">
        <v>146239</v>
      </c>
      <c r="I265" s="10">
        <v>44137</v>
      </c>
      <c r="J265" s="10">
        <v>44186</v>
      </c>
      <c r="K265" s="9">
        <v>7743</v>
      </c>
      <c r="L265" s="9">
        <v>146239</v>
      </c>
      <c r="M265" s="9">
        <v>7744</v>
      </c>
      <c r="N265" s="8" t="s">
        <v>180</v>
      </c>
    </row>
    <row r="266" spans="1:14" x14ac:dyDescent="0.25">
      <c r="A266" s="5">
        <v>57021</v>
      </c>
      <c r="B266" s="7">
        <v>42566</v>
      </c>
      <c r="C266" s="5" t="s">
        <v>193</v>
      </c>
      <c r="D266" s="6">
        <v>655833</v>
      </c>
      <c r="E266" s="6"/>
      <c r="F266" s="6">
        <v>162489</v>
      </c>
      <c r="G266" s="5" t="s">
        <v>130</v>
      </c>
      <c r="H266" s="6">
        <v>162489</v>
      </c>
      <c r="I266" s="7">
        <v>44021</v>
      </c>
      <c r="J266" s="7">
        <v>44055</v>
      </c>
      <c r="K266" s="6">
        <v>22572</v>
      </c>
      <c r="L266" s="6">
        <v>162489</v>
      </c>
      <c r="M266" s="6">
        <v>12220</v>
      </c>
      <c r="N266" s="5" t="s">
        <v>180</v>
      </c>
    </row>
    <row r="267" spans="1:14" x14ac:dyDescent="0.25">
      <c r="A267" s="8">
        <v>57022</v>
      </c>
      <c r="B267" s="10">
        <v>42566</v>
      </c>
      <c r="C267" s="8" t="s">
        <v>193</v>
      </c>
      <c r="D267" s="9">
        <v>655827</v>
      </c>
      <c r="E267" s="9"/>
      <c r="F267" s="9">
        <v>162483</v>
      </c>
      <c r="G267" s="8" t="s">
        <v>130</v>
      </c>
      <c r="H267" s="9">
        <v>162483</v>
      </c>
      <c r="I267" s="10">
        <v>44021</v>
      </c>
      <c r="J267" s="10">
        <v>44150</v>
      </c>
      <c r="K267" s="9">
        <v>22572</v>
      </c>
      <c r="L267" s="9">
        <v>162483</v>
      </c>
      <c r="M267" s="9">
        <v>12220</v>
      </c>
      <c r="N267" s="8" t="s">
        <v>180</v>
      </c>
    </row>
    <row r="268" spans="1:14" x14ac:dyDescent="0.25">
      <c r="A268" s="5">
        <v>57023</v>
      </c>
      <c r="B268" s="7">
        <v>42594</v>
      </c>
      <c r="C268" s="5" t="s">
        <v>193</v>
      </c>
      <c r="D268" s="6">
        <v>668235</v>
      </c>
      <c r="E268" s="6"/>
      <c r="F268" s="6">
        <v>157774</v>
      </c>
      <c r="G268" s="5" t="s">
        <v>130</v>
      </c>
      <c r="H268" s="6">
        <v>157774</v>
      </c>
      <c r="I268" s="7">
        <v>44084</v>
      </c>
      <c r="J268" s="7">
        <v>44186</v>
      </c>
      <c r="K268" s="6">
        <v>19170</v>
      </c>
      <c r="L268" s="6">
        <v>157774</v>
      </c>
      <c r="M268" s="6">
        <v>12129</v>
      </c>
      <c r="N268" s="5" t="s">
        <v>180</v>
      </c>
    </row>
    <row r="269" spans="1:14" x14ac:dyDescent="0.25">
      <c r="A269" s="8">
        <v>57024</v>
      </c>
      <c r="B269" s="10">
        <v>42594</v>
      </c>
      <c r="C269" s="8" t="s">
        <v>193</v>
      </c>
      <c r="D269" s="9">
        <v>668242</v>
      </c>
      <c r="E269" s="9"/>
      <c r="F269" s="9">
        <v>157775</v>
      </c>
      <c r="G269" s="8" t="s">
        <v>130</v>
      </c>
      <c r="H269" s="9">
        <v>157775</v>
      </c>
      <c r="I269" s="10">
        <v>44084</v>
      </c>
      <c r="J269" s="10">
        <v>44112</v>
      </c>
      <c r="K269" s="9">
        <v>19170</v>
      </c>
      <c r="L269" s="9">
        <v>157775</v>
      </c>
      <c r="M269" s="9">
        <v>12129</v>
      </c>
      <c r="N269" s="8" t="s">
        <v>180</v>
      </c>
    </row>
    <row r="270" spans="1:14" x14ac:dyDescent="0.25">
      <c r="A270" s="5">
        <v>57025</v>
      </c>
      <c r="B270" s="7">
        <v>42780</v>
      </c>
      <c r="C270" s="5" t="s">
        <v>193</v>
      </c>
      <c r="D270" s="6">
        <v>606869</v>
      </c>
      <c r="E270" s="6"/>
      <c r="F270" s="6">
        <v>87315</v>
      </c>
      <c r="G270" s="5" t="s">
        <v>130</v>
      </c>
      <c r="H270" s="6">
        <v>87315</v>
      </c>
      <c r="I270" s="7">
        <v>44264</v>
      </c>
      <c r="J270" s="7">
        <v>44271</v>
      </c>
      <c r="K270" s="6">
        <v>87315</v>
      </c>
      <c r="L270" s="6">
        <v>87315</v>
      </c>
      <c r="M270" s="6">
        <v>10030</v>
      </c>
      <c r="N270" s="5" t="s">
        <v>180</v>
      </c>
    </row>
    <row r="271" spans="1:14" x14ac:dyDescent="0.25">
      <c r="A271" s="8">
        <v>57026</v>
      </c>
      <c r="B271" s="10">
        <v>42780</v>
      </c>
      <c r="C271" s="8" t="s">
        <v>193</v>
      </c>
      <c r="D271" s="9">
        <v>606874</v>
      </c>
      <c r="E271" s="9"/>
      <c r="F271" s="9">
        <v>87320</v>
      </c>
      <c r="G271" s="8" t="s">
        <v>130</v>
      </c>
      <c r="H271" s="9">
        <v>87320</v>
      </c>
      <c r="I271" s="10">
        <v>44264</v>
      </c>
      <c r="J271" s="10">
        <v>44271</v>
      </c>
      <c r="K271" s="9">
        <v>87320</v>
      </c>
      <c r="L271" s="9">
        <v>87320</v>
      </c>
      <c r="M271" s="9">
        <v>10030</v>
      </c>
      <c r="N271" s="8" t="s">
        <v>180</v>
      </c>
    </row>
    <row r="272" spans="1:14" x14ac:dyDescent="0.25">
      <c r="A272" s="5">
        <v>57027</v>
      </c>
      <c r="B272" s="7">
        <v>42815</v>
      </c>
      <c r="C272" s="5" t="s">
        <v>193</v>
      </c>
      <c r="D272" s="6">
        <v>601466</v>
      </c>
      <c r="E272" s="6"/>
      <c r="F272" s="6">
        <v>81516</v>
      </c>
      <c r="G272" s="5" t="s">
        <v>130</v>
      </c>
      <c r="H272" s="6">
        <v>81516</v>
      </c>
      <c r="I272" s="7">
        <v>44294</v>
      </c>
      <c r="J272" s="7">
        <v>44415</v>
      </c>
      <c r="K272" s="6">
        <v>81516</v>
      </c>
      <c r="L272" s="6">
        <v>81516</v>
      </c>
      <c r="M272" s="6">
        <v>11846</v>
      </c>
      <c r="N272" s="5" t="s">
        <v>180</v>
      </c>
    </row>
    <row r="273" spans="1:14" x14ac:dyDescent="0.25">
      <c r="A273" s="8">
        <v>57028</v>
      </c>
      <c r="B273" s="10">
        <v>42815</v>
      </c>
      <c r="C273" s="8" t="s">
        <v>193</v>
      </c>
      <c r="D273" s="9">
        <v>601468</v>
      </c>
      <c r="E273" s="9"/>
      <c r="F273" s="9">
        <v>81520</v>
      </c>
      <c r="G273" s="8" t="s">
        <v>130</v>
      </c>
      <c r="H273" s="9">
        <v>81520</v>
      </c>
      <c r="I273" s="10">
        <v>44294</v>
      </c>
      <c r="J273" s="10">
        <v>44309</v>
      </c>
      <c r="K273" s="9">
        <v>81520</v>
      </c>
      <c r="L273" s="9">
        <v>81520</v>
      </c>
      <c r="M273" s="9">
        <v>11846</v>
      </c>
      <c r="N273" s="8" t="s">
        <v>180</v>
      </c>
    </row>
    <row r="274" spans="1:14" x14ac:dyDescent="0.25">
      <c r="A274" s="5">
        <v>57029</v>
      </c>
      <c r="B274" s="7">
        <v>42836</v>
      </c>
      <c r="C274" s="5" t="s">
        <v>193</v>
      </c>
      <c r="D274" s="6">
        <v>646061</v>
      </c>
      <c r="E274" s="6"/>
      <c r="F274" s="6">
        <v>129191</v>
      </c>
      <c r="G274" s="5" t="s">
        <v>130</v>
      </c>
      <c r="H274" s="6">
        <v>129191</v>
      </c>
      <c r="I274" s="7">
        <v>44197</v>
      </c>
      <c r="J274" s="7">
        <v>44309</v>
      </c>
      <c r="K274" s="6">
        <v>129227</v>
      </c>
      <c r="L274" s="6">
        <v>129227</v>
      </c>
      <c r="M274" s="6">
        <v>9531</v>
      </c>
      <c r="N274" s="5" t="s">
        <v>180</v>
      </c>
    </row>
    <row r="275" spans="1:14" x14ac:dyDescent="0.25">
      <c r="A275" s="8">
        <v>57030</v>
      </c>
      <c r="B275" s="10">
        <v>42836</v>
      </c>
      <c r="C275" s="8" t="s">
        <v>193</v>
      </c>
      <c r="D275" s="9">
        <v>646064</v>
      </c>
      <c r="E275" s="9"/>
      <c r="F275" s="9">
        <v>129194</v>
      </c>
      <c r="G275" s="8" t="s">
        <v>130</v>
      </c>
      <c r="H275" s="9">
        <v>129194</v>
      </c>
      <c r="I275" s="10">
        <v>44197</v>
      </c>
      <c r="J275" s="10">
        <v>44246</v>
      </c>
      <c r="K275" s="9">
        <v>129230</v>
      </c>
      <c r="L275" s="9">
        <v>129230</v>
      </c>
      <c r="M275" s="9">
        <v>9531</v>
      </c>
      <c r="N275" s="8" t="s">
        <v>180</v>
      </c>
    </row>
    <row r="276" spans="1:14" x14ac:dyDescent="0.25">
      <c r="A276" s="5">
        <v>57031</v>
      </c>
      <c r="B276" s="7">
        <v>42877</v>
      </c>
      <c r="C276" s="5" t="s">
        <v>193</v>
      </c>
      <c r="D276" s="6">
        <v>535739</v>
      </c>
      <c r="E276" s="6"/>
      <c r="F276" s="6">
        <v>16021</v>
      </c>
      <c r="G276" s="5" t="s">
        <v>130</v>
      </c>
      <c r="H276" s="6">
        <v>16021</v>
      </c>
      <c r="I276" s="7">
        <v>44381</v>
      </c>
      <c r="J276" s="7">
        <v>44418</v>
      </c>
      <c r="K276" s="6">
        <v>16021</v>
      </c>
      <c r="L276" s="6">
        <v>16021</v>
      </c>
      <c r="M276" s="6">
        <v>9168</v>
      </c>
      <c r="N276" s="5" t="s">
        <v>180</v>
      </c>
    </row>
    <row r="277" spans="1:14" x14ac:dyDescent="0.25">
      <c r="A277" s="8">
        <v>57032</v>
      </c>
      <c r="B277" s="10">
        <v>42877</v>
      </c>
      <c r="C277" s="8" t="s">
        <v>193</v>
      </c>
      <c r="D277" s="9">
        <v>535737</v>
      </c>
      <c r="E277" s="9"/>
      <c r="F277" s="9">
        <v>16019</v>
      </c>
      <c r="G277" s="8" t="s">
        <v>130</v>
      </c>
      <c r="H277" s="9">
        <v>16019</v>
      </c>
      <c r="I277" s="10">
        <v>44381</v>
      </c>
      <c r="J277" s="10">
        <v>44428</v>
      </c>
      <c r="K277" s="9">
        <v>16019</v>
      </c>
      <c r="L277" s="9">
        <v>16019</v>
      </c>
      <c r="M277" s="9">
        <v>9168</v>
      </c>
      <c r="N277" s="8" t="s">
        <v>180</v>
      </c>
    </row>
    <row r="278" spans="1:14" x14ac:dyDescent="0.25">
      <c r="A278" s="5">
        <v>57033</v>
      </c>
      <c r="B278" s="7">
        <v>42909</v>
      </c>
      <c r="C278" s="5" t="s">
        <v>193</v>
      </c>
      <c r="D278" s="6">
        <v>553038</v>
      </c>
      <c r="E278" s="6"/>
      <c r="F278" s="6">
        <v>33523</v>
      </c>
      <c r="G278" s="5" t="s">
        <v>130</v>
      </c>
      <c r="H278" s="6">
        <v>33523</v>
      </c>
      <c r="I278" s="7">
        <v>44333</v>
      </c>
      <c r="J278" s="7">
        <v>44489</v>
      </c>
      <c r="K278" s="6">
        <v>33523</v>
      </c>
      <c r="L278" s="6">
        <v>33523</v>
      </c>
      <c r="M278" s="6">
        <v>6371</v>
      </c>
      <c r="N278" s="5" t="s">
        <v>180</v>
      </c>
    </row>
    <row r="279" spans="1:14" x14ac:dyDescent="0.25">
      <c r="A279" s="8">
        <v>57034</v>
      </c>
      <c r="B279" s="10">
        <v>42909</v>
      </c>
      <c r="C279" s="8" t="s">
        <v>193</v>
      </c>
      <c r="D279" s="9">
        <v>553039</v>
      </c>
      <c r="E279" s="9"/>
      <c r="F279" s="9">
        <v>33523</v>
      </c>
      <c r="G279" s="8" t="s">
        <v>130</v>
      </c>
      <c r="H279" s="9">
        <v>33523</v>
      </c>
      <c r="I279" s="10">
        <v>44333</v>
      </c>
      <c r="J279" s="10">
        <v>44489</v>
      </c>
      <c r="K279" s="9">
        <v>33523</v>
      </c>
      <c r="L279" s="9">
        <v>33523</v>
      </c>
      <c r="M279" s="9">
        <v>6371</v>
      </c>
      <c r="N279" s="8" t="s">
        <v>180</v>
      </c>
    </row>
    <row r="280" spans="1:14" x14ac:dyDescent="0.25">
      <c r="A280" s="5">
        <v>57035</v>
      </c>
      <c r="B280" s="7">
        <v>43412</v>
      </c>
      <c r="C280" s="5" t="s">
        <v>194</v>
      </c>
      <c r="D280" s="6">
        <v>417401</v>
      </c>
      <c r="E280" s="6"/>
      <c r="F280" s="6"/>
      <c r="G280" s="5"/>
      <c r="H280" s="6">
        <v>417401</v>
      </c>
      <c r="I280" s="5"/>
      <c r="J280" s="7">
        <v>43458</v>
      </c>
      <c r="K280" s="6">
        <v>29887</v>
      </c>
      <c r="L280" s="6">
        <v>168249</v>
      </c>
      <c r="M280" s="6">
        <v>12860</v>
      </c>
      <c r="N280" s="5" t="s">
        <v>180</v>
      </c>
    </row>
    <row r="281" spans="1:14" x14ac:dyDescent="0.25">
      <c r="A281" s="8">
        <v>57036</v>
      </c>
      <c r="B281" s="10">
        <v>43412</v>
      </c>
      <c r="C281" s="8" t="s">
        <v>194</v>
      </c>
      <c r="D281" s="9">
        <v>417401</v>
      </c>
      <c r="E281" s="9"/>
      <c r="F281" s="9"/>
      <c r="G281" s="8"/>
      <c r="H281" s="9">
        <v>417401</v>
      </c>
      <c r="I281" s="8"/>
      <c r="J281" s="10">
        <v>43458</v>
      </c>
      <c r="K281" s="9">
        <v>29887</v>
      </c>
      <c r="L281" s="9">
        <v>168249</v>
      </c>
      <c r="M281" s="9">
        <v>12860</v>
      </c>
      <c r="N281" s="8" t="s">
        <v>180</v>
      </c>
    </row>
    <row r="282" spans="1:14" x14ac:dyDescent="0.25">
      <c r="A282" s="5">
        <v>57037</v>
      </c>
      <c r="B282" s="7">
        <v>43516</v>
      </c>
      <c r="C282" s="5" t="s">
        <v>194</v>
      </c>
      <c r="D282" s="6">
        <v>405960</v>
      </c>
      <c r="E282" s="6"/>
      <c r="F282" s="6"/>
      <c r="G282" s="5"/>
      <c r="H282" s="6">
        <v>405960</v>
      </c>
      <c r="I282" s="5"/>
      <c r="J282" s="7">
        <v>43545</v>
      </c>
      <c r="K282" s="6">
        <v>7699</v>
      </c>
      <c r="L282" s="6">
        <v>147540</v>
      </c>
      <c r="M282" s="6">
        <v>7699</v>
      </c>
      <c r="N282" s="5" t="s">
        <v>180</v>
      </c>
    </row>
    <row r="283" spans="1:14" x14ac:dyDescent="0.25">
      <c r="A283" s="8">
        <v>57038</v>
      </c>
      <c r="B283" s="10">
        <v>43516</v>
      </c>
      <c r="C283" s="8" t="s">
        <v>194</v>
      </c>
      <c r="D283" s="9">
        <v>405960</v>
      </c>
      <c r="E283" s="9"/>
      <c r="F283" s="9"/>
      <c r="G283" s="8"/>
      <c r="H283" s="9">
        <v>405960</v>
      </c>
      <c r="I283" s="8"/>
      <c r="J283" s="10">
        <v>43545</v>
      </c>
      <c r="K283" s="9">
        <v>7699</v>
      </c>
      <c r="L283" s="9">
        <v>147540</v>
      </c>
      <c r="M283" s="9">
        <v>7699</v>
      </c>
      <c r="N283" s="8" t="s">
        <v>180</v>
      </c>
    </row>
    <row r="284" spans="1:14" x14ac:dyDescent="0.25">
      <c r="A284" s="5">
        <v>57039</v>
      </c>
      <c r="B284" s="7">
        <v>43564</v>
      </c>
      <c r="C284" s="5" t="s">
        <v>194</v>
      </c>
      <c r="D284" s="6">
        <v>401486</v>
      </c>
      <c r="E284" s="6"/>
      <c r="F284" s="6"/>
      <c r="G284" s="5"/>
      <c r="H284" s="6">
        <v>401486</v>
      </c>
      <c r="I284" s="5"/>
      <c r="J284" s="7">
        <v>43581</v>
      </c>
      <c r="K284" s="6">
        <v>137103</v>
      </c>
      <c r="L284" s="6">
        <v>137103</v>
      </c>
      <c r="M284" s="6">
        <v>7589</v>
      </c>
      <c r="N284" s="5" t="s">
        <v>180</v>
      </c>
    </row>
    <row r="285" spans="1:14" x14ac:dyDescent="0.25">
      <c r="A285" s="8">
        <v>57040</v>
      </c>
      <c r="B285" s="10">
        <v>43564</v>
      </c>
      <c r="C285" s="8" t="s">
        <v>194</v>
      </c>
      <c r="D285" s="9">
        <v>401486</v>
      </c>
      <c r="E285" s="9"/>
      <c r="F285" s="9"/>
      <c r="G285" s="8"/>
      <c r="H285" s="9">
        <v>401486</v>
      </c>
      <c r="I285" s="8"/>
      <c r="J285" s="10">
        <v>43581</v>
      </c>
      <c r="K285" s="9">
        <v>137103</v>
      </c>
      <c r="L285" s="9">
        <v>137103</v>
      </c>
      <c r="M285" s="9">
        <v>7589</v>
      </c>
      <c r="N285" s="8" t="s">
        <v>180</v>
      </c>
    </row>
    <row r="286" spans="1:14" x14ac:dyDescent="0.25">
      <c r="A286" s="5">
        <v>57041</v>
      </c>
      <c r="B286" s="7">
        <v>43600</v>
      </c>
      <c r="C286" s="5" t="s">
        <v>194</v>
      </c>
      <c r="D286" s="6">
        <v>385335</v>
      </c>
      <c r="E286" s="6"/>
      <c r="F286" s="6"/>
      <c r="G286" s="5"/>
      <c r="H286" s="6">
        <v>385335</v>
      </c>
      <c r="I286" s="5"/>
      <c r="J286" s="7">
        <v>43627</v>
      </c>
      <c r="K286" s="6">
        <v>120808</v>
      </c>
      <c r="L286" s="6">
        <v>120808</v>
      </c>
      <c r="M286" s="6">
        <v>4789</v>
      </c>
      <c r="N286" s="5" t="s">
        <v>180</v>
      </c>
    </row>
    <row r="287" spans="1:14" x14ac:dyDescent="0.25">
      <c r="A287" s="8">
        <v>57042</v>
      </c>
      <c r="B287" s="10">
        <v>43600</v>
      </c>
      <c r="C287" s="8" t="s">
        <v>194</v>
      </c>
      <c r="D287" s="9">
        <v>385336</v>
      </c>
      <c r="E287" s="9"/>
      <c r="F287" s="9"/>
      <c r="G287" s="8"/>
      <c r="H287" s="9">
        <v>385336</v>
      </c>
      <c r="I287" s="8"/>
      <c r="J287" s="10">
        <v>43627</v>
      </c>
      <c r="K287" s="9">
        <v>120808</v>
      </c>
      <c r="L287" s="9">
        <v>120808</v>
      </c>
      <c r="M287" s="9">
        <v>4789</v>
      </c>
      <c r="N287" s="8" t="s">
        <v>180</v>
      </c>
    </row>
    <row r="288" spans="1:14" x14ac:dyDescent="0.25">
      <c r="A288" s="5">
        <v>57043</v>
      </c>
      <c r="B288" s="7">
        <v>43752</v>
      </c>
      <c r="C288" s="5" t="s">
        <v>194</v>
      </c>
      <c r="D288" s="6">
        <v>343367</v>
      </c>
      <c r="E288" s="6"/>
      <c r="F288" s="6"/>
      <c r="G288" s="5"/>
      <c r="H288" s="6">
        <v>343367</v>
      </c>
      <c r="I288" s="5"/>
      <c r="J288" s="7">
        <v>43787</v>
      </c>
      <c r="K288" s="6">
        <v>82204</v>
      </c>
      <c r="L288" s="6">
        <v>82204</v>
      </c>
      <c r="M288" s="6">
        <v>10716</v>
      </c>
      <c r="N288" s="5" t="s">
        <v>180</v>
      </c>
    </row>
    <row r="289" spans="1:14" x14ac:dyDescent="0.25">
      <c r="A289" s="8">
        <v>57044</v>
      </c>
      <c r="B289" s="10">
        <v>43752</v>
      </c>
      <c r="C289" s="8" t="s">
        <v>194</v>
      </c>
      <c r="D289" s="9">
        <v>343367</v>
      </c>
      <c r="E289" s="9"/>
      <c r="F289" s="9"/>
      <c r="G289" s="8"/>
      <c r="H289" s="9">
        <v>343367</v>
      </c>
      <c r="I289" s="8"/>
      <c r="J289" s="10">
        <v>43787</v>
      </c>
      <c r="K289" s="9">
        <v>82204</v>
      </c>
      <c r="L289" s="9">
        <v>82204</v>
      </c>
      <c r="M289" s="9">
        <v>10716</v>
      </c>
      <c r="N289" s="8" t="s">
        <v>180</v>
      </c>
    </row>
    <row r="290" spans="1:14" x14ac:dyDescent="0.25">
      <c r="A290" s="5">
        <v>57045</v>
      </c>
      <c r="B290" s="7">
        <v>43766</v>
      </c>
      <c r="C290" s="5" t="s">
        <v>194</v>
      </c>
      <c r="D290" s="6">
        <v>279158</v>
      </c>
      <c r="E290" s="6"/>
      <c r="F290" s="6"/>
      <c r="G290" s="5"/>
      <c r="H290" s="6">
        <v>279158</v>
      </c>
      <c r="I290" s="5"/>
      <c r="J290" s="7">
        <v>43802</v>
      </c>
      <c r="K290" s="6">
        <v>14155</v>
      </c>
      <c r="L290" s="6">
        <v>14155</v>
      </c>
      <c r="M290" s="6">
        <v>9849</v>
      </c>
      <c r="N290" s="5" t="s">
        <v>180</v>
      </c>
    </row>
    <row r="291" spans="1:14" x14ac:dyDescent="0.25">
      <c r="A291" s="8">
        <v>57046</v>
      </c>
      <c r="B291" s="10">
        <v>43766</v>
      </c>
      <c r="C291" s="8" t="s">
        <v>194</v>
      </c>
      <c r="D291" s="9">
        <v>279158</v>
      </c>
      <c r="E291" s="9"/>
      <c r="F291" s="9"/>
      <c r="G291" s="8"/>
      <c r="H291" s="9">
        <v>279158</v>
      </c>
      <c r="I291" s="8"/>
      <c r="J291" s="10">
        <v>43802</v>
      </c>
      <c r="K291" s="9">
        <v>14155</v>
      </c>
      <c r="L291" s="9">
        <v>14155</v>
      </c>
      <c r="M291" s="9">
        <v>9849</v>
      </c>
      <c r="N291" s="8" t="s">
        <v>180</v>
      </c>
    </row>
    <row r="292" spans="1:14" x14ac:dyDescent="0.25">
      <c r="A292" s="5">
        <v>57047</v>
      </c>
      <c r="B292" s="7">
        <v>43780</v>
      </c>
      <c r="C292" s="5" t="s">
        <v>194</v>
      </c>
      <c r="D292" s="6">
        <v>299199</v>
      </c>
      <c r="E292" s="6"/>
      <c r="F292" s="6"/>
      <c r="G292" s="5"/>
      <c r="H292" s="6">
        <v>299199</v>
      </c>
      <c r="I292" s="5"/>
      <c r="J292" s="7">
        <v>43803</v>
      </c>
      <c r="K292" s="6">
        <v>34403</v>
      </c>
      <c r="L292" s="6">
        <v>34403</v>
      </c>
      <c r="M292" s="6">
        <v>13079</v>
      </c>
      <c r="N292" s="5" t="s">
        <v>180</v>
      </c>
    </row>
    <row r="293" spans="1:14" x14ac:dyDescent="0.25">
      <c r="A293" s="8">
        <v>57048</v>
      </c>
      <c r="B293" s="10">
        <v>43780</v>
      </c>
      <c r="C293" s="8" t="s">
        <v>194</v>
      </c>
      <c r="D293" s="9">
        <v>299199</v>
      </c>
      <c r="E293" s="9"/>
      <c r="F293" s="9"/>
      <c r="G293" s="8"/>
      <c r="H293" s="9">
        <v>299199</v>
      </c>
      <c r="I293" s="8"/>
      <c r="J293" s="10">
        <v>43803</v>
      </c>
      <c r="K293" s="9">
        <v>34403</v>
      </c>
      <c r="L293" s="9">
        <v>34403</v>
      </c>
      <c r="M293" s="9">
        <v>13079</v>
      </c>
      <c r="N293" s="8" t="s">
        <v>180</v>
      </c>
    </row>
    <row r="294" spans="1:14" x14ac:dyDescent="0.25">
      <c r="A294" s="5">
        <v>58003</v>
      </c>
      <c r="B294" s="7">
        <v>41502</v>
      </c>
      <c r="C294" s="5" t="s">
        <v>173</v>
      </c>
      <c r="D294" s="6">
        <v>681100</v>
      </c>
      <c r="E294" s="6"/>
      <c r="F294" s="6">
        <v>196533</v>
      </c>
      <c r="G294" s="5" t="s">
        <v>130</v>
      </c>
      <c r="H294" s="6">
        <v>196533</v>
      </c>
      <c r="I294" s="7">
        <v>43187</v>
      </c>
      <c r="J294" s="7">
        <v>43643</v>
      </c>
      <c r="K294" s="6">
        <v>71863</v>
      </c>
      <c r="L294" s="6">
        <v>196533</v>
      </c>
      <c r="M294" s="6"/>
      <c r="N294" s="5" t="s">
        <v>180</v>
      </c>
    </row>
    <row r="295" spans="1:14" x14ac:dyDescent="0.25">
      <c r="A295" s="8">
        <v>58004</v>
      </c>
      <c r="B295" s="10">
        <v>41502</v>
      </c>
      <c r="C295" s="8" t="s">
        <v>173</v>
      </c>
      <c r="D295" s="9">
        <v>681100</v>
      </c>
      <c r="E295" s="9"/>
      <c r="F295" s="9">
        <v>196533</v>
      </c>
      <c r="G295" s="8" t="s">
        <v>130</v>
      </c>
      <c r="H295" s="9">
        <v>196533</v>
      </c>
      <c r="I295" s="10">
        <v>43187</v>
      </c>
      <c r="J295" s="10">
        <v>43643</v>
      </c>
      <c r="K295" s="9">
        <v>71863</v>
      </c>
      <c r="L295" s="9">
        <v>196533</v>
      </c>
      <c r="M295" s="9"/>
      <c r="N295" s="8" t="s">
        <v>180</v>
      </c>
    </row>
    <row r="296" spans="1:14" x14ac:dyDescent="0.25">
      <c r="A296" s="5">
        <v>58005</v>
      </c>
      <c r="B296" s="7">
        <v>41550</v>
      </c>
      <c r="C296" s="5" t="s">
        <v>173</v>
      </c>
      <c r="D296" s="6">
        <v>720954</v>
      </c>
      <c r="E296" s="6"/>
      <c r="F296" s="6">
        <v>219696</v>
      </c>
      <c r="G296" s="5" t="s">
        <v>130</v>
      </c>
      <c r="H296" s="6">
        <v>219696</v>
      </c>
      <c r="I296" s="7">
        <v>42866</v>
      </c>
      <c r="J296" s="7">
        <v>43041</v>
      </c>
      <c r="K296" s="6">
        <v>96887</v>
      </c>
      <c r="L296" s="6">
        <v>219696</v>
      </c>
      <c r="M296" s="6"/>
      <c r="N296" s="5" t="s">
        <v>180</v>
      </c>
    </row>
    <row r="297" spans="1:14" x14ac:dyDescent="0.25">
      <c r="A297" s="8">
        <v>58006</v>
      </c>
      <c r="B297" s="10">
        <v>41550</v>
      </c>
      <c r="C297" s="8" t="s">
        <v>173</v>
      </c>
      <c r="D297" s="9">
        <v>720968</v>
      </c>
      <c r="E297" s="9"/>
      <c r="F297" s="9">
        <v>219710</v>
      </c>
      <c r="G297" s="8" t="s">
        <v>130</v>
      </c>
      <c r="H297" s="9">
        <v>219710</v>
      </c>
      <c r="I297" s="10">
        <v>42866</v>
      </c>
      <c r="J297" s="10">
        <v>43041</v>
      </c>
      <c r="K297" s="9">
        <v>96901</v>
      </c>
      <c r="L297" s="9">
        <v>219710</v>
      </c>
      <c r="M297" s="9"/>
      <c r="N297" s="8" t="s">
        <v>180</v>
      </c>
    </row>
    <row r="298" spans="1:14" x14ac:dyDescent="0.25">
      <c r="A298" s="5">
        <v>58007</v>
      </c>
      <c r="B298" s="7">
        <v>41579</v>
      </c>
      <c r="C298" s="5" t="s">
        <v>173</v>
      </c>
      <c r="D298" s="6">
        <v>507590</v>
      </c>
      <c r="E298" s="6"/>
      <c r="F298" s="6">
        <v>0</v>
      </c>
      <c r="G298" s="5" t="s">
        <v>130</v>
      </c>
      <c r="H298" s="6">
        <v>0</v>
      </c>
      <c r="I298" s="7">
        <v>43399</v>
      </c>
      <c r="J298" s="7">
        <v>43698</v>
      </c>
      <c r="K298" s="6">
        <v>1089</v>
      </c>
      <c r="L298" s="6">
        <v>1089</v>
      </c>
      <c r="M298" s="6"/>
      <c r="N298" s="5" t="s">
        <v>180</v>
      </c>
    </row>
    <row r="299" spans="1:14" x14ac:dyDescent="0.25">
      <c r="A299" s="8">
        <v>58008</v>
      </c>
      <c r="B299" s="10">
        <v>41579</v>
      </c>
      <c r="C299" s="8" t="s">
        <v>173</v>
      </c>
      <c r="D299" s="9">
        <v>507590</v>
      </c>
      <c r="E299" s="9"/>
      <c r="F299" s="9">
        <v>0</v>
      </c>
      <c r="G299" s="8" t="s">
        <v>130</v>
      </c>
      <c r="H299" s="9">
        <v>0</v>
      </c>
      <c r="I299" s="10">
        <v>43399</v>
      </c>
      <c r="J299" s="10">
        <v>43698</v>
      </c>
      <c r="K299" s="9">
        <v>1089</v>
      </c>
      <c r="L299" s="9">
        <v>1089</v>
      </c>
      <c r="M299" s="9"/>
      <c r="N299" s="8" t="s">
        <v>180</v>
      </c>
    </row>
    <row r="300" spans="1:14" x14ac:dyDescent="0.25">
      <c r="A300" s="5">
        <v>58009</v>
      </c>
      <c r="B300" s="7">
        <v>41609</v>
      </c>
      <c r="C300" s="5" t="s">
        <v>173</v>
      </c>
      <c r="D300" s="6">
        <v>926619</v>
      </c>
      <c r="E300" s="6"/>
      <c r="F300" s="6">
        <v>467681</v>
      </c>
      <c r="G300" s="5" t="s">
        <v>130</v>
      </c>
      <c r="H300" s="6">
        <v>467681</v>
      </c>
      <c r="I300" s="7">
        <v>42741</v>
      </c>
      <c r="J300" s="7">
        <v>42899</v>
      </c>
      <c r="K300" s="6">
        <v>90371</v>
      </c>
      <c r="L300" s="6">
        <v>227314</v>
      </c>
      <c r="M300" s="6"/>
      <c r="N300" s="5" t="s">
        <v>180</v>
      </c>
    </row>
    <row r="301" spans="1:14" x14ac:dyDescent="0.25">
      <c r="A301" s="8">
        <v>58010</v>
      </c>
      <c r="B301" s="10">
        <v>41609</v>
      </c>
      <c r="C301" s="8" t="s">
        <v>173</v>
      </c>
      <c r="D301" s="9">
        <v>926619</v>
      </c>
      <c r="E301" s="9"/>
      <c r="F301" s="9">
        <v>467681</v>
      </c>
      <c r="G301" s="8" t="s">
        <v>130</v>
      </c>
      <c r="H301" s="9">
        <v>467681</v>
      </c>
      <c r="I301" s="10">
        <v>42741</v>
      </c>
      <c r="J301" s="10">
        <v>42899</v>
      </c>
      <c r="K301" s="9">
        <v>90371</v>
      </c>
      <c r="L301" s="9">
        <v>227314</v>
      </c>
      <c r="M301" s="9"/>
      <c r="N301" s="8" t="s">
        <v>180</v>
      </c>
    </row>
    <row r="302" spans="1:14" x14ac:dyDescent="0.25">
      <c r="A302" s="5">
        <v>58011</v>
      </c>
      <c r="B302" s="7">
        <v>41764</v>
      </c>
      <c r="C302" s="5" t="s">
        <v>173</v>
      </c>
      <c r="D302" s="6">
        <v>864658</v>
      </c>
      <c r="E302" s="6"/>
      <c r="F302" s="6">
        <v>353973</v>
      </c>
      <c r="G302" s="5" t="s">
        <v>130</v>
      </c>
      <c r="H302" s="6">
        <v>353973</v>
      </c>
      <c r="I302" s="7">
        <v>43391</v>
      </c>
      <c r="J302" s="7">
        <v>43579</v>
      </c>
      <c r="K302" s="6">
        <v>91964</v>
      </c>
      <c r="L302" s="6">
        <v>91964</v>
      </c>
      <c r="M302" s="6">
        <v>5969</v>
      </c>
      <c r="N302" s="5" t="s">
        <v>180</v>
      </c>
    </row>
    <row r="303" spans="1:14" x14ac:dyDescent="0.25">
      <c r="A303" s="8">
        <v>58012</v>
      </c>
      <c r="B303" s="10">
        <v>41764</v>
      </c>
      <c r="C303" s="8" t="s">
        <v>173</v>
      </c>
      <c r="D303" s="9">
        <v>858689</v>
      </c>
      <c r="E303" s="9"/>
      <c r="F303" s="9">
        <v>348004</v>
      </c>
      <c r="G303" s="8" t="s">
        <v>130</v>
      </c>
      <c r="H303" s="9">
        <v>348004</v>
      </c>
      <c r="I303" s="10">
        <v>43391</v>
      </c>
      <c r="J303" s="10">
        <v>43579</v>
      </c>
      <c r="K303" s="9">
        <v>91964</v>
      </c>
      <c r="L303" s="9">
        <v>91964</v>
      </c>
      <c r="M303" s="9">
        <v>5969</v>
      </c>
      <c r="N303" s="8" t="s">
        <v>180</v>
      </c>
    </row>
    <row r="304" spans="1:14" x14ac:dyDescent="0.25">
      <c r="A304" s="5">
        <v>58013</v>
      </c>
      <c r="B304" s="7">
        <v>41816</v>
      </c>
      <c r="C304" s="5" t="s">
        <v>173</v>
      </c>
      <c r="D304" s="6">
        <v>826170</v>
      </c>
      <c r="E304" s="6"/>
      <c r="F304" s="6">
        <v>311934</v>
      </c>
      <c r="G304" s="5" t="s">
        <v>130</v>
      </c>
      <c r="H304" s="6">
        <v>311934</v>
      </c>
      <c r="I304" s="7">
        <v>43609</v>
      </c>
      <c r="J304" s="7">
        <v>43805</v>
      </c>
      <c r="K304" s="6">
        <v>69086</v>
      </c>
      <c r="L304" s="6">
        <v>69086</v>
      </c>
      <c r="M304" s="6">
        <v>9387</v>
      </c>
      <c r="N304" s="5" t="s">
        <v>180</v>
      </c>
    </row>
    <row r="305" spans="1:14" x14ac:dyDescent="0.25">
      <c r="A305" s="8">
        <v>58014</v>
      </c>
      <c r="B305" s="10">
        <v>41816</v>
      </c>
      <c r="C305" s="8" t="s">
        <v>173</v>
      </c>
      <c r="D305" s="9">
        <v>826170</v>
      </c>
      <c r="E305" s="9"/>
      <c r="F305" s="9">
        <v>311934</v>
      </c>
      <c r="G305" s="8" t="s">
        <v>130</v>
      </c>
      <c r="H305" s="9">
        <v>311934</v>
      </c>
      <c r="I305" s="10">
        <v>43609</v>
      </c>
      <c r="J305" s="10">
        <v>43805</v>
      </c>
      <c r="K305" s="9">
        <v>69086</v>
      </c>
      <c r="L305" s="9">
        <v>69086</v>
      </c>
      <c r="M305" s="9">
        <v>9387</v>
      </c>
      <c r="N305" s="8" t="s">
        <v>180</v>
      </c>
    </row>
    <row r="306" spans="1:14" x14ac:dyDescent="0.25">
      <c r="A306" s="5">
        <v>58015</v>
      </c>
      <c r="B306" s="7">
        <v>41859</v>
      </c>
      <c r="C306" s="5" t="s">
        <v>173</v>
      </c>
      <c r="D306" s="6">
        <v>518176</v>
      </c>
      <c r="E306" s="6"/>
      <c r="F306" s="6">
        <v>0</v>
      </c>
      <c r="G306" s="5" t="s">
        <v>130</v>
      </c>
      <c r="H306" s="6">
        <v>0</v>
      </c>
      <c r="I306" s="7">
        <v>43512</v>
      </c>
      <c r="J306" s="7">
        <v>43822</v>
      </c>
      <c r="K306" s="6">
        <v>5</v>
      </c>
      <c r="L306" s="6">
        <v>5</v>
      </c>
      <c r="M306" s="6"/>
      <c r="N306" s="5" t="s">
        <v>180</v>
      </c>
    </row>
    <row r="307" spans="1:14" x14ac:dyDescent="0.25">
      <c r="A307" s="8">
        <v>58016</v>
      </c>
      <c r="B307" s="10">
        <v>41859</v>
      </c>
      <c r="C307" s="8" t="s">
        <v>173</v>
      </c>
      <c r="D307" s="9">
        <v>518176</v>
      </c>
      <c r="E307" s="9"/>
      <c r="F307" s="9">
        <v>0</v>
      </c>
      <c r="G307" s="8" t="s">
        <v>130</v>
      </c>
      <c r="H307" s="9">
        <v>0</v>
      </c>
      <c r="I307" s="10">
        <v>43512</v>
      </c>
      <c r="J307" s="10">
        <v>43822</v>
      </c>
      <c r="K307" s="9">
        <v>5</v>
      </c>
      <c r="L307" s="9">
        <v>5</v>
      </c>
      <c r="M307" s="9"/>
      <c r="N307" s="8" t="s">
        <v>180</v>
      </c>
    </row>
    <row r="308" spans="1:14" x14ac:dyDescent="0.25">
      <c r="A308" s="5">
        <v>58017</v>
      </c>
      <c r="B308" s="7">
        <v>41883</v>
      </c>
      <c r="C308" s="5" t="s">
        <v>173</v>
      </c>
      <c r="D308" s="6">
        <v>771107</v>
      </c>
      <c r="E308" s="6"/>
      <c r="F308" s="6">
        <v>253188</v>
      </c>
      <c r="G308" s="5" t="s">
        <v>130</v>
      </c>
      <c r="H308" s="6">
        <v>253188</v>
      </c>
      <c r="I308" s="7">
        <v>43550</v>
      </c>
      <c r="J308" s="7">
        <v>43746</v>
      </c>
      <c r="K308" s="6">
        <v>123016</v>
      </c>
      <c r="L308" s="6">
        <v>253188</v>
      </c>
      <c r="M308" s="6">
        <v>10229</v>
      </c>
      <c r="N308" s="5" t="s">
        <v>180</v>
      </c>
    </row>
    <row r="309" spans="1:14" x14ac:dyDescent="0.25">
      <c r="A309" s="8">
        <v>58018</v>
      </c>
      <c r="B309" s="10">
        <v>41883</v>
      </c>
      <c r="C309" s="8" t="s">
        <v>173</v>
      </c>
      <c r="D309" s="9">
        <v>771107</v>
      </c>
      <c r="E309" s="9"/>
      <c r="F309" s="9">
        <v>253188</v>
      </c>
      <c r="G309" s="8" t="s">
        <v>130</v>
      </c>
      <c r="H309" s="9">
        <v>253188</v>
      </c>
      <c r="I309" s="10">
        <v>43550</v>
      </c>
      <c r="J309" s="10">
        <v>43746</v>
      </c>
      <c r="K309" s="9">
        <v>123016</v>
      </c>
      <c r="L309" s="9">
        <v>253188</v>
      </c>
      <c r="M309" s="9">
        <v>10229</v>
      </c>
      <c r="N309" s="8" t="s">
        <v>180</v>
      </c>
    </row>
    <row r="310" spans="1:14" x14ac:dyDescent="0.25">
      <c r="A310" s="5">
        <v>58019</v>
      </c>
      <c r="B310" s="7">
        <v>42500</v>
      </c>
      <c r="C310" s="5" t="s">
        <v>195</v>
      </c>
      <c r="D310" s="6">
        <v>640565</v>
      </c>
      <c r="E310" s="6"/>
      <c r="F310" s="6">
        <v>146236</v>
      </c>
      <c r="G310" s="5" t="s">
        <v>130</v>
      </c>
      <c r="H310" s="6">
        <v>146236</v>
      </c>
      <c r="I310" s="7">
        <v>44137</v>
      </c>
      <c r="J310" s="7">
        <v>44239</v>
      </c>
      <c r="K310" s="6">
        <v>7743</v>
      </c>
      <c r="L310" s="6">
        <v>146236</v>
      </c>
      <c r="M310" s="6">
        <v>7744</v>
      </c>
      <c r="N310" s="5" t="s">
        <v>180</v>
      </c>
    </row>
    <row r="311" spans="1:14" x14ac:dyDescent="0.25">
      <c r="A311" s="8">
        <v>58020</v>
      </c>
      <c r="B311" s="10">
        <v>42481</v>
      </c>
      <c r="C311" s="8" t="s">
        <v>195</v>
      </c>
      <c r="D311" s="9">
        <v>640568</v>
      </c>
      <c r="E311" s="9"/>
      <c r="F311" s="9">
        <v>146238</v>
      </c>
      <c r="G311" s="8" t="s">
        <v>130</v>
      </c>
      <c r="H311" s="9">
        <v>146238</v>
      </c>
      <c r="I311" s="10">
        <v>44137</v>
      </c>
      <c r="J311" s="10">
        <v>44186</v>
      </c>
      <c r="K311" s="9">
        <v>7743</v>
      </c>
      <c r="L311" s="9">
        <v>146238</v>
      </c>
      <c r="M311" s="9">
        <v>7744</v>
      </c>
      <c r="N311" s="8" t="s">
        <v>180</v>
      </c>
    </row>
    <row r="312" spans="1:14" x14ac:dyDescent="0.25">
      <c r="A312" s="5">
        <v>58021</v>
      </c>
      <c r="B312" s="7">
        <v>42551</v>
      </c>
      <c r="C312" s="5" t="s">
        <v>195</v>
      </c>
      <c r="D312" s="6">
        <v>655828</v>
      </c>
      <c r="E312" s="6"/>
      <c r="F312" s="6">
        <v>162484</v>
      </c>
      <c r="G312" s="5" t="s">
        <v>130</v>
      </c>
      <c r="H312" s="6">
        <v>162484</v>
      </c>
      <c r="I312" s="7">
        <v>44021</v>
      </c>
      <c r="J312" s="7">
        <v>44076</v>
      </c>
      <c r="K312" s="6">
        <v>22572</v>
      </c>
      <c r="L312" s="6">
        <v>162484</v>
      </c>
      <c r="M312" s="6">
        <v>12220</v>
      </c>
      <c r="N312" s="5" t="s">
        <v>180</v>
      </c>
    </row>
    <row r="313" spans="1:14" x14ac:dyDescent="0.25">
      <c r="A313" s="8">
        <v>58022</v>
      </c>
      <c r="B313" s="10">
        <v>42566</v>
      </c>
      <c r="C313" s="8" t="s">
        <v>195</v>
      </c>
      <c r="D313" s="9">
        <v>655828</v>
      </c>
      <c r="E313" s="9"/>
      <c r="F313" s="9">
        <v>162484</v>
      </c>
      <c r="G313" s="8" t="s">
        <v>130</v>
      </c>
      <c r="H313" s="9">
        <v>162484</v>
      </c>
      <c r="I313" s="10">
        <v>44021</v>
      </c>
      <c r="J313" s="10">
        <v>44076</v>
      </c>
      <c r="K313" s="9">
        <v>22572</v>
      </c>
      <c r="L313" s="9">
        <v>162484</v>
      </c>
      <c r="M313" s="9">
        <v>12220</v>
      </c>
      <c r="N313" s="8" t="s">
        <v>180</v>
      </c>
    </row>
    <row r="314" spans="1:14" x14ac:dyDescent="0.25">
      <c r="A314" s="5">
        <v>58023</v>
      </c>
      <c r="B314" s="7">
        <v>42594</v>
      </c>
      <c r="C314" s="5" t="s">
        <v>195</v>
      </c>
      <c r="D314" s="6">
        <v>668237</v>
      </c>
      <c r="E314" s="6"/>
      <c r="F314" s="6">
        <v>157774</v>
      </c>
      <c r="G314" s="5" t="s">
        <v>130</v>
      </c>
      <c r="H314" s="6">
        <v>157774</v>
      </c>
      <c r="I314" s="7">
        <v>44084</v>
      </c>
      <c r="J314" s="7">
        <v>44186</v>
      </c>
      <c r="K314" s="6">
        <v>19170</v>
      </c>
      <c r="L314" s="6">
        <v>157774</v>
      </c>
      <c r="M314" s="6">
        <v>12129</v>
      </c>
      <c r="N314" s="5" t="s">
        <v>180</v>
      </c>
    </row>
    <row r="315" spans="1:14" x14ac:dyDescent="0.25">
      <c r="A315" s="8">
        <v>58024</v>
      </c>
      <c r="B315" s="10">
        <v>42594</v>
      </c>
      <c r="C315" s="8" t="s">
        <v>195</v>
      </c>
      <c r="D315" s="9">
        <v>668239</v>
      </c>
      <c r="E315" s="9"/>
      <c r="F315" s="9">
        <v>157774</v>
      </c>
      <c r="G315" s="8" t="s">
        <v>130</v>
      </c>
      <c r="H315" s="9">
        <v>157774</v>
      </c>
      <c r="I315" s="10">
        <v>44084</v>
      </c>
      <c r="J315" s="10">
        <v>44186</v>
      </c>
      <c r="K315" s="9">
        <v>19170</v>
      </c>
      <c r="L315" s="9">
        <v>157774</v>
      </c>
      <c r="M315" s="9">
        <v>12129</v>
      </c>
      <c r="N315" s="8" t="s">
        <v>180</v>
      </c>
    </row>
    <row r="316" spans="1:14" x14ac:dyDescent="0.25">
      <c r="A316" s="5">
        <v>58025</v>
      </c>
      <c r="B316" s="7">
        <v>42780</v>
      </c>
      <c r="C316" s="5" t="s">
        <v>195</v>
      </c>
      <c r="D316" s="6">
        <v>606874</v>
      </c>
      <c r="E316" s="6"/>
      <c r="F316" s="6">
        <v>87320</v>
      </c>
      <c r="G316" s="5" t="s">
        <v>130</v>
      </c>
      <c r="H316" s="6">
        <v>87320</v>
      </c>
      <c r="I316" s="7">
        <v>44264</v>
      </c>
      <c r="J316" s="7">
        <v>44271</v>
      </c>
      <c r="K316" s="6">
        <v>87320</v>
      </c>
      <c r="L316" s="6">
        <v>87320</v>
      </c>
      <c r="M316" s="6">
        <v>10030</v>
      </c>
      <c r="N316" s="5" t="s">
        <v>180</v>
      </c>
    </row>
    <row r="317" spans="1:14" x14ac:dyDescent="0.25">
      <c r="A317" s="8">
        <v>58026</v>
      </c>
      <c r="B317" s="10">
        <v>42780</v>
      </c>
      <c r="C317" s="8" t="s">
        <v>195</v>
      </c>
      <c r="D317" s="9">
        <v>606873</v>
      </c>
      <c r="E317" s="9"/>
      <c r="F317" s="9">
        <v>87319</v>
      </c>
      <c r="G317" s="8" t="s">
        <v>130</v>
      </c>
      <c r="H317" s="9">
        <v>87319</v>
      </c>
      <c r="I317" s="10">
        <v>44264</v>
      </c>
      <c r="J317" s="10">
        <v>44271</v>
      </c>
      <c r="K317" s="9">
        <v>87319</v>
      </c>
      <c r="L317" s="9">
        <v>87319</v>
      </c>
      <c r="M317" s="9">
        <v>10030</v>
      </c>
      <c r="N317" s="8" t="s">
        <v>180</v>
      </c>
    </row>
    <row r="318" spans="1:14" x14ac:dyDescent="0.25">
      <c r="A318" s="5">
        <v>58027</v>
      </c>
      <c r="B318" s="7">
        <v>42815</v>
      </c>
      <c r="C318" s="5" t="s">
        <v>195</v>
      </c>
      <c r="D318" s="6">
        <v>601467</v>
      </c>
      <c r="E318" s="6"/>
      <c r="F318" s="6">
        <v>81518</v>
      </c>
      <c r="G318" s="5" t="s">
        <v>130</v>
      </c>
      <c r="H318" s="6">
        <v>81518</v>
      </c>
      <c r="I318" s="7">
        <v>44294</v>
      </c>
      <c r="J318" s="7">
        <v>44415</v>
      </c>
      <c r="K318" s="6">
        <v>81518</v>
      </c>
      <c r="L318" s="6">
        <v>81518</v>
      </c>
      <c r="M318" s="6">
        <v>11846</v>
      </c>
      <c r="N318" s="5" t="s">
        <v>180</v>
      </c>
    </row>
    <row r="319" spans="1:14" x14ac:dyDescent="0.25">
      <c r="A319" s="8">
        <v>58028</v>
      </c>
      <c r="B319" s="10">
        <v>42815</v>
      </c>
      <c r="C319" s="8" t="s">
        <v>195</v>
      </c>
      <c r="D319" s="9">
        <v>601467</v>
      </c>
      <c r="E319" s="9"/>
      <c r="F319" s="9">
        <v>81520</v>
      </c>
      <c r="G319" s="8" t="s">
        <v>130</v>
      </c>
      <c r="H319" s="9">
        <v>81520</v>
      </c>
      <c r="I319" s="10">
        <v>44294</v>
      </c>
      <c r="J319" s="10">
        <v>44309</v>
      </c>
      <c r="K319" s="9">
        <v>81520</v>
      </c>
      <c r="L319" s="9">
        <v>81520</v>
      </c>
      <c r="M319" s="9">
        <v>11846</v>
      </c>
      <c r="N319" s="8" t="s">
        <v>180</v>
      </c>
    </row>
    <row r="320" spans="1:14" x14ac:dyDescent="0.25">
      <c r="A320" s="5">
        <v>58029</v>
      </c>
      <c r="B320" s="7">
        <v>42836</v>
      </c>
      <c r="C320" s="5" t="s">
        <v>195</v>
      </c>
      <c r="D320" s="6">
        <v>646061</v>
      </c>
      <c r="E320" s="6"/>
      <c r="F320" s="6">
        <v>129191</v>
      </c>
      <c r="G320" s="5" t="s">
        <v>130</v>
      </c>
      <c r="H320" s="6">
        <v>129191</v>
      </c>
      <c r="I320" s="7">
        <v>44197</v>
      </c>
      <c r="J320" s="7">
        <v>44309</v>
      </c>
      <c r="K320" s="6">
        <v>129227</v>
      </c>
      <c r="L320" s="6">
        <v>129227</v>
      </c>
      <c r="M320" s="6">
        <v>9531</v>
      </c>
      <c r="N320" s="5" t="s">
        <v>180</v>
      </c>
    </row>
    <row r="321" spans="1:14" x14ac:dyDescent="0.25">
      <c r="A321" s="8">
        <v>58030</v>
      </c>
      <c r="B321" s="10">
        <v>42836</v>
      </c>
      <c r="C321" s="8" t="s">
        <v>195</v>
      </c>
      <c r="D321" s="9">
        <v>646061</v>
      </c>
      <c r="E321" s="9"/>
      <c r="F321" s="9">
        <v>129191</v>
      </c>
      <c r="G321" s="8" t="s">
        <v>130</v>
      </c>
      <c r="H321" s="9">
        <v>129191</v>
      </c>
      <c r="I321" s="10">
        <v>44197</v>
      </c>
      <c r="J321" s="10">
        <v>44309</v>
      </c>
      <c r="K321" s="9">
        <v>129227</v>
      </c>
      <c r="L321" s="9">
        <v>129227</v>
      </c>
      <c r="M321" s="9">
        <v>9531</v>
      </c>
      <c r="N321" s="8" t="s">
        <v>180</v>
      </c>
    </row>
    <row r="322" spans="1:14" x14ac:dyDescent="0.25">
      <c r="A322" s="5">
        <v>58031</v>
      </c>
      <c r="B322" s="7">
        <v>42877</v>
      </c>
      <c r="C322" s="5" t="s">
        <v>195</v>
      </c>
      <c r="D322" s="6">
        <v>535737</v>
      </c>
      <c r="E322" s="6"/>
      <c r="F322" s="6">
        <v>16019</v>
      </c>
      <c r="G322" s="5" t="s">
        <v>130</v>
      </c>
      <c r="H322" s="6">
        <v>16019</v>
      </c>
      <c r="I322" s="7">
        <v>44381</v>
      </c>
      <c r="J322" s="7">
        <v>44428</v>
      </c>
      <c r="K322" s="6">
        <v>16019</v>
      </c>
      <c r="L322" s="6">
        <v>16019</v>
      </c>
      <c r="M322" s="6">
        <v>9168</v>
      </c>
      <c r="N322" s="5" t="s">
        <v>180</v>
      </c>
    </row>
    <row r="323" spans="1:14" x14ac:dyDescent="0.25">
      <c r="A323" s="8">
        <v>58032</v>
      </c>
      <c r="B323" s="10">
        <v>42877</v>
      </c>
      <c r="C323" s="8" t="s">
        <v>195</v>
      </c>
      <c r="D323" s="9">
        <v>535737</v>
      </c>
      <c r="E323" s="9"/>
      <c r="F323" s="9">
        <v>16019</v>
      </c>
      <c r="G323" s="8" t="s">
        <v>130</v>
      </c>
      <c r="H323" s="9">
        <v>16019</v>
      </c>
      <c r="I323" s="10">
        <v>44381</v>
      </c>
      <c r="J323" s="10">
        <v>44428</v>
      </c>
      <c r="K323" s="9">
        <v>16019</v>
      </c>
      <c r="L323" s="9">
        <v>16019</v>
      </c>
      <c r="M323" s="9">
        <v>9168</v>
      </c>
      <c r="N323" s="8" t="s">
        <v>180</v>
      </c>
    </row>
    <row r="324" spans="1:14" x14ac:dyDescent="0.25">
      <c r="A324" s="5">
        <v>58033</v>
      </c>
      <c r="B324" s="7">
        <v>42909</v>
      </c>
      <c r="C324" s="5" t="s">
        <v>195</v>
      </c>
      <c r="D324" s="6">
        <v>553039</v>
      </c>
      <c r="E324" s="6"/>
      <c r="F324" s="6">
        <v>33523</v>
      </c>
      <c r="G324" s="5" t="s">
        <v>130</v>
      </c>
      <c r="H324" s="6">
        <v>33523</v>
      </c>
      <c r="I324" s="7">
        <v>44333</v>
      </c>
      <c r="J324" s="7">
        <v>44489</v>
      </c>
      <c r="K324" s="6">
        <v>33523</v>
      </c>
      <c r="L324" s="6">
        <v>33523</v>
      </c>
      <c r="M324" s="6">
        <v>6371</v>
      </c>
      <c r="N324" s="5" t="s">
        <v>180</v>
      </c>
    </row>
    <row r="325" spans="1:14" x14ac:dyDescent="0.25">
      <c r="A325" s="8">
        <v>58034</v>
      </c>
      <c r="B325" s="10">
        <v>42909</v>
      </c>
      <c r="C325" s="8" t="s">
        <v>195</v>
      </c>
      <c r="D325" s="9">
        <v>553041</v>
      </c>
      <c r="E325" s="9"/>
      <c r="F325" s="9">
        <v>33525</v>
      </c>
      <c r="G325" s="8" t="s">
        <v>130</v>
      </c>
      <c r="H325" s="9">
        <v>33525</v>
      </c>
      <c r="I325" s="10">
        <v>44333</v>
      </c>
      <c r="J325" s="10">
        <v>44375</v>
      </c>
      <c r="K325" s="9">
        <v>33525</v>
      </c>
      <c r="L325" s="9">
        <v>33525</v>
      </c>
      <c r="M325" s="9">
        <v>6371</v>
      </c>
      <c r="N325" s="8" t="s">
        <v>180</v>
      </c>
    </row>
    <row r="326" spans="1:14" x14ac:dyDescent="0.25">
      <c r="A326" s="5">
        <v>58035</v>
      </c>
      <c r="B326" s="7">
        <v>43412</v>
      </c>
      <c r="C326" s="5" t="s">
        <v>196</v>
      </c>
      <c r="D326" s="6">
        <v>417401</v>
      </c>
      <c r="E326" s="6"/>
      <c r="F326" s="6"/>
      <c r="G326" s="5"/>
      <c r="H326" s="6">
        <v>417401</v>
      </c>
      <c r="I326" s="5"/>
      <c r="J326" s="7">
        <v>43458</v>
      </c>
      <c r="K326" s="6">
        <v>29887</v>
      </c>
      <c r="L326" s="6">
        <v>168249</v>
      </c>
      <c r="M326" s="6">
        <v>12860</v>
      </c>
      <c r="N326" s="5" t="s">
        <v>180</v>
      </c>
    </row>
    <row r="327" spans="1:14" x14ac:dyDescent="0.25">
      <c r="A327" s="8">
        <v>58036</v>
      </c>
      <c r="B327" s="10">
        <v>43412</v>
      </c>
      <c r="C327" s="8" t="s">
        <v>196</v>
      </c>
      <c r="D327" s="9">
        <v>417401</v>
      </c>
      <c r="E327" s="9"/>
      <c r="F327" s="9"/>
      <c r="G327" s="8"/>
      <c r="H327" s="9">
        <v>417401</v>
      </c>
      <c r="I327" s="8"/>
      <c r="J327" s="10">
        <v>43458</v>
      </c>
      <c r="K327" s="9">
        <v>29887</v>
      </c>
      <c r="L327" s="9">
        <v>168249</v>
      </c>
      <c r="M327" s="9">
        <v>12860</v>
      </c>
      <c r="N327" s="8" t="s">
        <v>180</v>
      </c>
    </row>
    <row r="328" spans="1:14" x14ac:dyDescent="0.25">
      <c r="A328" s="5">
        <v>58037</v>
      </c>
      <c r="B328" s="7">
        <v>43516</v>
      </c>
      <c r="C328" s="5" t="s">
        <v>196</v>
      </c>
      <c r="D328" s="6">
        <v>405960</v>
      </c>
      <c r="E328" s="6"/>
      <c r="F328" s="6"/>
      <c r="G328" s="5"/>
      <c r="H328" s="6">
        <v>405960</v>
      </c>
      <c r="I328" s="5"/>
      <c r="J328" s="7">
        <v>43545</v>
      </c>
      <c r="K328" s="6">
        <v>7699</v>
      </c>
      <c r="L328" s="6">
        <v>147540</v>
      </c>
      <c r="M328" s="6">
        <v>7699</v>
      </c>
      <c r="N328" s="5" t="s">
        <v>180</v>
      </c>
    </row>
    <row r="329" spans="1:14" x14ac:dyDescent="0.25">
      <c r="A329" s="8">
        <v>58038</v>
      </c>
      <c r="B329" s="10">
        <v>43516</v>
      </c>
      <c r="C329" s="8" t="s">
        <v>196</v>
      </c>
      <c r="D329" s="9">
        <v>405960</v>
      </c>
      <c r="E329" s="9"/>
      <c r="F329" s="9"/>
      <c r="G329" s="8"/>
      <c r="H329" s="9">
        <v>405960</v>
      </c>
      <c r="I329" s="8"/>
      <c r="J329" s="10">
        <v>43545</v>
      </c>
      <c r="K329" s="9">
        <v>7699</v>
      </c>
      <c r="L329" s="9">
        <v>147540</v>
      </c>
      <c r="M329" s="9">
        <v>7699</v>
      </c>
      <c r="N329" s="8" t="s">
        <v>180</v>
      </c>
    </row>
    <row r="330" spans="1:14" x14ac:dyDescent="0.25">
      <c r="A330" s="5">
        <v>58039</v>
      </c>
      <c r="B330" s="7">
        <v>43564</v>
      </c>
      <c r="C330" s="5" t="s">
        <v>196</v>
      </c>
      <c r="D330" s="6">
        <v>401486</v>
      </c>
      <c r="E330" s="6"/>
      <c r="F330" s="6"/>
      <c r="G330" s="5"/>
      <c r="H330" s="6">
        <v>401486</v>
      </c>
      <c r="I330" s="5"/>
      <c r="J330" s="7">
        <v>43581</v>
      </c>
      <c r="K330" s="6">
        <v>137103</v>
      </c>
      <c r="L330" s="6">
        <v>137103</v>
      </c>
      <c r="M330" s="6">
        <v>7589</v>
      </c>
      <c r="N330" s="5" t="s">
        <v>180</v>
      </c>
    </row>
    <row r="331" spans="1:14" x14ac:dyDescent="0.25">
      <c r="A331" s="8">
        <v>58040</v>
      </c>
      <c r="B331" s="10">
        <v>43564</v>
      </c>
      <c r="C331" s="8" t="s">
        <v>196</v>
      </c>
      <c r="D331" s="9">
        <v>401486</v>
      </c>
      <c r="E331" s="9"/>
      <c r="F331" s="9"/>
      <c r="G331" s="8"/>
      <c r="H331" s="9">
        <v>401486</v>
      </c>
      <c r="I331" s="8"/>
      <c r="J331" s="10">
        <v>43581</v>
      </c>
      <c r="K331" s="9">
        <v>137103</v>
      </c>
      <c r="L331" s="9">
        <v>137103</v>
      </c>
      <c r="M331" s="9">
        <v>7589</v>
      </c>
      <c r="N331" s="8" t="s">
        <v>180</v>
      </c>
    </row>
    <row r="332" spans="1:14" x14ac:dyDescent="0.25">
      <c r="A332" s="5">
        <v>58041</v>
      </c>
      <c r="B332" s="7">
        <v>43600</v>
      </c>
      <c r="C332" s="5" t="s">
        <v>196</v>
      </c>
      <c r="D332" s="6">
        <v>385335</v>
      </c>
      <c r="E332" s="6"/>
      <c r="F332" s="6"/>
      <c r="G332" s="5"/>
      <c r="H332" s="6">
        <v>385335</v>
      </c>
      <c r="I332" s="5"/>
      <c r="J332" s="7">
        <v>43627</v>
      </c>
      <c r="K332" s="6">
        <v>120808</v>
      </c>
      <c r="L332" s="6">
        <v>120808</v>
      </c>
      <c r="M332" s="6">
        <v>4789</v>
      </c>
      <c r="N332" s="5" t="s">
        <v>180</v>
      </c>
    </row>
    <row r="333" spans="1:14" x14ac:dyDescent="0.25">
      <c r="A333" s="8">
        <v>58042</v>
      </c>
      <c r="B333" s="10">
        <v>43600</v>
      </c>
      <c r="C333" s="8" t="s">
        <v>196</v>
      </c>
      <c r="D333" s="9">
        <v>385335</v>
      </c>
      <c r="E333" s="9"/>
      <c r="F333" s="9"/>
      <c r="G333" s="8"/>
      <c r="H333" s="9">
        <v>385335</v>
      </c>
      <c r="I333" s="8"/>
      <c r="J333" s="10">
        <v>43627</v>
      </c>
      <c r="K333" s="9">
        <v>120808</v>
      </c>
      <c r="L333" s="9">
        <v>120808</v>
      </c>
      <c r="M333" s="9">
        <v>4789</v>
      </c>
      <c r="N333" s="8" t="s">
        <v>180</v>
      </c>
    </row>
    <row r="334" spans="1:14" x14ac:dyDescent="0.25">
      <c r="A334" s="5">
        <v>58043</v>
      </c>
      <c r="B334" s="7">
        <v>43752</v>
      </c>
      <c r="C334" s="5" t="s">
        <v>196</v>
      </c>
      <c r="D334" s="6">
        <v>343367</v>
      </c>
      <c r="E334" s="6"/>
      <c r="F334" s="6"/>
      <c r="G334" s="5"/>
      <c r="H334" s="6">
        <v>343367</v>
      </c>
      <c r="I334" s="5"/>
      <c r="J334" s="7">
        <v>43787</v>
      </c>
      <c r="K334" s="6">
        <v>82204</v>
      </c>
      <c r="L334" s="6">
        <v>82204</v>
      </c>
      <c r="M334" s="6">
        <v>10716</v>
      </c>
      <c r="N334" s="5" t="s">
        <v>180</v>
      </c>
    </row>
    <row r="335" spans="1:14" x14ac:dyDescent="0.25">
      <c r="A335" s="8">
        <v>58044</v>
      </c>
      <c r="B335" s="10">
        <v>43752</v>
      </c>
      <c r="C335" s="8" t="s">
        <v>196</v>
      </c>
      <c r="D335" s="9">
        <v>343367</v>
      </c>
      <c r="E335" s="9"/>
      <c r="F335" s="9"/>
      <c r="G335" s="8"/>
      <c r="H335" s="9">
        <v>343367</v>
      </c>
      <c r="I335" s="8"/>
      <c r="J335" s="10">
        <v>43787</v>
      </c>
      <c r="K335" s="9">
        <v>82204</v>
      </c>
      <c r="L335" s="9">
        <v>82204</v>
      </c>
      <c r="M335" s="9">
        <v>10716</v>
      </c>
      <c r="N335" s="8" t="s">
        <v>180</v>
      </c>
    </row>
    <row r="336" spans="1:14" x14ac:dyDescent="0.25">
      <c r="A336" s="5">
        <v>58045</v>
      </c>
      <c r="B336" s="7">
        <v>43766</v>
      </c>
      <c r="C336" s="5" t="s">
        <v>196</v>
      </c>
      <c r="D336" s="6">
        <v>279158</v>
      </c>
      <c r="E336" s="6"/>
      <c r="F336" s="6"/>
      <c r="G336" s="5"/>
      <c r="H336" s="6">
        <v>279158</v>
      </c>
      <c r="I336" s="5"/>
      <c r="J336" s="7">
        <v>43802</v>
      </c>
      <c r="K336" s="6">
        <v>14155</v>
      </c>
      <c r="L336" s="6">
        <v>14155</v>
      </c>
      <c r="M336" s="6">
        <v>9849</v>
      </c>
      <c r="N336" s="5" t="s">
        <v>180</v>
      </c>
    </row>
    <row r="337" spans="1:14" x14ac:dyDescent="0.25">
      <c r="A337" s="8">
        <v>58046</v>
      </c>
      <c r="B337" s="10">
        <v>43766</v>
      </c>
      <c r="C337" s="8" t="s">
        <v>196</v>
      </c>
      <c r="D337" s="9">
        <v>279158</v>
      </c>
      <c r="E337" s="9"/>
      <c r="F337" s="9"/>
      <c r="G337" s="8"/>
      <c r="H337" s="9">
        <v>279158</v>
      </c>
      <c r="I337" s="8"/>
      <c r="J337" s="10">
        <v>43802</v>
      </c>
      <c r="K337" s="9">
        <v>14155</v>
      </c>
      <c r="L337" s="9">
        <v>14155</v>
      </c>
      <c r="M337" s="9">
        <v>9849</v>
      </c>
      <c r="N337" s="8" t="s">
        <v>180</v>
      </c>
    </row>
    <row r="338" spans="1:14" x14ac:dyDescent="0.25">
      <c r="A338" s="5">
        <v>58047</v>
      </c>
      <c r="B338" s="7">
        <v>43780</v>
      </c>
      <c r="C338" s="5" t="s">
        <v>196</v>
      </c>
      <c r="D338" s="6">
        <v>299199</v>
      </c>
      <c r="E338" s="6"/>
      <c r="F338" s="6"/>
      <c r="G338" s="5"/>
      <c r="H338" s="6">
        <v>299199</v>
      </c>
      <c r="I338" s="5"/>
      <c r="J338" s="7">
        <v>43803</v>
      </c>
      <c r="K338" s="6">
        <v>34403</v>
      </c>
      <c r="L338" s="6">
        <v>34403</v>
      </c>
      <c r="M338" s="6">
        <v>13079</v>
      </c>
      <c r="N338" s="5" t="s">
        <v>180</v>
      </c>
    </row>
    <row r="339" spans="1:14" x14ac:dyDescent="0.25">
      <c r="A339" s="8">
        <v>58048</v>
      </c>
      <c r="B339" s="10">
        <v>43780</v>
      </c>
      <c r="C339" s="8" t="s">
        <v>196</v>
      </c>
      <c r="D339" s="9">
        <v>299199</v>
      </c>
      <c r="E339" s="9"/>
      <c r="F339" s="9"/>
      <c r="G339" s="8"/>
      <c r="H339" s="9">
        <v>299199</v>
      </c>
      <c r="I339" s="8"/>
      <c r="J339" s="10">
        <v>43803</v>
      </c>
      <c r="K339" s="9">
        <v>34403</v>
      </c>
      <c r="L339" s="9">
        <v>34403</v>
      </c>
      <c r="M339" s="9">
        <v>13079</v>
      </c>
      <c r="N339" s="8" t="s">
        <v>180</v>
      </c>
    </row>
    <row r="340" spans="1:14" x14ac:dyDescent="0.25">
      <c r="A340" s="16" t="s">
        <v>181</v>
      </c>
      <c r="B340" s="17">
        <v>41609</v>
      </c>
      <c r="C340" s="16" t="s">
        <v>181</v>
      </c>
      <c r="D340" s="18">
        <v>0</v>
      </c>
      <c r="E340" s="18"/>
      <c r="F340" s="18"/>
      <c r="G340" s="16"/>
      <c r="H340" s="18">
        <v>0</v>
      </c>
      <c r="I340" s="16"/>
      <c r="J340" s="17">
        <v>43828</v>
      </c>
      <c r="K340" s="18">
        <v>7</v>
      </c>
      <c r="L340" s="18">
        <v>7</v>
      </c>
      <c r="M340" s="18">
        <v>0</v>
      </c>
      <c r="N340" s="5" t="s">
        <v>182</v>
      </c>
    </row>
    <row r="341" spans="1:14" x14ac:dyDescent="0.25">
      <c r="A341" s="16" t="s">
        <v>183</v>
      </c>
      <c r="B341" s="17">
        <v>41974</v>
      </c>
      <c r="C341" s="16" t="s">
        <v>184</v>
      </c>
      <c r="D341" s="18">
        <v>1069</v>
      </c>
      <c r="E341" s="18"/>
      <c r="F341" s="18"/>
      <c r="G341" s="16"/>
      <c r="H341" s="18">
        <v>1069</v>
      </c>
      <c r="I341" s="16"/>
      <c r="J341" s="17">
        <v>43809</v>
      </c>
      <c r="K341" s="18">
        <v>1002</v>
      </c>
      <c r="L341" s="18">
        <v>1069</v>
      </c>
      <c r="M341" s="18">
        <v>5</v>
      </c>
      <c r="N341" s="8" t="s">
        <v>185</v>
      </c>
    </row>
    <row r="342" spans="1:14" x14ac:dyDescent="0.25">
      <c r="A342" s="16" t="s">
        <v>186</v>
      </c>
      <c r="B342" s="17">
        <v>42702</v>
      </c>
      <c r="C342" s="16" t="s">
        <v>187</v>
      </c>
      <c r="D342" s="18">
        <v>675</v>
      </c>
      <c r="E342" s="18"/>
      <c r="F342" s="18"/>
      <c r="G342" s="16"/>
      <c r="H342" s="18">
        <v>675</v>
      </c>
      <c r="I342" s="16"/>
      <c r="J342" s="17">
        <v>43484</v>
      </c>
      <c r="K342" s="18">
        <v>431</v>
      </c>
      <c r="L342" s="18">
        <v>431</v>
      </c>
      <c r="M342" s="18"/>
      <c r="N342" s="5" t="s">
        <v>177</v>
      </c>
    </row>
  </sheetData>
  <mergeCells count="6">
    <mergeCell ref="N1:N3"/>
    <mergeCell ref="A1:A3"/>
    <mergeCell ref="G1:G3"/>
    <mergeCell ref="H1:H3"/>
    <mergeCell ref="I1:I3"/>
    <mergeCell ref="J1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3"/>
  <sheetViews>
    <sheetView topLeftCell="A290" zoomScale="85" zoomScaleNormal="85" workbookViewId="0">
      <selection activeCell="X3" sqref="X3"/>
    </sheetView>
  </sheetViews>
  <sheetFormatPr defaultRowHeight="15" x14ac:dyDescent="0.25"/>
  <cols>
    <col min="1" max="1" width="5.85546875" bestFit="1" customWidth="1"/>
    <col min="2" max="2" width="8.42578125" bestFit="1" customWidth="1"/>
    <col min="3" max="3" width="5.140625" bestFit="1" customWidth="1"/>
    <col min="4" max="4" width="10.140625" customWidth="1"/>
    <col min="5" max="5" width="15.85546875" customWidth="1"/>
    <col min="6" max="7" width="8.42578125" bestFit="1" customWidth="1"/>
    <col min="9" max="9" width="11.85546875" customWidth="1"/>
    <col min="10" max="10" width="7.42578125" bestFit="1" customWidth="1"/>
    <col min="11" max="11" width="11.85546875" customWidth="1"/>
    <col min="12" max="12" width="14.42578125" customWidth="1"/>
    <col min="13" max="13" width="15.7109375" customWidth="1"/>
    <col min="14" max="14" width="10.28515625" customWidth="1"/>
    <col min="15" max="15" width="10.42578125" customWidth="1"/>
    <col min="16" max="16" width="12" customWidth="1"/>
    <col min="17" max="17" width="62.42578125" customWidth="1"/>
  </cols>
  <sheetData>
    <row r="1" spans="1:17" ht="14.25" customHeight="1" x14ac:dyDescent="0.25">
      <c r="A1" s="341" t="s">
        <v>244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3"/>
    </row>
    <row r="2" spans="1:17" ht="30" x14ac:dyDescent="0.25">
      <c r="A2" s="198" t="s">
        <v>199</v>
      </c>
      <c r="B2" s="198" t="s">
        <v>201</v>
      </c>
      <c r="C2" s="335" t="s">
        <v>197</v>
      </c>
      <c r="D2" s="335" t="s">
        <v>119</v>
      </c>
      <c r="E2" s="198" t="s">
        <v>125</v>
      </c>
      <c r="F2" s="198" t="s">
        <v>157</v>
      </c>
      <c r="G2" s="198" t="s">
        <v>128</v>
      </c>
      <c r="H2" s="198" t="s">
        <v>128</v>
      </c>
      <c r="I2" s="198" t="s">
        <v>128</v>
      </c>
      <c r="J2" s="335" t="s">
        <v>163</v>
      </c>
      <c r="K2" s="335" t="s">
        <v>164</v>
      </c>
      <c r="L2" s="335" t="s">
        <v>165</v>
      </c>
      <c r="M2" s="335" t="s">
        <v>166</v>
      </c>
      <c r="N2" s="198" t="s">
        <v>128</v>
      </c>
      <c r="O2" s="198" t="s">
        <v>128</v>
      </c>
      <c r="P2" s="198" t="s">
        <v>128</v>
      </c>
      <c r="Q2" s="335" t="s">
        <v>170</v>
      </c>
    </row>
    <row r="3" spans="1:17" ht="30" x14ac:dyDescent="0.25">
      <c r="A3" s="200" t="s">
        <v>200</v>
      </c>
      <c r="B3" s="200" t="s">
        <v>202</v>
      </c>
      <c r="C3" s="340"/>
      <c r="D3" s="340"/>
      <c r="E3" s="200" t="s">
        <v>156</v>
      </c>
      <c r="F3" s="200" t="s">
        <v>158</v>
      </c>
      <c r="G3" s="200" t="s">
        <v>159</v>
      </c>
      <c r="H3" s="200" t="s">
        <v>161</v>
      </c>
      <c r="I3" s="200" t="s">
        <v>162</v>
      </c>
      <c r="J3" s="340"/>
      <c r="K3" s="340"/>
      <c r="L3" s="340"/>
      <c r="M3" s="340"/>
      <c r="N3" s="200" t="s">
        <v>167</v>
      </c>
      <c r="O3" s="200" t="s">
        <v>168</v>
      </c>
      <c r="P3" s="200" t="s">
        <v>169</v>
      </c>
      <c r="Q3" s="340"/>
    </row>
    <row r="4" spans="1:17" ht="30" x14ac:dyDescent="0.25">
      <c r="A4" s="199"/>
      <c r="B4" s="199"/>
      <c r="C4" s="336"/>
      <c r="D4" s="336"/>
      <c r="E4" s="199"/>
      <c r="F4" s="199"/>
      <c r="G4" s="199" t="s">
        <v>160</v>
      </c>
      <c r="H4" s="199"/>
      <c r="I4" s="199"/>
      <c r="J4" s="336"/>
      <c r="K4" s="336"/>
      <c r="L4" s="336"/>
      <c r="M4" s="336"/>
      <c r="N4" s="199"/>
      <c r="O4" s="199"/>
      <c r="P4" s="199"/>
      <c r="Q4" s="336"/>
    </row>
    <row r="5" spans="1:17" x14ac:dyDescent="0.25">
      <c r="A5" s="5" t="s">
        <v>204</v>
      </c>
      <c r="B5" s="6">
        <v>902</v>
      </c>
      <c r="C5" s="5" t="s">
        <v>198</v>
      </c>
      <c r="D5" s="5">
        <v>10404</v>
      </c>
      <c r="E5" s="7">
        <v>41267</v>
      </c>
      <c r="F5" s="5" t="s">
        <v>171</v>
      </c>
      <c r="G5" s="6">
        <v>683850</v>
      </c>
      <c r="H5" s="6"/>
      <c r="I5" s="6">
        <v>223508</v>
      </c>
      <c r="J5" s="5" t="s">
        <v>130</v>
      </c>
      <c r="K5" s="6">
        <v>223508</v>
      </c>
      <c r="L5" s="7">
        <v>43087</v>
      </c>
      <c r="M5" s="7">
        <v>43287</v>
      </c>
      <c r="N5" s="6">
        <v>111207</v>
      </c>
      <c r="O5" s="6">
        <v>223508</v>
      </c>
      <c r="P5" s="6"/>
      <c r="Q5" s="5" t="s">
        <v>172</v>
      </c>
    </row>
    <row r="6" spans="1:17" x14ac:dyDescent="0.25">
      <c r="A6" s="8" t="s">
        <v>204</v>
      </c>
      <c r="B6" s="9">
        <v>902</v>
      </c>
      <c r="C6" s="8" t="s">
        <v>198</v>
      </c>
      <c r="D6" s="8">
        <v>10405</v>
      </c>
      <c r="E6" s="10">
        <v>41267</v>
      </c>
      <c r="F6" s="8" t="s">
        <v>171</v>
      </c>
      <c r="G6" s="9">
        <v>683850</v>
      </c>
      <c r="H6" s="9"/>
      <c r="I6" s="9">
        <v>223508</v>
      </c>
      <c r="J6" s="8" t="s">
        <v>130</v>
      </c>
      <c r="K6" s="9">
        <v>223508</v>
      </c>
      <c r="L6" s="10">
        <v>43087</v>
      </c>
      <c r="M6" s="10">
        <v>43287</v>
      </c>
      <c r="N6" s="9">
        <v>111207</v>
      </c>
      <c r="O6" s="9">
        <v>223508</v>
      </c>
      <c r="P6" s="9"/>
      <c r="Q6" s="8" t="s">
        <v>172</v>
      </c>
    </row>
    <row r="7" spans="1:17" x14ac:dyDescent="0.25">
      <c r="A7" s="5" t="s">
        <v>204</v>
      </c>
      <c r="B7" s="6">
        <v>902</v>
      </c>
      <c r="C7" s="5" t="s">
        <v>198</v>
      </c>
      <c r="D7" s="5">
        <v>11623</v>
      </c>
      <c r="E7" s="7">
        <v>41267</v>
      </c>
      <c r="F7" s="5" t="s">
        <v>173</v>
      </c>
      <c r="G7" s="6">
        <v>683850</v>
      </c>
      <c r="H7" s="6"/>
      <c r="I7" s="6">
        <v>223508</v>
      </c>
      <c r="J7" s="5" t="s">
        <v>130</v>
      </c>
      <c r="K7" s="6">
        <v>223508</v>
      </c>
      <c r="L7" s="7">
        <v>43087</v>
      </c>
      <c r="M7" s="7">
        <v>43287</v>
      </c>
      <c r="N7" s="6">
        <v>111207</v>
      </c>
      <c r="O7" s="6">
        <v>223508</v>
      </c>
      <c r="P7" s="6"/>
      <c r="Q7" s="5" t="s">
        <v>172</v>
      </c>
    </row>
    <row r="8" spans="1:17" x14ac:dyDescent="0.25">
      <c r="A8" s="8" t="s">
        <v>204</v>
      </c>
      <c r="B8" s="9">
        <v>902</v>
      </c>
      <c r="C8" s="8" t="s">
        <v>198</v>
      </c>
      <c r="D8" s="8">
        <v>11624</v>
      </c>
      <c r="E8" s="10">
        <v>41267</v>
      </c>
      <c r="F8" s="8" t="s">
        <v>173</v>
      </c>
      <c r="G8" s="9">
        <v>683850</v>
      </c>
      <c r="H8" s="9"/>
      <c r="I8" s="9">
        <v>223508</v>
      </c>
      <c r="J8" s="8" t="s">
        <v>130</v>
      </c>
      <c r="K8" s="9">
        <v>223508</v>
      </c>
      <c r="L8" s="10">
        <v>43087</v>
      </c>
      <c r="M8" s="10">
        <v>43287</v>
      </c>
      <c r="N8" s="9">
        <v>111207</v>
      </c>
      <c r="O8" s="9">
        <v>223508</v>
      </c>
      <c r="P8" s="9"/>
      <c r="Q8" s="8" t="s">
        <v>172</v>
      </c>
    </row>
    <row r="9" spans="1:17" x14ac:dyDescent="0.25">
      <c r="A9" s="5" t="s">
        <v>204</v>
      </c>
      <c r="B9" s="6">
        <v>902</v>
      </c>
      <c r="C9" s="5" t="s">
        <v>198</v>
      </c>
      <c r="D9" s="5">
        <v>11631</v>
      </c>
      <c r="E9" s="7">
        <v>41267</v>
      </c>
      <c r="F9" s="5" t="s">
        <v>174</v>
      </c>
      <c r="G9" s="6">
        <v>683213</v>
      </c>
      <c r="H9" s="6"/>
      <c r="I9" s="6">
        <v>223508</v>
      </c>
      <c r="J9" s="5" t="s">
        <v>130</v>
      </c>
      <c r="K9" s="6">
        <v>223508</v>
      </c>
      <c r="L9" s="7">
        <v>43087</v>
      </c>
      <c r="M9" s="7">
        <v>43287</v>
      </c>
      <c r="N9" s="6">
        <v>111207</v>
      </c>
      <c r="O9" s="6">
        <v>223508</v>
      </c>
      <c r="P9" s="6"/>
      <c r="Q9" s="5" t="s">
        <v>172</v>
      </c>
    </row>
    <row r="10" spans="1:17" x14ac:dyDescent="0.25">
      <c r="A10" s="8" t="s">
        <v>204</v>
      </c>
      <c r="B10" s="9">
        <v>902</v>
      </c>
      <c r="C10" s="8" t="s">
        <v>198</v>
      </c>
      <c r="D10" s="8">
        <v>11632</v>
      </c>
      <c r="E10" s="10">
        <v>41267</v>
      </c>
      <c r="F10" s="8" t="s">
        <v>174</v>
      </c>
      <c r="G10" s="9">
        <v>683850</v>
      </c>
      <c r="H10" s="9"/>
      <c r="I10" s="9">
        <v>223508</v>
      </c>
      <c r="J10" s="8" t="s">
        <v>130</v>
      </c>
      <c r="K10" s="9">
        <v>223508</v>
      </c>
      <c r="L10" s="10">
        <v>43087</v>
      </c>
      <c r="M10" s="10">
        <v>43287</v>
      </c>
      <c r="N10" s="9">
        <v>111207</v>
      </c>
      <c r="O10" s="9">
        <v>223508</v>
      </c>
      <c r="P10" s="9"/>
      <c r="Q10" s="8" t="s">
        <v>172</v>
      </c>
    </row>
    <row r="11" spans="1:17" x14ac:dyDescent="0.25">
      <c r="A11" s="5" t="s">
        <v>203</v>
      </c>
      <c r="B11" s="6">
        <v>16</v>
      </c>
      <c r="C11" s="5" t="s">
        <v>198</v>
      </c>
      <c r="D11" s="5">
        <v>22001</v>
      </c>
      <c r="E11" s="7">
        <v>42118</v>
      </c>
      <c r="F11" s="5" t="s">
        <v>175</v>
      </c>
      <c r="G11" s="6">
        <v>710032</v>
      </c>
      <c r="H11" s="6"/>
      <c r="I11" s="6">
        <v>233729</v>
      </c>
      <c r="J11" s="5" t="s">
        <v>130</v>
      </c>
      <c r="K11" s="6">
        <v>233729</v>
      </c>
      <c r="L11" s="7">
        <v>43980</v>
      </c>
      <c r="M11" s="7">
        <v>43983</v>
      </c>
      <c r="N11" s="6">
        <v>83381</v>
      </c>
      <c r="O11" s="6">
        <v>233729</v>
      </c>
      <c r="P11" s="6">
        <v>11678</v>
      </c>
      <c r="Q11" s="5" t="s">
        <v>176</v>
      </c>
    </row>
    <row r="12" spans="1:17" x14ac:dyDescent="0.25">
      <c r="A12" s="8" t="s">
        <v>203</v>
      </c>
      <c r="B12" s="9">
        <v>16</v>
      </c>
      <c r="C12" s="8" t="s">
        <v>198</v>
      </c>
      <c r="D12" s="8">
        <v>22002</v>
      </c>
      <c r="E12" s="10">
        <v>42118</v>
      </c>
      <c r="F12" s="8" t="s">
        <v>175</v>
      </c>
      <c r="G12" s="9">
        <v>710040</v>
      </c>
      <c r="H12" s="9"/>
      <c r="I12" s="9">
        <v>233729</v>
      </c>
      <c r="J12" s="8" t="s">
        <v>130</v>
      </c>
      <c r="K12" s="9">
        <v>233729</v>
      </c>
      <c r="L12" s="10">
        <v>43980</v>
      </c>
      <c r="M12" s="10">
        <v>43983</v>
      </c>
      <c r="N12" s="9">
        <v>83381</v>
      </c>
      <c r="O12" s="9">
        <v>233729</v>
      </c>
      <c r="P12" s="9">
        <v>11678</v>
      </c>
      <c r="Q12" s="8" t="s">
        <v>176</v>
      </c>
    </row>
    <row r="13" spans="1:17" x14ac:dyDescent="0.25">
      <c r="A13" s="5" t="s">
        <v>203</v>
      </c>
      <c r="B13" s="6">
        <v>17</v>
      </c>
      <c r="C13" s="5" t="s">
        <v>198</v>
      </c>
      <c r="D13" s="5">
        <v>22005</v>
      </c>
      <c r="E13" s="7">
        <v>42275</v>
      </c>
      <c r="F13" s="5" t="s">
        <v>175</v>
      </c>
      <c r="G13" s="6">
        <v>751470</v>
      </c>
      <c r="H13" s="6"/>
      <c r="I13" s="6">
        <v>253973</v>
      </c>
      <c r="J13" s="5" t="s">
        <v>130</v>
      </c>
      <c r="K13" s="6">
        <v>253973</v>
      </c>
      <c r="L13" s="7">
        <v>43920</v>
      </c>
      <c r="M13" s="7">
        <v>43941</v>
      </c>
      <c r="N13" s="6">
        <v>114601</v>
      </c>
      <c r="O13" s="6">
        <v>253973</v>
      </c>
      <c r="P13" s="6">
        <v>12164</v>
      </c>
      <c r="Q13" s="5" t="s">
        <v>176</v>
      </c>
    </row>
    <row r="14" spans="1:17" x14ac:dyDescent="0.25">
      <c r="A14" s="8" t="s">
        <v>203</v>
      </c>
      <c r="B14" s="9">
        <v>17</v>
      </c>
      <c r="C14" s="8" t="s">
        <v>198</v>
      </c>
      <c r="D14" s="8">
        <v>22006</v>
      </c>
      <c r="E14" s="10">
        <v>42275</v>
      </c>
      <c r="F14" s="8" t="s">
        <v>175</v>
      </c>
      <c r="G14" s="9">
        <v>751490</v>
      </c>
      <c r="H14" s="9"/>
      <c r="I14" s="9">
        <v>253981</v>
      </c>
      <c r="J14" s="8" t="s">
        <v>130</v>
      </c>
      <c r="K14" s="9">
        <v>253981</v>
      </c>
      <c r="L14" s="10">
        <v>43920</v>
      </c>
      <c r="M14" s="10">
        <v>43941</v>
      </c>
      <c r="N14" s="9">
        <v>114601</v>
      </c>
      <c r="O14" s="9">
        <v>253981</v>
      </c>
      <c r="P14" s="9">
        <v>12164</v>
      </c>
      <c r="Q14" s="8" t="s">
        <v>176</v>
      </c>
    </row>
    <row r="15" spans="1:17" x14ac:dyDescent="0.25">
      <c r="A15" s="5" t="s">
        <v>203</v>
      </c>
      <c r="B15" s="6">
        <v>18</v>
      </c>
      <c r="C15" s="5" t="s">
        <v>198</v>
      </c>
      <c r="D15" s="5">
        <v>22013</v>
      </c>
      <c r="E15" s="7">
        <v>42362</v>
      </c>
      <c r="F15" s="5" t="s">
        <v>175</v>
      </c>
      <c r="G15" s="6">
        <v>765147</v>
      </c>
      <c r="H15" s="6"/>
      <c r="I15" s="6">
        <v>308489</v>
      </c>
      <c r="J15" s="5" t="s">
        <v>130</v>
      </c>
      <c r="K15" s="6">
        <v>308489</v>
      </c>
      <c r="L15" s="7">
        <v>43647</v>
      </c>
      <c r="M15" s="7">
        <v>43864</v>
      </c>
      <c r="N15" s="6">
        <v>49051</v>
      </c>
      <c r="O15" s="6">
        <v>308489</v>
      </c>
      <c r="P15" s="6">
        <v>11343</v>
      </c>
      <c r="Q15" s="5" t="s">
        <v>176</v>
      </c>
    </row>
    <row r="16" spans="1:17" x14ac:dyDescent="0.25">
      <c r="A16" s="8" t="s">
        <v>203</v>
      </c>
      <c r="B16" s="9">
        <v>18</v>
      </c>
      <c r="C16" s="8" t="s">
        <v>198</v>
      </c>
      <c r="D16" s="8">
        <v>22014</v>
      </c>
      <c r="E16" s="10">
        <v>42362</v>
      </c>
      <c r="F16" s="8" t="s">
        <v>175</v>
      </c>
      <c r="G16" s="9">
        <v>765153</v>
      </c>
      <c r="H16" s="9"/>
      <c r="I16" s="9">
        <v>308495</v>
      </c>
      <c r="J16" s="8" t="s">
        <v>130</v>
      </c>
      <c r="K16" s="9">
        <v>308495</v>
      </c>
      <c r="L16" s="10">
        <v>43647</v>
      </c>
      <c r="M16" s="10">
        <v>43804</v>
      </c>
      <c r="N16" s="9">
        <v>49051</v>
      </c>
      <c r="O16" s="9">
        <v>308495</v>
      </c>
      <c r="P16" s="9">
        <v>11343</v>
      </c>
      <c r="Q16" s="8" t="s">
        <v>176</v>
      </c>
    </row>
    <row r="17" spans="1:17" x14ac:dyDescent="0.25">
      <c r="A17" s="5" t="s">
        <v>203</v>
      </c>
      <c r="B17" s="6">
        <v>27</v>
      </c>
      <c r="C17" s="5" t="s">
        <v>198</v>
      </c>
      <c r="D17" s="5">
        <v>22017</v>
      </c>
      <c r="E17" s="7">
        <v>42429</v>
      </c>
      <c r="F17" s="5" t="s">
        <v>175</v>
      </c>
      <c r="G17" s="6">
        <v>766636</v>
      </c>
      <c r="H17" s="6"/>
      <c r="I17" s="6">
        <v>309196</v>
      </c>
      <c r="J17" s="5" t="s">
        <v>130</v>
      </c>
      <c r="K17" s="6">
        <v>309196</v>
      </c>
      <c r="L17" s="7">
        <v>43801</v>
      </c>
      <c r="M17" s="7">
        <v>43857</v>
      </c>
      <c r="N17" s="6">
        <v>48999</v>
      </c>
      <c r="O17" s="6">
        <v>309196</v>
      </c>
      <c r="P17" s="6">
        <v>10598</v>
      </c>
      <c r="Q17" s="5" t="s">
        <v>176</v>
      </c>
    </row>
    <row r="18" spans="1:17" x14ac:dyDescent="0.25">
      <c r="A18" s="8" t="s">
        <v>203</v>
      </c>
      <c r="B18" s="9">
        <v>27</v>
      </c>
      <c r="C18" s="8" t="s">
        <v>198</v>
      </c>
      <c r="D18" s="8">
        <v>22018</v>
      </c>
      <c r="E18" s="10">
        <v>42429</v>
      </c>
      <c r="F18" s="8" t="s">
        <v>175</v>
      </c>
      <c r="G18" s="9">
        <v>766642</v>
      </c>
      <c r="H18" s="9"/>
      <c r="I18" s="9">
        <v>309202</v>
      </c>
      <c r="J18" s="8" t="s">
        <v>130</v>
      </c>
      <c r="K18" s="9">
        <v>309202</v>
      </c>
      <c r="L18" s="10">
        <v>43801</v>
      </c>
      <c r="M18" s="10">
        <v>43857</v>
      </c>
      <c r="N18" s="9">
        <v>48999</v>
      </c>
      <c r="O18" s="9">
        <v>309202</v>
      </c>
      <c r="P18" s="9">
        <v>10598</v>
      </c>
      <c r="Q18" s="8" t="s">
        <v>176</v>
      </c>
    </row>
    <row r="19" spans="1:17" x14ac:dyDescent="0.25">
      <c r="A19" s="5" t="s">
        <v>203</v>
      </c>
      <c r="B19" s="6">
        <v>20</v>
      </c>
      <c r="C19" s="5" t="s">
        <v>198</v>
      </c>
      <c r="D19" s="5">
        <v>22021</v>
      </c>
      <c r="E19" s="7">
        <v>42489</v>
      </c>
      <c r="F19" s="5" t="s">
        <v>175</v>
      </c>
      <c r="G19" s="6">
        <v>741778</v>
      </c>
      <c r="H19" s="6"/>
      <c r="I19" s="6">
        <v>293973</v>
      </c>
      <c r="J19" s="5" t="s">
        <v>130</v>
      </c>
      <c r="K19" s="6">
        <v>293973</v>
      </c>
      <c r="L19" s="7">
        <v>43738</v>
      </c>
      <c r="M19" s="7">
        <v>43802</v>
      </c>
      <c r="N19" s="6">
        <v>23558</v>
      </c>
      <c r="O19" s="6">
        <v>293973</v>
      </c>
      <c r="P19" s="6">
        <v>7590</v>
      </c>
      <c r="Q19" s="5" t="s">
        <v>176</v>
      </c>
    </row>
    <row r="20" spans="1:17" x14ac:dyDescent="0.25">
      <c r="A20" s="8" t="s">
        <v>203</v>
      </c>
      <c r="B20" s="9">
        <v>20</v>
      </c>
      <c r="C20" s="8" t="s">
        <v>198</v>
      </c>
      <c r="D20" s="8">
        <v>22022</v>
      </c>
      <c r="E20" s="10">
        <v>42489</v>
      </c>
      <c r="F20" s="8" t="s">
        <v>175</v>
      </c>
      <c r="G20" s="9">
        <v>739349</v>
      </c>
      <c r="H20" s="9"/>
      <c r="I20" s="9">
        <v>291544</v>
      </c>
      <c r="J20" s="8" t="s">
        <v>130</v>
      </c>
      <c r="K20" s="9">
        <v>291544</v>
      </c>
      <c r="L20" s="10">
        <v>43738</v>
      </c>
      <c r="M20" s="10">
        <v>43802</v>
      </c>
      <c r="N20" s="9">
        <v>23558</v>
      </c>
      <c r="O20" s="9">
        <v>293980</v>
      </c>
      <c r="P20" s="9">
        <v>7590</v>
      </c>
      <c r="Q20" s="8" t="s">
        <v>176</v>
      </c>
    </row>
    <row r="21" spans="1:17" x14ac:dyDescent="0.25">
      <c r="A21" s="5" t="s">
        <v>203</v>
      </c>
      <c r="B21" s="6">
        <v>26</v>
      </c>
      <c r="C21" s="5" t="s">
        <v>198</v>
      </c>
      <c r="D21" s="5">
        <v>22063</v>
      </c>
      <c r="E21" s="7">
        <v>42914</v>
      </c>
      <c r="F21" s="5" t="s">
        <v>188</v>
      </c>
      <c r="G21" s="6">
        <v>598853</v>
      </c>
      <c r="H21" s="6"/>
      <c r="I21" s="6">
        <v>130788</v>
      </c>
      <c r="J21" s="5" t="s">
        <v>130</v>
      </c>
      <c r="K21" s="6">
        <v>130788</v>
      </c>
      <c r="L21" s="7">
        <v>44197</v>
      </c>
      <c r="M21" s="7">
        <v>44229</v>
      </c>
      <c r="N21" s="6">
        <v>130788</v>
      </c>
      <c r="O21" s="6">
        <v>130788</v>
      </c>
      <c r="P21" s="6">
        <v>11700</v>
      </c>
      <c r="Q21" s="5" t="s">
        <v>177</v>
      </c>
    </row>
    <row r="22" spans="1:17" x14ac:dyDescent="0.25">
      <c r="A22" s="8" t="s">
        <v>203</v>
      </c>
      <c r="B22" s="9">
        <v>26</v>
      </c>
      <c r="C22" s="8" t="s">
        <v>198</v>
      </c>
      <c r="D22" s="8">
        <v>22064</v>
      </c>
      <c r="E22" s="10">
        <v>42914</v>
      </c>
      <c r="F22" s="8" t="s">
        <v>188</v>
      </c>
      <c r="G22" s="9">
        <v>598858</v>
      </c>
      <c r="H22" s="9"/>
      <c r="I22" s="9">
        <v>130796</v>
      </c>
      <c r="J22" s="8" t="s">
        <v>130</v>
      </c>
      <c r="K22" s="9">
        <v>130796</v>
      </c>
      <c r="L22" s="10">
        <v>44197</v>
      </c>
      <c r="M22" s="10">
        <v>44229</v>
      </c>
      <c r="N22" s="9">
        <v>130796</v>
      </c>
      <c r="O22" s="9">
        <v>130796</v>
      </c>
      <c r="P22" s="9">
        <v>11700</v>
      </c>
      <c r="Q22" s="8" t="s">
        <v>177</v>
      </c>
    </row>
    <row r="23" spans="1:17" x14ac:dyDescent="0.25">
      <c r="A23" s="5" t="s">
        <v>203</v>
      </c>
      <c r="B23" s="6">
        <v>28</v>
      </c>
      <c r="C23" s="5" t="s">
        <v>198</v>
      </c>
      <c r="D23" s="5">
        <v>22065</v>
      </c>
      <c r="E23" s="7">
        <v>42941</v>
      </c>
      <c r="F23" s="5" t="s">
        <v>188</v>
      </c>
      <c r="G23" s="6">
        <v>602679</v>
      </c>
      <c r="H23" s="6"/>
      <c r="I23" s="6">
        <v>49556</v>
      </c>
      <c r="J23" s="5" t="s">
        <v>130</v>
      </c>
      <c r="K23" s="6">
        <v>49556</v>
      </c>
      <c r="L23" s="7">
        <v>44428</v>
      </c>
      <c r="M23" s="7">
        <v>44465</v>
      </c>
      <c r="N23" s="6">
        <v>49556</v>
      </c>
      <c r="O23" s="6">
        <v>49556</v>
      </c>
      <c r="P23" s="6">
        <v>12326</v>
      </c>
      <c r="Q23" s="5" t="s">
        <v>177</v>
      </c>
    </row>
    <row r="24" spans="1:17" x14ac:dyDescent="0.25">
      <c r="A24" s="8" t="s">
        <v>203</v>
      </c>
      <c r="B24" s="9">
        <v>28</v>
      </c>
      <c r="C24" s="8" t="s">
        <v>198</v>
      </c>
      <c r="D24" s="8">
        <v>22066</v>
      </c>
      <c r="E24" s="10">
        <v>42941</v>
      </c>
      <c r="F24" s="8" t="s">
        <v>188</v>
      </c>
      <c r="G24" s="9">
        <v>602683</v>
      </c>
      <c r="H24" s="9"/>
      <c r="I24" s="9">
        <v>49556</v>
      </c>
      <c r="J24" s="8" t="s">
        <v>130</v>
      </c>
      <c r="K24" s="9">
        <v>49556</v>
      </c>
      <c r="L24" s="10">
        <v>44428</v>
      </c>
      <c r="M24" s="10">
        <v>44465</v>
      </c>
      <c r="N24" s="9">
        <v>49556</v>
      </c>
      <c r="O24" s="9">
        <v>49556</v>
      </c>
      <c r="P24" s="9">
        <v>12326</v>
      </c>
      <c r="Q24" s="8" t="s">
        <v>177</v>
      </c>
    </row>
    <row r="25" spans="1:17" x14ac:dyDescent="0.25">
      <c r="A25" s="5" t="s">
        <v>203</v>
      </c>
      <c r="B25" s="6">
        <v>30</v>
      </c>
      <c r="C25" s="5" t="s">
        <v>198</v>
      </c>
      <c r="D25" s="5">
        <v>22067</v>
      </c>
      <c r="E25" s="7">
        <v>42960</v>
      </c>
      <c r="F25" s="5" t="s">
        <v>188</v>
      </c>
      <c r="G25" s="6">
        <v>594403</v>
      </c>
      <c r="H25" s="6"/>
      <c r="I25" s="6">
        <v>75655</v>
      </c>
      <c r="J25" s="5" t="s">
        <v>130</v>
      </c>
      <c r="K25" s="6">
        <v>75655</v>
      </c>
      <c r="L25" s="7">
        <v>44293</v>
      </c>
      <c r="M25" s="7">
        <v>44313</v>
      </c>
      <c r="N25" s="6">
        <v>75655</v>
      </c>
      <c r="O25" s="6">
        <v>75655</v>
      </c>
      <c r="P25" s="6">
        <v>9024</v>
      </c>
      <c r="Q25" s="5" t="s">
        <v>177</v>
      </c>
    </row>
    <row r="26" spans="1:17" x14ac:dyDescent="0.25">
      <c r="A26" s="8" t="s">
        <v>203</v>
      </c>
      <c r="B26" s="9">
        <v>30</v>
      </c>
      <c r="C26" s="8" t="s">
        <v>198</v>
      </c>
      <c r="D26" s="8">
        <v>22068</v>
      </c>
      <c r="E26" s="10">
        <v>42960</v>
      </c>
      <c r="F26" s="8" t="s">
        <v>188</v>
      </c>
      <c r="G26" s="9">
        <v>594390</v>
      </c>
      <c r="H26" s="9"/>
      <c r="I26" s="9">
        <v>75651</v>
      </c>
      <c r="J26" s="8" t="s">
        <v>130</v>
      </c>
      <c r="K26" s="9">
        <v>75651</v>
      </c>
      <c r="L26" s="10">
        <v>44293</v>
      </c>
      <c r="M26" s="10">
        <v>44313</v>
      </c>
      <c r="N26" s="9">
        <v>75651</v>
      </c>
      <c r="O26" s="9">
        <v>75651</v>
      </c>
      <c r="P26" s="9">
        <v>9024</v>
      </c>
      <c r="Q26" s="8" t="s">
        <v>177</v>
      </c>
    </row>
    <row r="27" spans="1:17" x14ac:dyDescent="0.25">
      <c r="A27" s="5" t="s">
        <v>203</v>
      </c>
      <c r="B27" s="6">
        <v>5</v>
      </c>
      <c r="C27" s="5" t="s">
        <v>198</v>
      </c>
      <c r="D27" s="5">
        <v>22069</v>
      </c>
      <c r="E27" s="7">
        <v>42991</v>
      </c>
      <c r="F27" s="5" t="s">
        <v>188</v>
      </c>
      <c r="G27" s="6">
        <v>602976</v>
      </c>
      <c r="H27" s="6"/>
      <c r="I27" s="6">
        <v>83261</v>
      </c>
      <c r="J27" s="5" t="s">
        <v>130</v>
      </c>
      <c r="K27" s="6">
        <v>83261</v>
      </c>
      <c r="L27" s="7">
        <v>44334</v>
      </c>
      <c r="M27" s="7">
        <v>44336</v>
      </c>
      <c r="N27" s="6">
        <v>83261</v>
      </c>
      <c r="O27" s="6">
        <v>83261</v>
      </c>
      <c r="P27" s="6">
        <v>8904</v>
      </c>
      <c r="Q27" s="5" t="s">
        <v>177</v>
      </c>
    </row>
    <row r="28" spans="1:17" x14ac:dyDescent="0.25">
      <c r="A28" s="8" t="s">
        <v>203</v>
      </c>
      <c r="B28" s="9">
        <v>5</v>
      </c>
      <c r="C28" s="8" t="s">
        <v>198</v>
      </c>
      <c r="D28" s="8">
        <v>22070</v>
      </c>
      <c r="E28" s="10">
        <v>42991</v>
      </c>
      <c r="F28" s="8" t="s">
        <v>188</v>
      </c>
      <c r="G28" s="9">
        <v>602978</v>
      </c>
      <c r="H28" s="9"/>
      <c r="I28" s="9">
        <v>83233</v>
      </c>
      <c r="J28" s="8" t="s">
        <v>130</v>
      </c>
      <c r="K28" s="9">
        <v>83233</v>
      </c>
      <c r="L28" s="10">
        <v>44334</v>
      </c>
      <c r="M28" s="10">
        <v>44387</v>
      </c>
      <c r="N28" s="9">
        <v>83233</v>
      </c>
      <c r="O28" s="9">
        <v>83233</v>
      </c>
      <c r="P28" s="9">
        <v>8904</v>
      </c>
      <c r="Q28" s="8" t="s">
        <v>177</v>
      </c>
    </row>
    <row r="29" spans="1:17" x14ac:dyDescent="0.25">
      <c r="A29" s="5" t="s">
        <v>203</v>
      </c>
      <c r="B29" s="6">
        <v>2</v>
      </c>
      <c r="C29" s="5" t="s">
        <v>198</v>
      </c>
      <c r="D29" s="5">
        <v>22071</v>
      </c>
      <c r="E29" s="7">
        <v>42971</v>
      </c>
      <c r="F29" s="5" t="s">
        <v>188</v>
      </c>
      <c r="G29" s="6">
        <v>617739</v>
      </c>
      <c r="H29" s="6"/>
      <c r="I29" s="6"/>
      <c r="J29" s="5"/>
      <c r="K29" s="6">
        <v>617739</v>
      </c>
      <c r="L29" s="5"/>
      <c r="M29" s="7">
        <v>42993</v>
      </c>
      <c r="N29" s="6">
        <v>42820</v>
      </c>
      <c r="O29" s="6">
        <v>42820</v>
      </c>
      <c r="P29" s="6">
        <v>10581</v>
      </c>
      <c r="Q29" s="5" t="s">
        <v>177</v>
      </c>
    </row>
    <row r="30" spans="1:17" x14ac:dyDescent="0.25">
      <c r="A30" s="8" t="s">
        <v>203</v>
      </c>
      <c r="B30" s="9">
        <v>2</v>
      </c>
      <c r="C30" s="8" t="s">
        <v>198</v>
      </c>
      <c r="D30" s="8">
        <v>22072</v>
      </c>
      <c r="E30" s="10">
        <v>42971</v>
      </c>
      <c r="F30" s="8" t="s">
        <v>188</v>
      </c>
      <c r="G30" s="9">
        <v>617741</v>
      </c>
      <c r="H30" s="9"/>
      <c r="I30" s="9"/>
      <c r="J30" s="8"/>
      <c r="K30" s="9">
        <v>617741</v>
      </c>
      <c r="L30" s="8"/>
      <c r="M30" s="10">
        <v>42993</v>
      </c>
      <c r="N30" s="9">
        <v>42821</v>
      </c>
      <c r="O30" s="9">
        <v>42821</v>
      </c>
      <c r="P30" s="9">
        <v>10581</v>
      </c>
      <c r="Q30" s="8" t="s">
        <v>177</v>
      </c>
    </row>
    <row r="31" spans="1:17" x14ac:dyDescent="0.25">
      <c r="A31" s="5" t="s">
        <v>203</v>
      </c>
      <c r="B31" s="6">
        <v>1</v>
      </c>
      <c r="C31" s="5" t="s">
        <v>198</v>
      </c>
      <c r="D31" s="5">
        <v>22073</v>
      </c>
      <c r="E31" s="7">
        <v>43002</v>
      </c>
      <c r="F31" s="5" t="s">
        <v>188</v>
      </c>
      <c r="G31" s="6">
        <v>603945</v>
      </c>
      <c r="H31" s="6"/>
      <c r="I31" s="6">
        <v>60300</v>
      </c>
      <c r="J31" s="5" t="s">
        <v>130</v>
      </c>
      <c r="K31" s="6">
        <v>60300</v>
      </c>
      <c r="L31" s="7">
        <v>44399</v>
      </c>
      <c r="M31" s="7">
        <v>44400</v>
      </c>
      <c r="N31" s="6">
        <v>60300</v>
      </c>
      <c r="O31" s="6">
        <v>60300</v>
      </c>
      <c r="P31" s="6">
        <v>11275</v>
      </c>
      <c r="Q31" s="5" t="s">
        <v>177</v>
      </c>
    </row>
    <row r="32" spans="1:17" x14ac:dyDescent="0.25">
      <c r="A32" s="8" t="s">
        <v>203</v>
      </c>
      <c r="B32" s="9">
        <v>1</v>
      </c>
      <c r="C32" s="8" t="s">
        <v>198</v>
      </c>
      <c r="D32" s="8">
        <v>22074</v>
      </c>
      <c r="E32" s="10">
        <v>43002</v>
      </c>
      <c r="F32" s="8" t="s">
        <v>188</v>
      </c>
      <c r="G32" s="9">
        <v>603945</v>
      </c>
      <c r="H32" s="9"/>
      <c r="I32" s="9">
        <v>60269</v>
      </c>
      <c r="J32" s="8" t="s">
        <v>130</v>
      </c>
      <c r="K32" s="9">
        <v>60269</v>
      </c>
      <c r="L32" s="10">
        <v>44399</v>
      </c>
      <c r="M32" s="10">
        <v>44437</v>
      </c>
      <c r="N32" s="9">
        <v>60269</v>
      </c>
      <c r="O32" s="9">
        <v>60269</v>
      </c>
      <c r="P32" s="9">
        <v>11275</v>
      </c>
      <c r="Q32" s="8" t="s">
        <v>177</v>
      </c>
    </row>
    <row r="33" spans="1:17" x14ac:dyDescent="0.25">
      <c r="A33" s="5" t="s">
        <v>203</v>
      </c>
      <c r="B33" s="6">
        <v>38</v>
      </c>
      <c r="C33" s="5" t="s">
        <v>198</v>
      </c>
      <c r="D33" s="5">
        <v>22075</v>
      </c>
      <c r="E33" s="7">
        <v>43017</v>
      </c>
      <c r="F33" s="5" t="s">
        <v>188</v>
      </c>
      <c r="G33" s="6">
        <v>605045</v>
      </c>
      <c r="H33" s="6"/>
      <c r="I33" s="6">
        <v>76131</v>
      </c>
      <c r="J33" s="5" t="s">
        <v>130</v>
      </c>
      <c r="K33" s="6">
        <v>76131</v>
      </c>
      <c r="L33" s="7">
        <v>44369</v>
      </c>
      <c r="M33" s="7">
        <v>44409</v>
      </c>
      <c r="N33" s="6">
        <v>76131</v>
      </c>
      <c r="O33" s="6">
        <v>76131</v>
      </c>
      <c r="P33" s="6">
        <v>9087</v>
      </c>
      <c r="Q33" s="5" t="s">
        <v>177</v>
      </c>
    </row>
    <row r="34" spans="1:17" x14ac:dyDescent="0.25">
      <c r="A34" s="8" t="s">
        <v>203</v>
      </c>
      <c r="B34" s="9">
        <v>38</v>
      </c>
      <c r="C34" s="8" t="s">
        <v>198</v>
      </c>
      <c r="D34" s="8">
        <v>22076</v>
      </c>
      <c r="E34" s="10">
        <v>43017</v>
      </c>
      <c r="F34" s="8" t="s">
        <v>188</v>
      </c>
      <c r="G34" s="9">
        <v>605048</v>
      </c>
      <c r="H34" s="9"/>
      <c r="I34" s="9">
        <v>76131</v>
      </c>
      <c r="J34" s="8" t="s">
        <v>130</v>
      </c>
      <c r="K34" s="9">
        <v>76131</v>
      </c>
      <c r="L34" s="10">
        <v>44369</v>
      </c>
      <c r="M34" s="10">
        <v>44409</v>
      </c>
      <c r="N34" s="9">
        <v>76131</v>
      </c>
      <c r="O34" s="9">
        <v>76131</v>
      </c>
      <c r="P34" s="9">
        <v>9087</v>
      </c>
      <c r="Q34" s="8" t="s">
        <v>177</v>
      </c>
    </row>
    <row r="35" spans="1:17" x14ac:dyDescent="0.25">
      <c r="A35" s="5" t="s">
        <v>203</v>
      </c>
      <c r="B35" s="6">
        <v>33</v>
      </c>
      <c r="C35" s="5" t="s">
        <v>198</v>
      </c>
      <c r="D35" s="5">
        <v>22077</v>
      </c>
      <c r="E35" s="7">
        <v>42998</v>
      </c>
      <c r="F35" s="5" t="s">
        <v>188</v>
      </c>
      <c r="G35" s="6">
        <v>547908</v>
      </c>
      <c r="H35" s="6"/>
      <c r="I35" s="6">
        <v>26485</v>
      </c>
      <c r="J35" s="5" t="s">
        <v>130</v>
      </c>
      <c r="K35" s="6">
        <v>26485</v>
      </c>
      <c r="L35" s="7">
        <v>44351</v>
      </c>
      <c r="M35" s="7">
        <v>44355</v>
      </c>
      <c r="N35" s="6">
        <v>26485</v>
      </c>
      <c r="O35" s="6">
        <v>26485</v>
      </c>
      <c r="P35" s="6">
        <v>11088</v>
      </c>
      <c r="Q35" s="5" t="s">
        <v>177</v>
      </c>
    </row>
    <row r="36" spans="1:17" x14ac:dyDescent="0.25">
      <c r="A36" s="8" t="s">
        <v>203</v>
      </c>
      <c r="B36" s="9">
        <v>33</v>
      </c>
      <c r="C36" s="8" t="s">
        <v>198</v>
      </c>
      <c r="D36" s="8">
        <v>22078</v>
      </c>
      <c r="E36" s="10">
        <v>42998</v>
      </c>
      <c r="F36" s="8" t="s">
        <v>188</v>
      </c>
      <c r="G36" s="9">
        <v>547871</v>
      </c>
      <c r="H36" s="9"/>
      <c r="I36" s="9">
        <v>26447</v>
      </c>
      <c r="J36" s="8" t="s">
        <v>130</v>
      </c>
      <c r="K36" s="9">
        <v>26447</v>
      </c>
      <c r="L36" s="10">
        <v>44351</v>
      </c>
      <c r="M36" s="10">
        <v>44355</v>
      </c>
      <c r="N36" s="9">
        <v>26447</v>
      </c>
      <c r="O36" s="9">
        <v>26447</v>
      </c>
      <c r="P36" s="9">
        <v>11088</v>
      </c>
      <c r="Q36" s="8" t="s">
        <v>177</v>
      </c>
    </row>
    <row r="37" spans="1:17" x14ac:dyDescent="0.25">
      <c r="A37" s="5" t="s">
        <v>203</v>
      </c>
      <c r="B37" s="6">
        <v>29</v>
      </c>
      <c r="C37" s="5" t="s">
        <v>198</v>
      </c>
      <c r="D37" s="5">
        <v>22079</v>
      </c>
      <c r="E37" s="7">
        <v>43031</v>
      </c>
      <c r="F37" s="5" t="s">
        <v>188</v>
      </c>
      <c r="G37" s="6">
        <v>595297</v>
      </c>
      <c r="H37" s="6"/>
      <c r="I37" s="6">
        <v>17961</v>
      </c>
      <c r="J37" s="5" t="s">
        <v>130</v>
      </c>
      <c r="K37" s="6">
        <v>17961</v>
      </c>
      <c r="L37" s="7">
        <v>44491</v>
      </c>
      <c r="M37" s="7">
        <v>44496</v>
      </c>
      <c r="N37" s="6">
        <v>17961</v>
      </c>
      <c r="O37" s="6">
        <v>17961</v>
      </c>
      <c r="P37" s="6">
        <v>11273</v>
      </c>
      <c r="Q37" s="5" t="s">
        <v>177</v>
      </c>
    </row>
    <row r="38" spans="1:17" x14ac:dyDescent="0.25">
      <c r="A38" s="8" t="s">
        <v>203</v>
      </c>
      <c r="B38" s="9">
        <v>29</v>
      </c>
      <c r="C38" s="8" t="s">
        <v>198</v>
      </c>
      <c r="D38" s="8">
        <v>22080</v>
      </c>
      <c r="E38" s="10">
        <v>43031</v>
      </c>
      <c r="F38" s="8" t="s">
        <v>188</v>
      </c>
      <c r="G38" s="9">
        <v>595297</v>
      </c>
      <c r="H38" s="9"/>
      <c r="I38" s="9">
        <v>17961</v>
      </c>
      <c r="J38" s="8" t="s">
        <v>130</v>
      </c>
      <c r="K38" s="9">
        <v>17961</v>
      </c>
      <c r="L38" s="10">
        <v>44491</v>
      </c>
      <c r="M38" s="10">
        <v>44496</v>
      </c>
      <c r="N38" s="9">
        <v>17961</v>
      </c>
      <c r="O38" s="9">
        <v>17961</v>
      </c>
      <c r="P38" s="9">
        <v>11273</v>
      </c>
      <c r="Q38" s="8" t="s">
        <v>177</v>
      </c>
    </row>
    <row r="39" spans="1:17" x14ac:dyDescent="0.25">
      <c r="A39" s="5" t="s">
        <v>204</v>
      </c>
      <c r="B39" s="6">
        <v>908</v>
      </c>
      <c r="C39" s="5" t="s">
        <v>198</v>
      </c>
      <c r="D39" s="5">
        <v>22081</v>
      </c>
      <c r="E39" s="7">
        <v>43047</v>
      </c>
      <c r="F39" s="5" t="s">
        <v>188</v>
      </c>
      <c r="G39" s="6">
        <v>584351</v>
      </c>
      <c r="H39" s="6"/>
      <c r="I39" s="6"/>
      <c r="J39" s="5"/>
      <c r="K39" s="6">
        <v>584351</v>
      </c>
      <c r="L39" s="5"/>
      <c r="M39" s="7">
        <v>43059</v>
      </c>
      <c r="N39" s="6">
        <v>28491</v>
      </c>
      <c r="O39" s="6">
        <v>319188</v>
      </c>
      <c r="P39" s="6">
        <v>2832</v>
      </c>
      <c r="Q39" s="5" t="s">
        <v>177</v>
      </c>
    </row>
    <row r="40" spans="1:17" x14ac:dyDescent="0.25">
      <c r="A40" s="8" t="s">
        <v>204</v>
      </c>
      <c r="B40" s="9">
        <v>908</v>
      </c>
      <c r="C40" s="8" t="s">
        <v>198</v>
      </c>
      <c r="D40" s="8">
        <v>22082</v>
      </c>
      <c r="E40" s="10">
        <v>43047</v>
      </c>
      <c r="F40" s="8" t="s">
        <v>188</v>
      </c>
      <c r="G40" s="9">
        <v>584353</v>
      </c>
      <c r="H40" s="9"/>
      <c r="I40" s="9"/>
      <c r="J40" s="8"/>
      <c r="K40" s="9">
        <v>584353</v>
      </c>
      <c r="L40" s="8"/>
      <c r="M40" s="10">
        <v>43059</v>
      </c>
      <c r="N40" s="9">
        <v>28491</v>
      </c>
      <c r="O40" s="9">
        <v>319190</v>
      </c>
      <c r="P40" s="9">
        <v>2832</v>
      </c>
      <c r="Q40" s="8" t="s">
        <v>177</v>
      </c>
    </row>
    <row r="41" spans="1:17" x14ac:dyDescent="0.25">
      <c r="A41" s="5" t="s">
        <v>204</v>
      </c>
      <c r="B41" s="6">
        <v>906</v>
      </c>
      <c r="C41" s="5" t="s">
        <v>198</v>
      </c>
      <c r="D41" s="5">
        <v>22083</v>
      </c>
      <c r="E41" s="7">
        <v>43036</v>
      </c>
      <c r="F41" s="5" t="s">
        <v>188</v>
      </c>
      <c r="G41" s="6">
        <v>556150</v>
      </c>
      <c r="H41" s="6"/>
      <c r="I41" s="6">
        <v>80</v>
      </c>
      <c r="J41" s="5" t="s">
        <v>130</v>
      </c>
      <c r="K41" s="6">
        <v>80</v>
      </c>
      <c r="L41" s="7">
        <v>44467</v>
      </c>
      <c r="M41" s="7">
        <v>44473</v>
      </c>
      <c r="N41" s="6">
        <v>80</v>
      </c>
      <c r="O41" s="6">
        <v>80</v>
      </c>
      <c r="P41" s="6">
        <v>44</v>
      </c>
      <c r="Q41" s="5" t="s">
        <v>177</v>
      </c>
    </row>
    <row r="42" spans="1:17" x14ac:dyDescent="0.25">
      <c r="A42" s="8" t="s">
        <v>204</v>
      </c>
      <c r="B42" s="9">
        <v>906</v>
      </c>
      <c r="C42" s="8" t="s">
        <v>198</v>
      </c>
      <c r="D42" s="8">
        <v>22084</v>
      </c>
      <c r="E42" s="10">
        <v>43036</v>
      </c>
      <c r="F42" s="8" t="s">
        <v>188</v>
      </c>
      <c r="G42" s="9">
        <v>556114</v>
      </c>
      <c r="H42" s="9"/>
      <c r="I42" s="9">
        <v>44</v>
      </c>
      <c r="J42" s="8" t="s">
        <v>130</v>
      </c>
      <c r="K42" s="9">
        <v>44</v>
      </c>
      <c r="L42" s="10">
        <v>44467</v>
      </c>
      <c r="M42" s="10">
        <v>44494</v>
      </c>
      <c r="N42" s="9">
        <v>44</v>
      </c>
      <c r="O42" s="9">
        <v>44</v>
      </c>
      <c r="P42" s="9">
        <v>34</v>
      </c>
      <c r="Q42" s="8" t="s">
        <v>177</v>
      </c>
    </row>
    <row r="43" spans="1:17" x14ac:dyDescent="0.25">
      <c r="A43" s="5" t="s">
        <v>203</v>
      </c>
      <c r="B43" s="6">
        <v>41</v>
      </c>
      <c r="C43" s="5" t="s">
        <v>198</v>
      </c>
      <c r="D43" s="5">
        <v>22085</v>
      </c>
      <c r="E43" s="7">
        <v>43061</v>
      </c>
      <c r="F43" s="5" t="s">
        <v>188</v>
      </c>
      <c r="G43" s="6">
        <v>559552</v>
      </c>
      <c r="H43" s="6"/>
      <c r="I43" s="6">
        <v>12606</v>
      </c>
      <c r="J43" s="5" t="s">
        <v>130</v>
      </c>
      <c r="K43" s="6">
        <v>12606</v>
      </c>
      <c r="L43" s="7">
        <v>44494</v>
      </c>
      <c r="M43" s="7">
        <v>44544</v>
      </c>
      <c r="N43" s="6">
        <v>12606</v>
      </c>
      <c r="O43" s="6">
        <v>12606</v>
      </c>
      <c r="P43" s="6">
        <v>11977</v>
      </c>
      <c r="Q43" s="5" t="s">
        <v>177</v>
      </c>
    </row>
    <row r="44" spans="1:17" x14ac:dyDescent="0.25">
      <c r="A44" s="8" t="s">
        <v>203</v>
      </c>
      <c r="B44" s="9">
        <v>41</v>
      </c>
      <c r="C44" s="8" t="s">
        <v>198</v>
      </c>
      <c r="D44" s="8">
        <v>22086</v>
      </c>
      <c r="E44" s="10">
        <v>43061</v>
      </c>
      <c r="F44" s="8" t="s">
        <v>188</v>
      </c>
      <c r="G44" s="9">
        <v>559553</v>
      </c>
      <c r="H44" s="9"/>
      <c r="I44" s="9">
        <v>12607</v>
      </c>
      <c r="J44" s="8" t="s">
        <v>130</v>
      </c>
      <c r="K44" s="9">
        <v>12607</v>
      </c>
      <c r="L44" s="10">
        <v>44494</v>
      </c>
      <c r="M44" s="10">
        <v>44544</v>
      </c>
      <c r="N44" s="9">
        <v>12607</v>
      </c>
      <c r="O44" s="9">
        <v>12607</v>
      </c>
      <c r="P44" s="9">
        <v>11977</v>
      </c>
      <c r="Q44" s="8" t="s">
        <v>177</v>
      </c>
    </row>
    <row r="45" spans="1:17" x14ac:dyDescent="0.25">
      <c r="A45" s="5" t="s">
        <v>203</v>
      </c>
      <c r="B45" s="6">
        <v>32</v>
      </c>
      <c r="C45" s="5" t="s">
        <v>198</v>
      </c>
      <c r="D45" s="5">
        <v>22087</v>
      </c>
      <c r="E45" s="7">
        <v>43074</v>
      </c>
      <c r="F45" s="5" t="s">
        <v>188</v>
      </c>
      <c r="G45" s="6">
        <v>593277</v>
      </c>
      <c r="H45" s="6"/>
      <c r="I45" s="6"/>
      <c r="J45" s="5"/>
      <c r="K45" s="6">
        <v>593277</v>
      </c>
      <c r="L45" s="5"/>
      <c r="M45" s="7">
        <v>43092</v>
      </c>
      <c r="N45" s="6">
        <v>34429</v>
      </c>
      <c r="O45" s="6">
        <v>34429</v>
      </c>
      <c r="P45" s="6">
        <v>12674</v>
      </c>
      <c r="Q45" s="5" t="s">
        <v>177</v>
      </c>
    </row>
    <row r="46" spans="1:17" x14ac:dyDescent="0.25">
      <c r="A46" s="8" t="s">
        <v>203</v>
      </c>
      <c r="B46" s="9">
        <v>32</v>
      </c>
      <c r="C46" s="8" t="s">
        <v>198</v>
      </c>
      <c r="D46" s="8">
        <v>22088</v>
      </c>
      <c r="E46" s="10">
        <v>43074</v>
      </c>
      <c r="F46" s="8" t="s">
        <v>188</v>
      </c>
      <c r="G46" s="9">
        <v>593277</v>
      </c>
      <c r="H46" s="9"/>
      <c r="I46" s="9"/>
      <c r="J46" s="8"/>
      <c r="K46" s="9">
        <v>593277</v>
      </c>
      <c r="L46" s="8"/>
      <c r="M46" s="10">
        <v>43092</v>
      </c>
      <c r="N46" s="9">
        <v>34429</v>
      </c>
      <c r="O46" s="9">
        <v>34429</v>
      </c>
      <c r="P46" s="9">
        <v>12674</v>
      </c>
      <c r="Q46" s="8" t="s">
        <v>177</v>
      </c>
    </row>
    <row r="47" spans="1:17" x14ac:dyDescent="0.25">
      <c r="A47" s="5" t="s">
        <v>204</v>
      </c>
      <c r="B47" s="6">
        <v>907</v>
      </c>
      <c r="C47" s="5" t="s">
        <v>198</v>
      </c>
      <c r="D47" s="5">
        <v>22089</v>
      </c>
      <c r="E47" s="7">
        <v>43086</v>
      </c>
      <c r="F47" s="5" t="s">
        <v>188</v>
      </c>
      <c r="G47" s="6">
        <v>583360</v>
      </c>
      <c r="H47" s="6"/>
      <c r="I47" s="6">
        <v>0</v>
      </c>
      <c r="J47" s="5" t="s">
        <v>130</v>
      </c>
      <c r="K47" s="6">
        <v>0</v>
      </c>
      <c r="L47" s="7">
        <v>44559</v>
      </c>
      <c r="M47" s="5"/>
      <c r="N47" s="6">
        <v>0</v>
      </c>
      <c r="O47" s="6">
        <v>0</v>
      </c>
      <c r="P47" s="6"/>
      <c r="Q47" s="5" t="s">
        <v>177</v>
      </c>
    </row>
    <row r="48" spans="1:17" x14ac:dyDescent="0.25">
      <c r="A48" s="8" t="s">
        <v>204</v>
      </c>
      <c r="B48" s="9">
        <v>907</v>
      </c>
      <c r="C48" s="8" t="s">
        <v>198</v>
      </c>
      <c r="D48" s="8">
        <v>22090</v>
      </c>
      <c r="E48" s="10">
        <v>43086</v>
      </c>
      <c r="F48" s="8" t="s">
        <v>188</v>
      </c>
      <c r="G48" s="9">
        <v>583367</v>
      </c>
      <c r="H48" s="9"/>
      <c r="I48" s="9">
        <v>0</v>
      </c>
      <c r="J48" s="8" t="s">
        <v>130</v>
      </c>
      <c r="K48" s="9">
        <v>0</v>
      </c>
      <c r="L48" s="10">
        <v>44559</v>
      </c>
      <c r="M48" s="8"/>
      <c r="N48" s="9">
        <v>0</v>
      </c>
      <c r="O48" s="9">
        <v>0</v>
      </c>
      <c r="P48" s="9"/>
      <c r="Q48" s="8" t="s">
        <v>177</v>
      </c>
    </row>
    <row r="49" spans="1:17" x14ac:dyDescent="0.25">
      <c r="A49" s="5" t="s">
        <v>204</v>
      </c>
      <c r="B49" s="6">
        <v>905</v>
      </c>
      <c r="C49" s="5" t="s">
        <v>198</v>
      </c>
      <c r="D49" s="5">
        <v>22091</v>
      </c>
      <c r="E49" s="7">
        <v>43064</v>
      </c>
      <c r="F49" s="5" t="s">
        <v>188</v>
      </c>
      <c r="G49" s="6">
        <v>621120</v>
      </c>
      <c r="H49" s="6"/>
      <c r="I49" s="6"/>
      <c r="J49" s="5"/>
      <c r="K49" s="6">
        <v>621120</v>
      </c>
      <c r="L49" s="5"/>
      <c r="M49" s="7">
        <v>43082</v>
      </c>
      <c r="N49" s="6">
        <v>99420</v>
      </c>
      <c r="O49" s="6">
        <v>99420</v>
      </c>
      <c r="P49" s="6">
        <v>12726</v>
      </c>
      <c r="Q49" s="5" t="s">
        <v>177</v>
      </c>
    </row>
    <row r="50" spans="1:17" x14ac:dyDescent="0.25">
      <c r="A50" s="8" t="s">
        <v>204</v>
      </c>
      <c r="B50" s="9">
        <v>905</v>
      </c>
      <c r="C50" s="8" t="s">
        <v>198</v>
      </c>
      <c r="D50" s="8">
        <v>22092</v>
      </c>
      <c r="E50" s="10">
        <v>43064</v>
      </c>
      <c r="F50" s="8" t="s">
        <v>188</v>
      </c>
      <c r="G50" s="9">
        <v>621120</v>
      </c>
      <c r="H50" s="9"/>
      <c r="I50" s="9"/>
      <c r="J50" s="8"/>
      <c r="K50" s="9">
        <v>621120</v>
      </c>
      <c r="L50" s="8"/>
      <c r="M50" s="10">
        <v>43082</v>
      </c>
      <c r="N50" s="9">
        <v>99420</v>
      </c>
      <c r="O50" s="9">
        <v>99420</v>
      </c>
      <c r="P50" s="9">
        <v>12726</v>
      </c>
      <c r="Q50" s="8" t="s">
        <v>177</v>
      </c>
    </row>
    <row r="51" spans="1:17" x14ac:dyDescent="0.25">
      <c r="A51" s="5" t="s">
        <v>203</v>
      </c>
      <c r="B51" s="6">
        <v>31</v>
      </c>
      <c r="C51" s="5" t="s">
        <v>198</v>
      </c>
      <c r="D51" s="5">
        <v>22093</v>
      </c>
      <c r="E51" s="7">
        <v>43099</v>
      </c>
      <c r="F51" s="5" t="s">
        <v>188</v>
      </c>
      <c r="G51" s="6">
        <v>621294</v>
      </c>
      <c r="H51" s="6"/>
      <c r="I51" s="6"/>
      <c r="J51" s="5"/>
      <c r="K51" s="6">
        <v>621294</v>
      </c>
      <c r="L51" s="5"/>
      <c r="M51" s="7">
        <v>43127</v>
      </c>
      <c r="N51" s="6">
        <v>40068</v>
      </c>
      <c r="O51" s="6">
        <v>40068</v>
      </c>
      <c r="P51" s="6">
        <v>7518</v>
      </c>
      <c r="Q51" s="5" t="s">
        <v>177</v>
      </c>
    </row>
    <row r="52" spans="1:17" x14ac:dyDescent="0.25">
      <c r="A52" s="8" t="s">
        <v>203</v>
      </c>
      <c r="B52" s="9">
        <v>31</v>
      </c>
      <c r="C52" s="8" t="s">
        <v>198</v>
      </c>
      <c r="D52" s="8">
        <v>22094</v>
      </c>
      <c r="E52" s="10">
        <v>43099</v>
      </c>
      <c r="F52" s="8" t="s">
        <v>188</v>
      </c>
      <c r="G52" s="9">
        <v>621294</v>
      </c>
      <c r="H52" s="9"/>
      <c r="I52" s="9"/>
      <c r="J52" s="8"/>
      <c r="K52" s="9">
        <v>621294</v>
      </c>
      <c r="L52" s="8"/>
      <c r="M52" s="10">
        <v>43127</v>
      </c>
      <c r="N52" s="9">
        <v>40068</v>
      </c>
      <c r="O52" s="9">
        <v>40068</v>
      </c>
      <c r="P52" s="9">
        <v>7518</v>
      </c>
      <c r="Q52" s="8" t="s">
        <v>177</v>
      </c>
    </row>
    <row r="53" spans="1:17" x14ac:dyDescent="0.25">
      <c r="A53" s="5" t="s">
        <v>203</v>
      </c>
      <c r="B53" s="6">
        <v>35</v>
      </c>
      <c r="C53" s="5" t="s">
        <v>198</v>
      </c>
      <c r="D53" s="5">
        <v>22095</v>
      </c>
      <c r="E53" s="7">
        <v>43139</v>
      </c>
      <c r="F53" s="5" t="s">
        <v>188</v>
      </c>
      <c r="G53" s="6">
        <v>588496</v>
      </c>
      <c r="H53" s="6"/>
      <c r="I53" s="6"/>
      <c r="J53" s="5"/>
      <c r="K53" s="6">
        <v>588496</v>
      </c>
      <c r="L53" s="5"/>
      <c r="M53" s="7">
        <v>43152</v>
      </c>
      <c r="N53" s="6">
        <v>54908</v>
      </c>
      <c r="O53" s="6">
        <v>54908</v>
      </c>
      <c r="P53" s="6">
        <v>12687</v>
      </c>
      <c r="Q53" s="5" t="s">
        <v>177</v>
      </c>
    </row>
    <row r="54" spans="1:17" x14ac:dyDescent="0.25">
      <c r="A54" s="8" t="s">
        <v>203</v>
      </c>
      <c r="B54" s="9">
        <v>35</v>
      </c>
      <c r="C54" s="8" t="s">
        <v>198</v>
      </c>
      <c r="D54" s="8">
        <v>22096</v>
      </c>
      <c r="E54" s="10">
        <v>43139</v>
      </c>
      <c r="F54" s="8" t="s">
        <v>188</v>
      </c>
      <c r="G54" s="9">
        <v>588496</v>
      </c>
      <c r="H54" s="9"/>
      <c r="I54" s="9"/>
      <c r="J54" s="8"/>
      <c r="K54" s="9">
        <v>588496</v>
      </c>
      <c r="L54" s="8"/>
      <c r="M54" s="10">
        <v>43152</v>
      </c>
      <c r="N54" s="9">
        <v>54908</v>
      </c>
      <c r="O54" s="9">
        <v>54908</v>
      </c>
      <c r="P54" s="9">
        <v>12687</v>
      </c>
      <c r="Q54" s="8" t="s">
        <v>177</v>
      </c>
    </row>
    <row r="55" spans="1:17" x14ac:dyDescent="0.25">
      <c r="A55" s="5" t="s">
        <v>203</v>
      </c>
      <c r="B55" s="6">
        <v>39</v>
      </c>
      <c r="C55" s="5" t="s">
        <v>198</v>
      </c>
      <c r="D55" s="5">
        <v>22097</v>
      </c>
      <c r="E55" s="7">
        <v>43095</v>
      </c>
      <c r="F55" s="5" t="s">
        <v>188</v>
      </c>
      <c r="G55" s="6">
        <v>539154</v>
      </c>
      <c r="H55" s="6"/>
      <c r="I55" s="6">
        <v>0</v>
      </c>
      <c r="J55" s="5" t="s">
        <v>130</v>
      </c>
      <c r="K55" s="6">
        <v>0</v>
      </c>
      <c r="L55" s="7">
        <v>44440</v>
      </c>
      <c r="M55" s="5"/>
      <c r="N55" s="6">
        <v>0</v>
      </c>
      <c r="O55" s="6">
        <v>0</v>
      </c>
      <c r="P55" s="6"/>
      <c r="Q55" s="5" t="s">
        <v>177</v>
      </c>
    </row>
    <row r="56" spans="1:17" x14ac:dyDescent="0.25">
      <c r="A56" s="8" t="s">
        <v>203</v>
      </c>
      <c r="B56" s="9">
        <v>39</v>
      </c>
      <c r="C56" s="8" t="s">
        <v>198</v>
      </c>
      <c r="D56" s="8">
        <v>22098</v>
      </c>
      <c r="E56" s="10">
        <v>43095</v>
      </c>
      <c r="F56" s="8" t="s">
        <v>188</v>
      </c>
      <c r="G56" s="9">
        <v>539155</v>
      </c>
      <c r="H56" s="9"/>
      <c r="I56" s="9">
        <v>0</v>
      </c>
      <c r="J56" s="8" t="s">
        <v>130</v>
      </c>
      <c r="K56" s="9">
        <v>0</v>
      </c>
      <c r="L56" s="10">
        <v>44440</v>
      </c>
      <c r="M56" s="10">
        <v>44453</v>
      </c>
      <c r="N56" s="9">
        <v>6</v>
      </c>
      <c r="O56" s="9">
        <v>6</v>
      </c>
      <c r="P56" s="9"/>
      <c r="Q56" s="8" t="s">
        <v>177</v>
      </c>
    </row>
    <row r="57" spans="1:17" x14ac:dyDescent="0.25">
      <c r="A57" s="5" t="s">
        <v>203</v>
      </c>
      <c r="B57" s="6">
        <v>37</v>
      </c>
      <c r="C57" s="5" t="s">
        <v>198</v>
      </c>
      <c r="D57" s="5">
        <v>22099</v>
      </c>
      <c r="E57" s="7">
        <v>43176</v>
      </c>
      <c r="F57" s="5" t="s">
        <v>188</v>
      </c>
      <c r="G57" s="6">
        <v>546566</v>
      </c>
      <c r="H57" s="6"/>
      <c r="I57" s="6"/>
      <c r="J57" s="5"/>
      <c r="K57" s="6">
        <v>546566</v>
      </c>
      <c r="L57" s="5"/>
      <c r="M57" s="7">
        <v>43192</v>
      </c>
      <c r="N57" s="6">
        <v>146539</v>
      </c>
      <c r="O57" s="6">
        <v>286347</v>
      </c>
      <c r="P57" s="6">
        <v>11831</v>
      </c>
      <c r="Q57" s="5" t="s">
        <v>177</v>
      </c>
    </row>
    <row r="58" spans="1:17" x14ac:dyDescent="0.25">
      <c r="A58" s="8" t="s">
        <v>203</v>
      </c>
      <c r="B58" s="9">
        <v>37</v>
      </c>
      <c r="C58" s="8" t="s">
        <v>198</v>
      </c>
      <c r="D58" s="8">
        <v>22100</v>
      </c>
      <c r="E58" s="10">
        <v>43176</v>
      </c>
      <c r="F58" s="8" t="s">
        <v>188</v>
      </c>
      <c r="G58" s="9">
        <v>546566</v>
      </c>
      <c r="H58" s="9"/>
      <c r="I58" s="9"/>
      <c r="J58" s="8"/>
      <c r="K58" s="9">
        <v>546566</v>
      </c>
      <c r="L58" s="8"/>
      <c r="M58" s="10">
        <v>43192</v>
      </c>
      <c r="N58" s="9">
        <v>146539</v>
      </c>
      <c r="O58" s="9">
        <v>286347</v>
      </c>
      <c r="P58" s="9">
        <v>11831</v>
      </c>
      <c r="Q58" s="8" t="s">
        <v>177</v>
      </c>
    </row>
    <row r="59" spans="1:17" x14ac:dyDescent="0.25">
      <c r="A59" s="5" t="s">
        <v>204</v>
      </c>
      <c r="B59" s="6">
        <v>901</v>
      </c>
      <c r="C59" s="5" t="s">
        <v>198</v>
      </c>
      <c r="D59" s="5">
        <v>22101</v>
      </c>
      <c r="E59" s="7">
        <v>43130</v>
      </c>
      <c r="F59" s="5" t="s">
        <v>188</v>
      </c>
      <c r="G59" s="6">
        <v>567441</v>
      </c>
      <c r="H59" s="6"/>
      <c r="I59" s="6">
        <v>0</v>
      </c>
      <c r="J59" s="5" t="s">
        <v>130</v>
      </c>
      <c r="K59" s="6">
        <v>0</v>
      </c>
      <c r="L59" s="7">
        <v>44502</v>
      </c>
      <c r="M59" s="7">
        <v>44545</v>
      </c>
      <c r="N59" s="6">
        <v>1</v>
      </c>
      <c r="O59" s="6">
        <v>1</v>
      </c>
      <c r="P59" s="6"/>
      <c r="Q59" s="5" t="s">
        <v>177</v>
      </c>
    </row>
    <row r="60" spans="1:17" x14ac:dyDescent="0.25">
      <c r="A60" s="8" t="s">
        <v>204</v>
      </c>
      <c r="B60" s="9">
        <v>901</v>
      </c>
      <c r="C60" s="8" t="s">
        <v>198</v>
      </c>
      <c r="D60" s="8">
        <v>22102</v>
      </c>
      <c r="E60" s="10">
        <v>43130</v>
      </c>
      <c r="F60" s="8" t="s">
        <v>188</v>
      </c>
      <c r="G60" s="9">
        <v>567447</v>
      </c>
      <c r="H60" s="9"/>
      <c r="I60" s="9">
        <v>0</v>
      </c>
      <c r="J60" s="8" t="s">
        <v>130</v>
      </c>
      <c r="K60" s="9">
        <v>0</v>
      </c>
      <c r="L60" s="10">
        <v>44502</v>
      </c>
      <c r="M60" s="8"/>
      <c r="N60" s="9">
        <v>0</v>
      </c>
      <c r="O60" s="9">
        <v>0</v>
      </c>
      <c r="P60" s="9"/>
      <c r="Q60" s="8" t="s">
        <v>177</v>
      </c>
    </row>
    <row r="61" spans="1:17" x14ac:dyDescent="0.25">
      <c r="A61" s="5" t="s">
        <v>204</v>
      </c>
      <c r="B61" s="6">
        <v>910</v>
      </c>
      <c r="C61" s="5" t="s">
        <v>198</v>
      </c>
      <c r="D61" s="5">
        <v>22103</v>
      </c>
      <c r="E61" s="7">
        <v>43147</v>
      </c>
      <c r="F61" s="5" t="s">
        <v>188</v>
      </c>
      <c r="G61" s="6">
        <v>579897</v>
      </c>
      <c r="H61" s="6"/>
      <c r="I61" s="6">
        <v>0</v>
      </c>
      <c r="J61" s="5" t="s">
        <v>130</v>
      </c>
      <c r="K61" s="6">
        <v>0</v>
      </c>
      <c r="L61" s="7">
        <v>44525</v>
      </c>
      <c r="M61" s="7">
        <v>44530</v>
      </c>
      <c r="N61" s="6">
        <v>4</v>
      </c>
      <c r="O61" s="6">
        <v>4</v>
      </c>
      <c r="P61" s="6"/>
      <c r="Q61" s="5" t="s">
        <v>177</v>
      </c>
    </row>
    <row r="62" spans="1:17" x14ac:dyDescent="0.25">
      <c r="A62" s="8" t="s">
        <v>204</v>
      </c>
      <c r="B62" s="9">
        <v>910</v>
      </c>
      <c r="C62" s="8" t="s">
        <v>198</v>
      </c>
      <c r="D62" s="8">
        <v>22104</v>
      </c>
      <c r="E62" s="10">
        <v>43147</v>
      </c>
      <c r="F62" s="8" t="s">
        <v>188</v>
      </c>
      <c r="G62" s="9">
        <v>579897</v>
      </c>
      <c r="H62" s="9"/>
      <c r="I62" s="9">
        <v>0</v>
      </c>
      <c r="J62" s="8" t="s">
        <v>130</v>
      </c>
      <c r="K62" s="9">
        <v>0</v>
      </c>
      <c r="L62" s="10">
        <v>44525</v>
      </c>
      <c r="M62" s="10">
        <v>44531</v>
      </c>
      <c r="N62" s="9">
        <v>3</v>
      </c>
      <c r="O62" s="9">
        <v>3</v>
      </c>
      <c r="P62" s="9"/>
      <c r="Q62" s="8" t="s">
        <v>177</v>
      </c>
    </row>
    <row r="63" spans="1:17" x14ac:dyDescent="0.25">
      <c r="A63" s="5" t="s">
        <v>203</v>
      </c>
      <c r="B63" s="6">
        <v>19</v>
      </c>
      <c r="C63" s="5" t="s">
        <v>198</v>
      </c>
      <c r="D63" s="5">
        <v>22105</v>
      </c>
      <c r="E63" s="7">
        <v>43195</v>
      </c>
      <c r="F63" s="5" t="s">
        <v>188</v>
      </c>
      <c r="G63" s="6">
        <v>584011</v>
      </c>
      <c r="H63" s="6"/>
      <c r="I63" s="6"/>
      <c r="J63" s="5"/>
      <c r="K63" s="6">
        <v>584011</v>
      </c>
      <c r="L63" s="5"/>
      <c r="M63" s="7">
        <v>43252</v>
      </c>
      <c r="N63" s="6">
        <v>23245</v>
      </c>
      <c r="O63" s="6">
        <v>23245</v>
      </c>
      <c r="P63" s="6">
        <v>13275</v>
      </c>
      <c r="Q63" s="5" t="s">
        <v>177</v>
      </c>
    </row>
    <row r="64" spans="1:17" x14ac:dyDescent="0.25">
      <c r="A64" s="8" t="s">
        <v>203</v>
      </c>
      <c r="B64" s="9">
        <v>19</v>
      </c>
      <c r="C64" s="8" t="s">
        <v>198</v>
      </c>
      <c r="D64" s="8">
        <v>22106</v>
      </c>
      <c r="E64" s="10">
        <v>43195</v>
      </c>
      <c r="F64" s="8" t="s">
        <v>188</v>
      </c>
      <c r="G64" s="9">
        <v>584011</v>
      </c>
      <c r="H64" s="9"/>
      <c r="I64" s="9"/>
      <c r="J64" s="8"/>
      <c r="K64" s="9">
        <v>584011</v>
      </c>
      <c r="L64" s="8"/>
      <c r="M64" s="10">
        <v>43252</v>
      </c>
      <c r="N64" s="9">
        <v>23245</v>
      </c>
      <c r="O64" s="9">
        <v>23245</v>
      </c>
      <c r="P64" s="9">
        <v>13275</v>
      </c>
      <c r="Q64" s="8" t="s">
        <v>177</v>
      </c>
    </row>
    <row r="65" spans="1:17" x14ac:dyDescent="0.25">
      <c r="A65" s="5" t="s">
        <v>203</v>
      </c>
      <c r="B65" s="6">
        <v>40</v>
      </c>
      <c r="C65" s="5" t="s">
        <v>198</v>
      </c>
      <c r="D65" s="5">
        <v>22107</v>
      </c>
      <c r="E65" s="7">
        <v>43159</v>
      </c>
      <c r="F65" s="5" t="s">
        <v>188</v>
      </c>
      <c r="G65" s="6">
        <v>605408</v>
      </c>
      <c r="H65" s="6"/>
      <c r="I65" s="6"/>
      <c r="J65" s="5"/>
      <c r="K65" s="6">
        <v>605408</v>
      </c>
      <c r="L65" s="5"/>
      <c r="M65" s="7">
        <v>43189</v>
      </c>
      <c r="N65" s="6">
        <v>56112</v>
      </c>
      <c r="O65" s="6">
        <v>56112</v>
      </c>
      <c r="P65" s="6">
        <v>11301</v>
      </c>
      <c r="Q65" s="5" t="s">
        <v>177</v>
      </c>
    </row>
    <row r="66" spans="1:17" x14ac:dyDescent="0.25">
      <c r="A66" s="8" t="s">
        <v>203</v>
      </c>
      <c r="B66" s="9">
        <v>40</v>
      </c>
      <c r="C66" s="8" t="s">
        <v>198</v>
      </c>
      <c r="D66" s="8">
        <v>22108</v>
      </c>
      <c r="E66" s="10">
        <v>43159</v>
      </c>
      <c r="F66" s="8" t="s">
        <v>188</v>
      </c>
      <c r="G66" s="9">
        <v>605408</v>
      </c>
      <c r="H66" s="9"/>
      <c r="I66" s="9"/>
      <c r="J66" s="8"/>
      <c r="K66" s="9">
        <v>605408</v>
      </c>
      <c r="L66" s="8"/>
      <c r="M66" s="10">
        <v>43189</v>
      </c>
      <c r="N66" s="9">
        <v>56112</v>
      </c>
      <c r="O66" s="9">
        <v>56112</v>
      </c>
      <c r="P66" s="9">
        <v>11301</v>
      </c>
      <c r="Q66" s="8" t="s">
        <v>177</v>
      </c>
    </row>
    <row r="67" spans="1:17" x14ac:dyDescent="0.25">
      <c r="A67" s="5" t="s">
        <v>203</v>
      </c>
      <c r="B67" s="6">
        <v>21</v>
      </c>
      <c r="C67" s="5" t="s">
        <v>198</v>
      </c>
      <c r="D67" s="5">
        <v>22109</v>
      </c>
      <c r="E67" s="7">
        <v>43189</v>
      </c>
      <c r="F67" s="5" t="s">
        <v>188</v>
      </c>
      <c r="G67" s="6">
        <v>558669</v>
      </c>
      <c r="H67" s="6"/>
      <c r="I67" s="6"/>
      <c r="J67" s="5"/>
      <c r="K67" s="6">
        <v>558669</v>
      </c>
      <c r="L67" s="5"/>
      <c r="M67" s="7">
        <v>43252</v>
      </c>
      <c r="N67" s="6">
        <v>15354</v>
      </c>
      <c r="O67" s="6">
        <v>15354</v>
      </c>
      <c r="P67" s="6">
        <v>9977</v>
      </c>
      <c r="Q67" s="5" t="s">
        <v>177</v>
      </c>
    </row>
    <row r="68" spans="1:17" x14ac:dyDescent="0.25">
      <c r="A68" s="8" t="s">
        <v>203</v>
      </c>
      <c r="B68" s="9">
        <v>21</v>
      </c>
      <c r="C68" s="8" t="s">
        <v>198</v>
      </c>
      <c r="D68" s="8">
        <v>22110</v>
      </c>
      <c r="E68" s="10">
        <v>43189</v>
      </c>
      <c r="F68" s="8" t="s">
        <v>188</v>
      </c>
      <c r="G68" s="9">
        <v>558669</v>
      </c>
      <c r="H68" s="9"/>
      <c r="I68" s="9"/>
      <c r="J68" s="8"/>
      <c r="K68" s="9">
        <v>558669</v>
      </c>
      <c r="L68" s="8"/>
      <c r="M68" s="10">
        <v>43252</v>
      </c>
      <c r="N68" s="9">
        <v>15354</v>
      </c>
      <c r="O68" s="9">
        <v>15354</v>
      </c>
      <c r="P68" s="9">
        <v>9977</v>
      </c>
      <c r="Q68" s="8" t="s">
        <v>177</v>
      </c>
    </row>
    <row r="69" spans="1:17" x14ac:dyDescent="0.25">
      <c r="A69" s="5" t="s">
        <v>204</v>
      </c>
      <c r="B69" s="6">
        <v>909</v>
      </c>
      <c r="C69" s="5" t="s">
        <v>198</v>
      </c>
      <c r="D69" s="5">
        <v>22111</v>
      </c>
      <c r="E69" s="7">
        <v>43215</v>
      </c>
      <c r="F69" s="5" t="s">
        <v>188</v>
      </c>
      <c r="G69" s="6">
        <v>552931</v>
      </c>
      <c r="H69" s="6"/>
      <c r="I69" s="6"/>
      <c r="J69" s="5"/>
      <c r="K69" s="6">
        <v>552931</v>
      </c>
      <c r="L69" s="5"/>
      <c r="M69" s="7">
        <v>43252</v>
      </c>
      <c r="N69" s="6">
        <v>149151</v>
      </c>
      <c r="O69" s="6">
        <v>287519</v>
      </c>
      <c r="P69" s="6">
        <v>5485</v>
      </c>
      <c r="Q69" s="5" t="s">
        <v>177</v>
      </c>
    </row>
    <row r="70" spans="1:17" x14ac:dyDescent="0.25">
      <c r="A70" s="8" t="s">
        <v>204</v>
      </c>
      <c r="B70" s="9">
        <v>909</v>
      </c>
      <c r="C70" s="8" t="s">
        <v>198</v>
      </c>
      <c r="D70" s="8">
        <v>22112</v>
      </c>
      <c r="E70" s="10">
        <v>43215</v>
      </c>
      <c r="F70" s="8" t="s">
        <v>188</v>
      </c>
      <c r="G70" s="9">
        <v>552931</v>
      </c>
      <c r="H70" s="9"/>
      <c r="I70" s="9"/>
      <c r="J70" s="8"/>
      <c r="K70" s="9">
        <v>552931</v>
      </c>
      <c r="L70" s="8"/>
      <c r="M70" s="10">
        <v>43252</v>
      </c>
      <c r="N70" s="9">
        <v>149151</v>
      </c>
      <c r="O70" s="9">
        <v>287519</v>
      </c>
      <c r="P70" s="9">
        <v>5485</v>
      </c>
      <c r="Q70" s="8" t="s">
        <v>177</v>
      </c>
    </row>
    <row r="71" spans="1:17" x14ac:dyDescent="0.25">
      <c r="A71" s="5" t="s">
        <v>203</v>
      </c>
      <c r="B71" s="6">
        <v>42</v>
      </c>
      <c r="C71" s="5" t="s">
        <v>198</v>
      </c>
      <c r="D71" s="5">
        <v>22113</v>
      </c>
      <c r="E71" s="7">
        <v>43233</v>
      </c>
      <c r="F71" s="5" t="s">
        <v>188</v>
      </c>
      <c r="G71" s="6">
        <v>561472</v>
      </c>
      <c r="H71" s="6"/>
      <c r="I71" s="6"/>
      <c r="J71" s="5"/>
      <c r="K71" s="6">
        <v>561472</v>
      </c>
      <c r="L71" s="5"/>
      <c r="M71" s="7">
        <v>43252</v>
      </c>
      <c r="N71" s="6">
        <v>157696</v>
      </c>
      <c r="O71" s="6">
        <v>296889</v>
      </c>
      <c r="P71" s="6">
        <v>4802</v>
      </c>
      <c r="Q71" s="5" t="s">
        <v>177</v>
      </c>
    </row>
    <row r="72" spans="1:17" x14ac:dyDescent="0.25">
      <c r="A72" s="8" t="s">
        <v>203</v>
      </c>
      <c r="B72" s="9">
        <v>42</v>
      </c>
      <c r="C72" s="8" t="s">
        <v>198</v>
      </c>
      <c r="D72" s="8">
        <v>22114</v>
      </c>
      <c r="E72" s="10">
        <v>43233</v>
      </c>
      <c r="F72" s="8" t="s">
        <v>188</v>
      </c>
      <c r="G72" s="9">
        <v>561472</v>
      </c>
      <c r="H72" s="9"/>
      <c r="I72" s="9"/>
      <c r="J72" s="8"/>
      <c r="K72" s="9">
        <v>561472</v>
      </c>
      <c r="L72" s="8"/>
      <c r="M72" s="10">
        <v>43252</v>
      </c>
      <c r="N72" s="9">
        <v>157696</v>
      </c>
      <c r="O72" s="9">
        <v>296889</v>
      </c>
      <c r="P72" s="9">
        <v>4802</v>
      </c>
      <c r="Q72" s="8" t="s">
        <v>177</v>
      </c>
    </row>
    <row r="73" spans="1:17" x14ac:dyDescent="0.25">
      <c r="A73" s="5" t="s">
        <v>203</v>
      </c>
      <c r="B73" s="6">
        <v>43</v>
      </c>
      <c r="C73" s="5" t="s">
        <v>198</v>
      </c>
      <c r="D73" s="5">
        <v>22115</v>
      </c>
      <c r="E73" s="7">
        <v>43242</v>
      </c>
      <c r="F73" s="5" t="s">
        <v>188</v>
      </c>
      <c r="G73" s="6">
        <v>568794</v>
      </c>
      <c r="H73" s="6"/>
      <c r="I73" s="6"/>
      <c r="J73" s="5"/>
      <c r="K73" s="6">
        <v>568794</v>
      </c>
      <c r="L73" s="5"/>
      <c r="M73" s="7">
        <v>43256</v>
      </c>
      <c r="N73" s="6">
        <v>13938</v>
      </c>
      <c r="O73" s="6">
        <v>13938</v>
      </c>
      <c r="P73" s="6">
        <v>13400</v>
      </c>
      <c r="Q73" s="5" t="s">
        <v>177</v>
      </c>
    </row>
    <row r="74" spans="1:17" x14ac:dyDescent="0.25">
      <c r="A74" s="8" t="s">
        <v>203</v>
      </c>
      <c r="B74" s="9">
        <v>43</v>
      </c>
      <c r="C74" s="8" t="s">
        <v>198</v>
      </c>
      <c r="D74" s="8">
        <v>22116</v>
      </c>
      <c r="E74" s="10">
        <v>43242</v>
      </c>
      <c r="F74" s="8" t="s">
        <v>188</v>
      </c>
      <c r="G74" s="9">
        <v>568794</v>
      </c>
      <c r="H74" s="9"/>
      <c r="I74" s="9"/>
      <c r="J74" s="8"/>
      <c r="K74" s="9">
        <v>568794</v>
      </c>
      <c r="L74" s="8"/>
      <c r="M74" s="10">
        <v>43256</v>
      </c>
      <c r="N74" s="9">
        <v>13938</v>
      </c>
      <c r="O74" s="9">
        <v>13938</v>
      </c>
      <c r="P74" s="9">
        <v>13400</v>
      </c>
      <c r="Q74" s="8" t="s">
        <v>177</v>
      </c>
    </row>
    <row r="75" spans="1:17" x14ac:dyDescent="0.25">
      <c r="A75" s="5" t="s">
        <v>203</v>
      </c>
      <c r="B75" s="6">
        <v>16</v>
      </c>
      <c r="C75" s="5" t="s">
        <v>198</v>
      </c>
      <c r="D75" s="5">
        <v>23001</v>
      </c>
      <c r="E75" s="7">
        <v>42118</v>
      </c>
      <c r="F75" s="5" t="s">
        <v>178</v>
      </c>
      <c r="G75" s="6">
        <v>710036</v>
      </c>
      <c r="H75" s="6"/>
      <c r="I75" s="6">
        <v>233729</v>
      </c>
      <c r="J75" s="5" t="s">
        <v>130</v>
      </c>
      <c r="K75" s="6">
        <v>233729</v>
      </c>
      <c r="L75" s="7">
        <v>43980</v>
      </c>
      <c r="M75" s="7">
        <v>43983</v>
      </c>
      <c r="N75" s="6">
        <v>83381</v>
      </c>
      <c r="O75" s="6">
        <v>233729</v>
      </c>
      <c r="P75" s="6">
        <v>11678</v>
      </c>
      <c r="Q75" s="5" t="s">
        <v>176</v>
      </c>
    </row>
    <row r="76" spans="1:17" x14ac:dyDescent="0.25">
      <c r="A76" s="8" t="s">
        <v>203</v>
      </c>
      <c r="B76" s="9">
        <v>16</v>
      </c>
      <c r="C76" s="8" t="s">
        <v>198</v>
      </c>
      <c r="D76" s="8">
        <v>23002</v>
      </c>
      <c r="E76" s="10">
        <v>42118</v>
      </c>
      <c r="F76" s="8" t="s">
        <v>178</v>
      </c>
      <c r="G76" s="9">
        <v>710036</v>
      </c>
      <c r="H76" s="9"/>
      <c r="I76" s="9">
        <v>233729</v>
      </c>
      <c r="J76" s="8" t="s">
        <v>130</v>
      </c>
      <c r="K76" s="9">
        <v>233729</v>
      </c>
      <c r="L76" s="10">
        <v>43980</v>
      </c>
      <c r="M76" s="10">
        <v>43983</v>
      </c>
      <c r="N76" s="9">
        <v>83381</v>
      </c>
      <c r="O76" s="9">
        <v>233729</v>
      </c>
      <c r="P76" s="9">
        <v>11678</v>
      </c>
      <c r="Q76" s="8" t="s">
        <v>176</v>
      </c>
    </row>
    <row r="77" spans="1:17" x14ac:dyDescent="0.25">
      <c r="A77" s="5" t="s">
        <v>203</v>
      </c>
      <c r="B77" s="6">
        <v>17</v>
      </c>
      <c r="C77" s="5" t="s">
        <v>198</v>
      </c>
      <c r="D77" s="5">
        <v>23005</v>
      </c>
      <c r="E77" s="7">
        <v>42275</v>
      </c>
      <c r="F77" s="5" t="s">
        <v>178</v>
      </c>
      <c r="G77" s="6">
        <v>751474</v>
      </c>
      <c r="H77" s="6"/>
      <c r="I77" s="6">
        <v>253975</v>
      </c>
      <c r="J77" s="5" t="s">
        <v>130</v>
      </c>
      <c r="K77" s="6">
        <v>253975</v>
      </c>
      <c r="L77" s="7">
        <v>43920</v>
      </c>
      <c r="M77" s="7">
        <v>43941</v>
      </c>
      <c r="N77" s="6">
        <v>114601</v>
      </c>
      <c r="O77" s="6">
        <v>253975</v>
      </c>
      <c r="P77" s="6">
        <v>12164</v>
      </c>
      <c r="Q77" s="5" t="s">
        <v>176</v>
      </c>
    </row>
    <row r="78" spans="1:17" x14ac:dyDescent="0.25">
      <c r="A78" s="8" t="s">
        <v>203</v>
      </c>
      <c r="B78" s="9">
        <v>17</v>
      </c>
      <c r="C78" s="8" t="s">
        <v>198</v>
      </c>
      <c r="D78" s="8">
        <v>23006</v>
      </c>
      <c r="E78" s="10">
        <v>42275</v>
      </c>
      <c r="F78" s="8" t="s">
        <v>178</v>
      </c>
      <c r="G78" s="9">
        <v>751490</v>
      </c>
      <c r="H78" s="9"/>
      <c r="I78" s="9">
        <v>253981</v>
      </c>
      <c r="J78" s="8" t="s">
        <v>130</v>
      </c>
      <c r="K78" s="9">
        <v>253981</v>
      </c>
      <c r="L78" s="10">
        <v>43920</v>
      </c>
      <c r="M78" s="10">
        <v>43941</v>
      </c>
      <c r="N78" s="9">
        <v>114601</v>
      </c>
      <c r="O78" s="9">
        <v>253981</v>
      </c>
      <c r="P78" s="9">
        <v>12164</v>
      </c>
      <c r="Q78" s="8" t="s">
        <v>176</v>
      </c>
    </row>
    <row r="79" spans="1:17" x14ac:dyDescent="0.25">
      <c r="A79" s="5" t="s">
        <v>203</v>
      </c>
      <c r="B79" s="6">
        <v>18</v>
      </c>
      <c r="C79" s="5" t="s">
        <v>198</v>
      </c>
      <c r="D79" s="5">
        <v>23013</v>
      </c>
      <c r="E79" s="7">
        <v>42362</v>
      </c>
      <c r="F79" s="5" t="s">
        <v>178</v>
      </c>
      <c r="G79" s="6">
        <v>765149</v>
      </c>
      <c r="H79" s="6"/>
      <c r="I79" s="6">
        <v>308491</v>
      </c>
      <c r="J79" s="5" t="s">
        <v>130</v>
      </c>
      <c r="K79" s="6">
        <v>308491</v>
      </c>
      <c r="L79" s="7">
        <v>43647</v>
      </c>
      <c r="M79" s="7">
        <v>43803</v>
      </c>
      <c r="N79" s="6">
        <v>49051</v>
      </c>
      <c r="O79" s="6">
        <v>308491</v>
      </c>
      <c r="P79" s="6">
        <v>11343</v>
      </c>
      <c r="Q79" s="5" t="s">
        <v>176</v>
      </c>
    </row>
    <row r="80" spans="1:17" x14ac:dyDescent="0.25">
      <c r="A80" s="8" t="s">
        <v>203</v>
      </c>
      <c r="B80" s="9">
        <v>18</v>
      </c>
      <c r="C80" s="8" t="s">
        <v>198</v>
      </c>
      <c r="D80" s="8">
        <v>23014</v>
      </c>
      <c r="E80" s="10">
        <v>42362</v>
      </c>
      <c r="F80" s="8" t="s">
        <v>178</v>
      </c>
      <c r="G80" s="9">
        <v>765149</v>
      </c>
      <c r="H80" s="9"/>
      <c r="I80" s="9">
        <v>308491</v>
      </c>
      <c r="J80" s="8" t="s">
        <v>130</v>
      </c>
      <c r="K80" s="9">
        <v>308491</v>
      </c>
      <c r="L80" s="10">
        <v>43647</v>
      </c>
      <c r="M80" s="10">
        <v>43804</v>
      </c>
      <c r="N80" s="9">
        <v>49051</v>
      </c>
      <c r="O80" s="9">
        <v>308491</v>
      </c>
      <c r="P80" s="9">
        <v>11343</v>
      </c>
      <c r="Q80" s="8" t="s">
        <v>176</v>
      </c>
    </row>
    <row r="81" spans="1:17" x14ac:dyDescent="0.25">
      <c r="A81" s="5" t="s">
        <v>203</v>
      </c>
      <c r="B81" s="6">
        <v>27</v>
      </c>
      <c r="C81" s="5" t="s">
        <v>198</v>
      </c>
      <c r="D81" s="5">
        <v>23017</v>
      </c>
      <c r="E81" s="7">
        <v>42429</v>
      </c>
      <c r="F81" s="5" t="s">
        <v>178</v>
      </c>
      <c r="G81" s="6">
        <v>766637</v>
      </c>
      <c r="H81" s="6"/>
      <c r="I81" s="6">
        <v>309197</v>
      </c>
      <c r="J81" s="5" t="s">
        <v>130</v>
      </c>
      <c r="K81" s="6">
        <v>309197</v>
      </c>
      <c r="L81" s="7">
        <v>43801</v>
      </c>
      <c r="M81" s="7">
        <v>43857</v>
      </c>
      <c r="N81" s="6">
        <v>48999</v>
      </c>
      <c r="O81" s="6">
        <v>309197</v>
      </c>
      <c r="P81" s="6">
        <v>10598</v>
      </c>
      <c r="Q81" s="5" t="s">
        <v>176</v>
      </c>
    </row>
    <row r="82" spans="1:17" x14ac:dyDescent="0.25">
      <c r="A82" s="8" t="s">
        <v>203</v>
      </c>
      <c r="B82" s="9">
        <v>27</v>
      </c>
      <c r="C82" s="8" t="s">
        <v>198</v>
      </c>
      <c r="D82" s="8">
        <v>23018</v>
      </c>
      <c r="E82" s="10">
        <v>42429</v>
      </c>
      <c r="F82" s="8" t="s">
        <v>178</v>
      </c>
      <c r="G82" s="9">
        <v>766642</v>
      </c>
      <c r="H82" s="9"/>
      <c r="I82" s="9">
        <v>309202</v>
      </c>
      <c r="J82" s="8" t="s">
        <v>130</v>
      </c>
      <c r="K82" s="9">
        <v>309202</v>
      </c>
      <c r="L82" s="10">
        <v>43801</v>
      </c>
      <c r="M82" s="10">
        <v>43857</v>
      </c>
      <c r="N82" s="9">
        <v>48999</v>
      </c>
      <c r="O82" s="9">
        <v>309202</v>
      </c>
      <c r="P82" s="9">
        <v>10598</v>
      </c>
      <c r="Q82" s="8" t="s">
        <v>176</v>
      </c>
    </row>
    <row r="83" spans="1:17" x14ac:dyDescent="0.25">
      <c r="A83" s="5" t="s">
        <v>203</v>
      </c>
      <c r="B83" s="6">
        <v>20</v>
      </c>
      <c r="C83" s="5" t="s">
        <v>198</v>
      </c>
      <c r="D83" s="5">
        <v>23021</v>
      </c>
      <c r="E83" s="7">
        <v>42489</v>
      </c>
      <c r="F83" s="5" t="s">
        <v>178</v>
      </c>
      <c r="G83" s="6">
        <v>741778</v>
      </c>
      <c r="H83" s="6"/>
      <c r="I83" s="6">
        <v>293973</v>
      </c>
      <c r="J83" s="5" t="s">
        <v>130</v>
      </c>
      <c r="K83" s="6">
        <v>293973</v>
      </c>
      <c r="L83" s="7">
        <v>43738</v>
      </c>
      <c r="M83" s="7">
        <v>43802</v>
      </c>
      <c r="N83" s="6">
        <v>23558</v>
      </c>
      <c r="O83" s="6">
        <v>293973</v>
      </c>
      <c r="P83" s="6">
        <v>7590</v>
      </c>
      <c r="Q83" s="5" t="s">
        <v>176</v>
      </c>
    </row>
    <row r="84" spans="1:17" x14ac:dyDescent="0.25">
      <c r="A84" s="8" t="s">
        <v>203</v>
      </c>
      <c r="B84" s="9">
        <v>20</v>
      </c>
      <c r="C84" s="8" t="s">
        <v>198</v>
      </c>
      <c r="D84" s="8">
        <v>23022</v>
      </c>
      <c r="E84" s="10">
        <v>42489</v>
      </c>
      <c r="F84" s="8" t="s">
        <v>178</v>
      </c>
      <c r="G84" s="9">
        <v>741779</v>
      </c>
      <c r="H84" s="9"/>
      <c r="I84" s="9">
        <v>293974</v>
      </c>
      <c r="J84" s="8" t="s">
        <v>130</v>
      </c>
      <c r="K84" s="9">
        <v>293974</v>
      </c>
      <c r="L84" s="10">
        <v>43738</v>
      </c>
      <c r="M84" s="10">
        <v>43802</v>
      </c>
      <c r="N84" s="9">
        <v>23558</v>
      </c>
      <c r="O84" s="9">
        <v>293974</v>
      </c>
      <c r="P84" s="9">
        <v>7590</v>
      </c>
      <c r="Q84" s="8" t="s">
        <v>176</v>
      </c>
    </row>
    <row r="85" spans="1:17" x14ac:dyDescent="0.25">
      <c r="A85" s="5" t="s">
        <v>203</v>
      </c>
      <c r="B85" s="6">
        <v>26</v>
      </c>
      <c r="C85" s="5" t="s">
        <v>198</v>
      </c>
      <c r="D85" s="5">
        <v>23103</v>
      </c>
      <c r="E85" s="7">
        <v>42914</v>
      </c>
      <c r="F85" s="5" t="s">
        <v>189</v>
      </c>
      <c r="G85" s="6">
        <v>598851</v>
      </c>
      <c r="H85" s="6"/>
      <c r="I85" s="6">
        <v>130785</v>
      </c>
      <c r="J85" s="5" t="s">
        <v>130</v>
      </c>
      <c r="K85" s="6">
        <v>130785</v>
      </c>
      <c r="L85" s="7">
        <v>44197</v>
      </c>
      <c r="M85" s="7">
        <v>44237</v>
      </c>
      <c r="N85" s="6">
        <v>130785</v>
      </c>
      <c r="O85" s="6">
        <v>130785</v>
      </c>
      <c r="P85" s="6">
        <v>11700</v>
      </c>
      <c r="Q85" s="5" t="s">
        <v>177</v>
      </c>
    </row>
    <row r="86" spans="1:17" x14ac:dyDescent="0.25">
      <c r="A86" s="8" t="s">
        <v>203</v>
      </c>
      <c r="B86" s="9">
        <v>26</v>
      </c>
      <c r="C86" s="8" t="s">
        <v>198</v>
      </c>
      <c r="D86" s="8">
        <v>23104</v>
      </c>
      <c r="E86" s="10">
        <v>42914</v>
      </c>
      <c r="F86" s="8" t="s">
        <v>189</v>
      </c>
      <c r="G86" s="9">
        <v>598856</v>
      </c>
      <c r="H86" s="9"/>
      <c r="I86" s="9">
        <v>130792</v>
      </c>
      <c r="J86" s="8" t="s">
        <v>130</v>
      </c>
      <c r="K86" s="9">
        <v>130792</v>
      </c>
      <c r="L86" s="10">
        <v>44197</v>
      </c>
      <c r="M86" s="10">
        <v>44237</v>
      </c>
      <c r="N86" s="9">
        <v>130792</v>
      </c>
      <c r="O86" s="9">
        <v>130792</v>
      </c>
      <c r="P86" s="9">
        <v>11700</v>
      </c>
      <c r="Q86" s="8" t="s">
        <v>177</v>
      </c>
    </row>
    <row r="87" spans="1:17" x14ac:dyDescent="0.25">
      <c r="A87" s="5" t="s">
        <v>203</v>
      </c>
      <c r="B87" s="6">
        <v>28</v>
      </c>
      <c r="C87" s="5" t="s">
        <v>198</v>
      </c>
      <c r="D87" s="5">
        <v>23105</v>
      </c>
      <c r="E87" s="7">
        <v>42941</v>
      </c>
      <c r="F87" s="5" t="s">
        <v>189</v>
      </c>
      <c r="G87" s="6">
        <v>602679</v>
      </c>
      <c r="H87" s="6"/>
      <c r="I87" s="6">
        <v>49556</v>
      </c>
      <c r="J87" s="5" t="s">
        <v>130</v>
      </c>
      <c r="K87" s="6">
        <v>49556</v>
      </c>
      <c r="L87" s="7">
        <v>44428</v>
      </c>
      <c r="M87" s="7">
        <v>44465</v>
      </c>
      <c r="N87" s="6">
        <v>49556</v>
      </c>
      <c r="O87" s="6">
        <v>49556</v>
      </c>
      <c r="P87" s="6">
        <v>12326</v>
      </c>
      <c r="Q87" s="5" t="s">
        <v>177</v>
      </c>
    </row>
    <row r="88" spans="1:17" x14ac:dyDescent="0.25">
      <c r="A88" s="8" t="s">
        <v>203</v>
      </c>
      <c r="B88" s="9">
        <v>28</v>
      </c>
      <c r="C88" s="8" t="s">
        <v>198</v>
      </c>
      <c r="D88" s="8">
        <v>23106</v>
      </c>
      <c r="E88" s="10">
        <v>42941</v>
      </c>
      <c r="F88" s="8" t="s">
        <v>189</v>
      </c>
      <c r="G88" s="9">
        <v>602681</v>
      </c>
      <c r="H88" s="9"/>
      <c r="I88" s="9">
        <v>49556</v>
      </c>
      <c r="J88" s="8" t="s">
        <v>130</v>
      </c>
      <c r="K88" s="9">
        <v>49556</v>
      </c>
      <c r="L88" s="10">
        <v>44428</v>
      </c>
      <c r="M88" s="10">
        <v>44465</v>
      </c>
      <c r="N88" s="9">
        <v>49556</v>
      </c>
      <c r="O88" s="9">
        <v>49556</v>
      </c>
      <c r="P88" s="9">
        <v>12326</v>
      </c>
      <c r="Q88" s="8" t="s">
        <v>177</v>
      </c>
    </row>
    <row r="89" spans="1:17" x14ac:dyDescent="0.25">
      <c r="A89" s="5" t="s">
        <v>203</v>
      </c>
      <c r="B89" s="6">
        <v>30</v>
      </c>
      <c r="C89" s="5" t="s">
        <v>198</v>
      </c>
      <c r="D89" s="5">
        <v>23107</v>
      </c>
      <c r="E89" s="7">
        <v>42960</v>
      </c>
      <c r="F89" s="5" t="s">
        <v>189</v>
      </c>
      <c r="G89" s="6">
        <v>594394</v>
      </c>
      <c r="H89" s="6"/>
      <c r="I89" s="6">
        <v>75648</v>
      </c>
      <c r="J89" s="5" t="s">
        <v>130</v>
      </c>
      <c r="K89" s="6">
        <v>75648</v>
      </c>
      <c r="L89" s="7">
        <v>44293</v>
      </c>
      <c r="M89" s="7">
        <v>44313</v>
      </c>
      <c r="N89" s="6">
        <v>75648</v>
      </c>
      <c r="O89" s="6">
        <v>75648</v>
      </c>
      <c r="P89" s="6">
        <v>9024</v>
      </c>
      <c r="Q89" s="5" t="s">
        <v>177</v>
      </c>
    </row>
    <row r="90" spans="1:17" x14ac:dyDescent="0.25">
      <c r="A90" s="8" t="s">
        <v>203</v>
      </c>
      <c r="B90" s="9">
        <v>30</v>
      </c>
      <c r="C90" s="8" t="s">
        <v>198</v>
      </c>
      <c r="D90" s="8">
        <v>23108</v>
      </c>
      <c r="E90" s="10">
        <v>42960</v>
      </c>
      <c r="F90" s="8" t="s">
        <v>189</v>
      </c>
      <c r="G90" s="9">
        <v>594376</v>
      </c>
      <c r="H90" s="9"/>
      <c r="I90" s="9">
        <v>75636</v>
      </c>
      <c r="J90" s="8" t="s">
        <v>130</v>
      </c>
      <c r="K90" s="9">
        <v>75636</v>
      </c>
      <c r="L90" s="10">
        <v>44293</v>
      </c>
      <c r="M90" s="10">
        <v>44302</v>
      </c>
      <c r="N90" s="9">
        <v>75636</v>
      </c>
      <c r="O90" s="9">
        <v>75636</v>
      </c>
      <c r="P90" s="9">
        <v>9024</v>
      </c>
      <c r="Q90" s="8" t="s">
        <v>177</v>
      </c>
    </row>
    <row r="91" spans="1:17" x14ac:dyDescent="0.25">
      <c r="A91" s="5" t="s">
        <v>203</v>
      </c>
      <c r="B91" s="6">
        <v>5</v>
      </c>
      <c r="C91" s="5" t="s">
        <v>198</v>
      </c>
      <c r="D91" s="5">
        <v>23109</v>
      </c>
      <c r="E91" s="7">
        <v>42991</v>
      </c>
      <c r="F91" s="5" t="s">
        <v>189</v>
      </c>
      <c r="G91" s="6">
        <v>602976</v>
      </c>
      <c r="H91" s="6"/>
      <c r="I91" s="6">
        <v>83261</v>
      </c>
      <c r="J91" s="5" t="s">
        <v>130</v>
      </c>
      <c r="K91" s="6">
        <v>83261</v>
      </c>
      <c r="L91" s="7">
        <v>44334</v>
      </c>
      <c r="M91" s="7">
        <v>44336</v>
      </c>
      <c r="N91" s="6">
        <v>83261</v>
      </c>
      <c r="O91" s="6">
        <v>83261</v>
      </c>
      <c r="P91" s="6">
        <v>8904</v>
      </c>
      <c r="Q91" s="5" t="s">
        <v>177</v>
      </c>
    </row>
    <row r="92" spans="1:17" x14ac:dyDescent="0.25">
      <c r="A92" s="8" t="s">
        <v>203</v>
      </c>
      <c r="B92" s="9">
        <v>5</v>
      </c>
      <c r="C92" s="8" t="s">
        <v>198</v>
      </c>
      <c r="D92" s="8">
        <v>23110</v>
      </c>
      <c r="E92" s="10">
        <v>42991</v>
      </c>
      <c r="F92" s="8" t="s">
        <v>189</v>
      </c>
      <c r="G92" s="9">
        <v>602977</v>
      </c>
      <c r="H92" s="9"/>
      <c r="I92" s="9">
        <v>83233</v>
      </c>
      <c r="J92" s="8" t="s">
        <v>130</v>
      </c>
      <c r="K92" s="9">
        <v>83233</v>
      </c>
      <c r="L92" s="10">
        <v>44334</v>
      </c>
      <c r="M92" s="10">
        <v>44387</v>
      </c>
      <c r="N92" s="9">
        <v>83233</v>
      </c>
      <c r="O92" s="9">
        <v>83233</v>
      </c>
      <c r="P92" s="9">
        <v>8904</v>
      </c>
      <c r="Q92" s="8" t="s">
        <v>177</v>
      </c>
    </row>
    <row r="93" spans="1:17" x14ac:dyDescent="0.25">
      <c r="A93" s="5" t="s">
        <v>203</v>
      </c>
      <c r="B93" s="6">
        <v>2</v>
      </c>
      <c r="C93" s="5" t="s">
        <v>198</v>
      </c>
      <c r="D93" s="5">
        <v>23111</v>
      </c>
      <c r="E93" s="7">
        <v>42971</v>
      </c>
      <c r="F93" s="5" t="s">
        <v>189</v>
      </c>
      <c r="G93" s="6">
        <v>617741</v>
      </c>
      <c r="H93" s="6"/>
      <c r="I93" s="6"/>
      <c r="J93" s="5"/>
      <c r="K93" s="6">
        <v>617741</v>
      </c>
      <c r="L93" s="5"/>
      <c r="M93" s="7">
        <v>42993</v>
      </c>
      <c r="N93" s="6">
        <v>42821</v>
      </c>
      <c r="O93" s="6">
        <v>42821</v>
      </c>
      <c r="P93" s="6">
        <v>10581</v>
      </c>
      <c r="Q93" s="5" t="s">
        <v>177</v>
      </c>
    </row>
    <row r="94" spans="1:17" x14ac:dyDescent="0.25">
      <c r="A94" s="8" t="s">
        <v>203</v>
      </c>
      <c r="B94" s="9">
        <v>2</v>
      </c>
      <c r="C94" s="8" t="s">
        <v>198</v>
      </c>
      <c r="D94" s="8">
        <v>23112</v>
      </c>
      <c r="E94" s="10">
        <v>42971</v>
      </c>
      <c r="F94" s="8" t="s">
        <v>189</v>
      </c>
      <c r="G94" s="9">
        <v>617739</v>
      </c>
      <c r="H94" s="9"/>
      <c r="I94" s="9"/>
      <c r="J94" s="8"/>
      <c r="K94" s="9">
        <v>617739</v>
      </c>
      <c r="L94" s="8"/>
      <c r="M94" s="10">
        <v>42993</v>
      </c>
      <c r="N94" s="9">
        <v>42819</v>
      </c>
      <c r="O94" s="9">
        <v>42819</v>
      </c>
      <c r="P94" s="9">
        <v>10581</v>
      </c>
      <c r="Q94" s="8" t="s">
        <v>177</v>
      </c>
    </row>
    <row r="95" spans="1:17" x14ac:dyDescent="0.25">
      <c r="A95" s="5" t="s">
        <v>203</v>
      </c>
      <c r="B95" s="6">
        <v>1</v>
      </c>
      <c r="C95" s="5" t="s">
        <v>198</v>
      </c>
      <c r="D95" s="5">
        <v>23113</v>
      </c>
      <c r="E95" s="7">
        <v>43002</v>
      </c>
      <c r="F95" s="5" t="s">
        <v>189</v>
      </c>
      <c r="G95" s="6">
        <v>603945</v>
      </c>
      <c r="H95" s="6"/>
      <c r="I95" s="6">
        <v>60300</v>
      </c>
      <c r="J95" s="5" t="s">
        <v>130</v>
      </c>
      <c r="K95" s="6">
        <v>60300</v>
      </c>
      <c r="L95" s="7">
        <v>44399</v>
      </c>
      <c r="M95" s="7">
        <v>44400</v>
      </c>
      <c r="N95" s="6">
        <v>60300</v>
      </c>
      <c r="O95" s="6">
        <v>60300</v>
      </c>
      <c r="P95" s="6">
        <v>11275</v>
      </c>
      <c r="Q95" s="5" t="s">
        <v>177</v>
      </c>
    </row>
    <row r="96" spans="1:17" x14ac:dyDescent="0.25">
      <c r="A96" s="8" t="s">
        <v>203</v>
      </c>
      <c r="B96" s="9">
        <v>1</v>
      </c>
      <c r="C96" s="8" t="s">
        <v>198</v>
      </c>
      <c r="D96" s="8">
        <v>23114</v>
      </c>
      <c r="E96" s="10">
        <v>43002</v>
      </c>
      <c r="F96" s="8" t="s">
        <v>189</v>
      </c>
      <c r="G96" s="9">
        <v>603946</v>
      </c>
      <c r="H96" s="9"/>
      <c r="I96" s="9">
        <v>60300</v>
      </c>
      <c r="J96" s="8" t="s">
        <v>130</v>
      </c>
      <c r="K96" s="9">
        <v>60300</v>
      </c>
      <c r="L96" s="10">
        <v>44399</v>
      </c>
      <c r="M96" s="10">
        <v>44400</v>
      </c>
      <c r="N96" s="9">
        <v>60300</v>
      </c>
      <c r="O96" s="9">
        <v>60300</v>
      </c>
      <c r="P96" s="9">
        <v>11275</v>
      </c>
      <c r="Q96" s="8" t="s">
        <v>177</v>
      </c>
    </row>
    <row r="97" spans="1:17" x14ac:dyDescent="0.25">
      <c r="A97" s="5" t="s">
        <v>203</v>
      </c>
      <c r="B97" s="6">
        <v>38</v>
      </c>
      <c r="C97" s="5" t="s">
        <v>198</v>
      </c>
      <c r="D97" s="5">
        <v>23115</v>
      </c>
      <c r="E97" s="7">
        <v>43017</v>
      </c>
      <c r="F97" s="5" t="s">
        <v>189</v>
      </c>
      <c r="G97" s="6">
        <v>605045</v>
      </c>
      <c r="H97" s="6"/>
      <c r="I97" s="6">
        <v>76131</v>
      </c>
      <c r="J97" s="5" t="s">
        <v>130</v>
      </c>
      <c r="K97" s="6">
        <v>76131</v>
      </c>
      <c r="L97" s="7">
        <v>44369</v>
      </c>
      <c r="M97" s="7">
        <v>44409</v>
      </c>
      <c r="N97" s="6">
        <v>76131</v>
      </c>
      <c r="O97" s="6">
        <v>76131</v>
      </c>
      <c r="P97" s="6">
        <v>9087</v>
      </c>
      <c r="Q97" s="5" t="s">
        <v>177</v>
      </c>
    </row>
    <row r="98" spans="1:17" x14ac:dyDescent="0.25">
      <c r="A98" s="8" t="s">
        <v>203</v>
      </c>
      <c r="B98" s="9">
        <v>38</v>
      </c>
      <c r="C98" s="8" t="s">
        <v>198</v>
      </c>
      <c r="D98" s="8">
        <v>23116</v>
      </c>
      <c r="E98" s="10">
        <v>43017</v>
      </c>
      <c r="F98" s="8" t="s">
        <v>189</v>
      </c>
      <c r="G98" s="9">
        <v>605045</v>
      </c>
      <c r="H98" s="9"/>
      <c r="I98" s="9">
        <v>76131</v>
      </c>
      <c r="J98" s="8" t="s">
        <v>130</v>
      </c>
      <c r="K98" s="9">
        <v>76131</v>
      </c>
      <c r="L98" s="10">
        <v>44369</v>
      </c>
      <c r="M98" s="10">
        <v>44409</v>
      </c>
      <c r="N98" s="9">
        <v>76131</v>
      </c>
      <c r="O98" s="9">
        <v>76131</v>
      </c>
      <c r="P98" s="9">
        <v>9087</v>
      </c>
      <c r="Q98" s="8" t="s">
        <v>177</v>
      </c>
    </row>
    <row r="99" spans="1:17" x14ac:dyDescent="0.25">
      <c r="A99" s="5" t="s">
        <v>203</v>
      </c>
      <c r="B99" s="6">
        <v>33</v>
      </c>
      <c r="C99" s="5" t="s">
        <v>198</v>
      </c>
      <c r="D99" s="5">
        <v>23117</v>
      </c>
      <c r="E99" s="7">
        <v>42998</v>
      </c>
      <c r="F99" s="5" t="s">
        <v>189</v>
      </c>
      <c r="G99" s="6">
        <v>547882</v>
      </c>
      <c r="H99" s="6"/>
      <c r="I99" s="6">
        <v>26458</v>
      </c>
      <c r="J99" s="5" t="s">
        <v>130</v>
      </c>
      <c r="K99" s="6">
        <v>26458</v>
      </c>
      <c r="L99" s="7">
        <v>44351</v>
      </c>
      <c r="M99" s="7">
        <v>44355</v>
      </c>
      <c r="N99" s="6">
        <v>26458</v>
      </c>
      <c r="O99" s="6">
        <v>26458</v>
      </c>
      <c r="P99" s="6">
        <v>11088</v>
      </c>
      <c r="Q99" s="5" t="s">
        <v>177</v>
      </c>
    </row>
    <row r="100" spans="1:17" x14ac:dyDescent="0.25">
      <c r="A100" s="8" t="s">
        <v>203</v>
      </c>
      <c r="B100" s="9">
        <v>33</v>
      </c>
      <c r="C100" s="8" t="s">
        <v>198</v>
      </c>
      <c r="D100" s="8">
        <v>23118</v>
      </c>
      <c r="E100" s="10">
        <v>42998</v>
      </c>
      <c r="F100" s="8" t="s">
        <v>189</v>
      </c>
      <c r="G100" s="9">
        <v>547877</v>
      </c>
      <c r="H100" s="9"/>
      <c r="I100" s="9">
        <v>26453</v>
      </c>
      <c r="J100" s="8" t="s">
        <v>130</v>
      </c>
      <c r="K100" s="9">
        <v>26453</v>
      </c>
      <c r="L100" s="10">
        <v>44351</v>
      </c>
      <c r="M100" s="10">
        <v>44355</v>
      </c>
      <c r="N100" s="9">
        <v>26453</v>
      </c>
      <c r="O100" s="9">
        <v>26453</v>
      </c>
      <c r="P100" s="9">
        <v>11088</v>
      </c>
      <c r="Q100" s="8" t="s">
        <v>177</v>
      </c>
    </row>
    <row r="101" spans="1:17" x14ac:dyDescent="0.25">
      <c r="A101" s="5" t="s">
        <v>203</v>
      </c>
      <c r="B101" s="6">
        <v>29</v>
      </c>
      <c r="C101" s="5" t="s">
        <v>198</v>
      </c>
      <c r="D101" s="5">
        <v>23119</v>
      </c>
      <c r="E101" s="7">
        <v>43031</v>
      </c>
      <c r="F101" s="5" t="s">
        <v>189</v>
      </c>
      <c r="G101" s="6">
        <v>595297</v>
      </c>
      <c r="H101" s="6"/>
      <c r="I101" s="6">
        <v>17961</v>
      </c>
      <c r="J101" s="5" t="s">
        <v>130</v>
      </c>
      <c r="K101" s="6">
        <v>17961</v>
      </c>
      <c r="L101" s="7">
        <v>44491</v>
      </c>
      <c r="M101" s="7">
        <v>44496</v>
      </c>
      <c r="N101" s="6">
        <v>17961</v>
      </c>
      <c r="O101" s="6">
        <v>17961</v>
      </c>
      <c r="P101" s="6">
        <v>11273</v>
      </c>
      <c r="Q101" s="5" t="s">
        <v>177</v>
      </c>
    </row>
    <row r="102" spans="1:17" x14ac:dyDescent="0.25">
      <c r="A102" s="8" t="s">
        <v>203</v>
      </c>
      <c r="B102" s="9">
        <v>29</v>
      </c>
      <c r="C102" s="8" t="s">
        <v>198</v>
      </c>
      <c r="D102" s="8">
        <v>23120</v>
      </c>
      <c r="E102" s="10">
        <v>43031</v>
      </c>
      <c r="F102" s="8" t="s">
        <v>189</v>
      </c>
      <c r="G102" s="9">
        <v>595297</v>
      </c>
      <c r="H102" s="9"/>
      <c r="I102" s="9">
        <v>17961</v>
      </c>
      <c r="J102" s="8" t="s">
        <v>130</v>
      </c>
      <c r="K102" s="9">
        <v>17961</v>
      </c>
      <c r="L102" s="10">
        <v>44491</v>
      </c>
      <c r="M102" s="10">
        <v>44496</v>
      </c>
      <c r="N102" s="9">
        <v>17961</v>
      </c>
      <c r="O102" s="9">
        <v>17961</v>
      </c>
      <c r="P102" s="9">
        <v>11273</v>
      </c>
      <c r="Q102" s="8" t="s">
        <v>177</v>
      </c>
    </row>
    <row r="103" spans="1:17" x14ac:dyDescent="0.25">
      <c r="A103" s="5" t="s">
        <v>204</v>
      </c>
      <c r="B103" s="6">
        <v>908</v>
      </c>
      <c r="C103" s="5" t="s">
        <v>198</v>
      </c>
      <c r="D103" s="5">
        <v>23121</v>
      </c>
      <c r="E103" s="7">
        <v>43047</v>
      </c>
      <c r="F103" s="5" t="s">
        <v>189</v>
      </c>
      <c r="G103" s="6">
        <v>610942</v>
      </c>
      <c r="H103" s="6"/>
      <c r="I103" s="6"/>
      <c r="J103" s="5"/>
      <c r="K103" s="6">
        <v>610942</v>
      </c>
      <c r="L103" s="5"/>
      <c r="M103" s="7">
        <v>43059</v>
      </c>
      <c r="N103" s="6">
        <v>28491</v>
      </c>
      <c r="O103" s="6">
        <v>319188</v>
      </c>
      <c r="P103" s="6">
        <v>2832</v>
      </c>
      <c r="Q103" s="5" t="s">
        <v>177</v>
      </c>
    </row>
    <row r="104" spans="1:17" x14ac:dyDescent="0.25">
      <c r="A104" s="8" t="s">
        <v>204</v>
      </c>
      <c r="B104" s="9">
        <v>908</v>
      </c>
      <c r="C104" s="8" t="s">
        <v>198</v>
      </c>
      <c r="D104" s="8">
        <v>23122</v>
      </c>
      <c r="E104" s="10">
        <v>43047</v>
      </c>
      <c r="F104" s="8" t="s">
        <v>189</v>
      </c>
      <c r="G104" s="9">
        <v>584351</v>
      </c>
      <c r="H104" s="9"/>
      <c r="I104" s="9"/>
      <c r="J104" s="8"/>
      <c r="K104" s="9">
        <v>584351</v>
      </c>
      <c r="L104" s="8"/>
      <c r="M104" s="10">
        <v>43059</v>
      </c>
      <c r="N104" s="9">
        <v>28491</v>
      </c>
      <c r="O104" s="9">
        <v>319188</v>
      </c>
      <c r="P104" s="9">
        <v>2832</v>
      </c>
      <c r="Q104" s="8" t="s">
        <v>177</v>
      </c>
    </row>
    <row r="105" spans="1:17" x14ac:dyDescent="0.25">
      <c r="A105" s="5" t="s">
        <v>204</v>
      </c>
      <c r="B105" s="6">
        <v>906</v>
      </c>
      <c r="C105" s="5" t="s">
        <v>198</v>
      </c>
      <c r="D105" s="5">
        <v>23123</v>
      </c>
      <c r="E105" s="7">
        <v>43036</v>
      </c>
      <c r="F105" s="5" t="s">
        <v>189</v>
      </c>
      <c r="G105" s="6">
        <v>556143</v>
      </c>
      <c r="H105" s="6"/>
      <c r="I105" s="6">
        <v>68</v>
      </c>
      <c r="J105" s="5" t="s">
        <v>130</v>
      </c>
      <c r="K105" s="6">
        <v>68</v>
      </c>
      <c r="L105" s="7">
        <v>44467</v>
      </c>
      <c r="M105" s="7">
        <v>44475</v>
      </c>
      <c r="N105" s="6">
        <v>68</v>
      </c>
      <c r="O105" s="6">
        <v>68</v>
      </c>
      <c r="P105" s="6">
        <v>42</v>
      </c>
      <c r="Q105" s="5" t="s">
        <v>177</v>
      </c>
    </row>
    <row r="106" spans="1:17" x14ac:dyDescent="0.25">
      <c r="A106" s="8" t="s">
        <v>204</v>
      </c>
      <c r="B106" s="9">
        <v>906</v>
      </c>
      <c r="C106" s="8" t="s">
        <v>198</v>
      </c>
      <c r="D106" s="8">
        <v>23124</v>
      </c>
      <c r="E106" s="10">
        <v>43036</v>
      </c>
      <c r="F106" s="8" t="s">
        <v>189</v>
      </c>
      <c r="G106" s="9">
        <v>556114</v>
      </c>
      <c r="H106" s="9"/>
      <c r="I106" s="9">
        <v>45</v>
      </c>
      <c r="J106" s="8" t="s">
        <v>130</v>
      </c>
      <c r="K106" s="9">
        <v>45</v>
      </c>
      <c r="L106" s="10">
        <v>44467</v>
      </c>
      <c r="M106" s="10">
        <v>44546</v>
      </c>
      <c r="N106" s="9">
        <v>45</v>
      </c>
      <c r="O106" s="9">
        <v>45</v>
      </c>
      <c r="P106" s="9">
        <v>36</v>
      </c>
      <c r="Q106" s="8" t="s">
        <v>177</v>
      </c>
    </row>
    <row r="107" spans="1:17" x14ac:dyDescent="0.25">
      <c r="A107" s="5" t="s">
        <v>203</v>
      </c>
      <c r="B107" s="6">
        <v>41</v>
      </c>
      <c r="C107" s="5" t="s">
        <v>198</v>
      </c>
      <c r="D107" s="5">
        <v>23125</v>
      </c>
      <c r="E107" s="7">
        <v>43061</v>
      </c>
      <c r="F107" s="5" t="s">
        <v>189</v>
      </c>
      <c r="G107" s="6">
        <v>559552</v>
      </c>
      <c r="H107" s="6"/>
      <c r="I107" s="6">
        <v>12606</v>
      </c>
      <c r="J107" s="5" t="s">
        <v>130</v>
      </c>
      <c r="K107" s="6">
        <v>12606</v>
      </c>
      <c r="L107" s="7">
        <v>44494</v>
      </c>
      <c r="M107" s="7">
        <v>44544</v>
      </c>
      <c r="N107" s="6">
        <v>12606</v>
      </c>
      <c r="O107" s="6">
        <v>12606</v>
      </c>
      <c r="P107" s="6">
        <v>11977</v>
      </c>
      <c r="Q107" s="5" t="s">
        <v>177</v>
      </c>
    </row>
    <row r="108" spans="1:17" x14ac:dyDescent="0.25">
      <c r="A108" s="8" t="s">
        <v>203</v>
      </c>
      <c r="B108" s="9">
        <v>41</v>
      </c>
      <c r="C108" s="8" t="s">
        <v>198</v>
      </c>
      <c r="D108" s="8">
        <v>23126</v>
      </c>
      <c r="E108" s="10">
        <v>43061</v>
      </c>
      <c r="F108" s="8" t="s">
        <v>189</v>
      </c>
      <c r="G108" s="9">
        <v>559549</v>
      </c>
      <c r="H108" s="9"/>
      <c r="I108" s="9">
        <v>12603</v>
      </c>
      <c r="J108" s="8" t="s">
        <v>130</v>
      </c>
      <c r="K108" s="9">
        <v>12603</v>
      </c>
      <c r="L108" s="10">
        <v>44494</v>
      </c>
      <c r="M108" s="10">
        <v>44544</v>
      </c>
      <c r="N108" s="9">
        <v>12603</v>
      </c>
      <c r="O108" s="9">
        <v>12603</v>
      </c>
      <c r="P108" s="9">
        <v>11977</v>
      </c>
      <c r="Q108" s="8" t="s">
        <v>177</v>
      </c>
    </row>
    <row r="109" spans="1:17" x14ac:dyDescent="0.25">
      <c r="A109" s="5" t="s">
        <v>203</v>
      </c>
      <c r="B109" s="6">
        <v>32</v>
      </c>
      <c r="C109" s="5" t="s">
        <v>198</v>
      </c>
      <c r="D109" s="5">
        <v>23127</v>
      </c>
      <c r="E109" s="7">
        <v>43074</v>
      </c>
      <c r="F109" s="5" t="s">
        <v>189</v>
      </c>
      <c r="G109" s="6">
        <v>593277</v>
      </c>
      <c r="H109" s="6"/>
      <c r="I109" s="6"/>
      <c r="J109" s="5"/>
      <c r="K109" s="6">
        <v>593277</v>
      </c>
      <c r="L109" s="5"/>
      <c r="M109" s="7">
        <v>43092</v>
      </c>
      <c r="N109" s="6">
        <v>34429</v>
      </c>
      <c r="O109" s="6">
        <v>34429</v>
      </c>
      <c r="P109" s="6">
        <v>12674</v>
      </c>
      <c r="Q109" s="5" t="s">
        <v>177</v>
      </c>
    </row>
    <row r="110" spans="1:17" x14ac:dyDescent="0.25">
      <c r="A110" s="8" t="s">
        <v>203</v>
      </c>
      <c r="B110" s="9">
        <v>32</v>
      </c>
      <c r="C110" s="8" t="s">
        <v>198</v>
      </c>
      <c r="D110" s="8">
        <v>23128</v>
      </c>
      <c r="E110" s="10">
        <v>43074</v>
      </c>
      <c r="F110" s="8" t="s">
        <v>189</v>
      </c>
      <c r="G110" s="9">
        <v>593277</v>
      </c>
      <c r="H110" s="9"/>
      <c r="I110" s="9"/>
      <c r="J110" s="8"/>
      <c r="K110" s="9">
        <v>593277</v>
      </c>
      <c r="L110" s="8"/>
      <c r="M110" s="10">
        <v>43092</v>
      </c>
      <c r="N110" s="9">
        <v>34429</v>
      </c>
      <c r="O110" s="9">
        <v>34429</v>
      </c>
      <c r="P110" s="9">
        <v>12674</v>
      </c>
      <c r="Q110" s="8" t="s">
        <v>177</v>
      </c>
    </row>
    <row r="111" spans="1:17" x14ac:dyDescent="0.25">
      <c r="A111" s="5" t="s">
        <v>204</v>
      </c>
      <c r="B111" s="6">
        <v>907</v>
      </c>
      <c r="C111" s="5" t="s">
        <v>198</v>
      </c>
      <c r="D111" s="5">
        <v>23129</v>
      </c>
      <c r="E111" s="7">
        <v>43086</v>
      </c>
      <c r="F111" s="5" t="s">
        <v>189</v>
      </c>
      <c r="G111" s="6">
        <v>583366</v>
      </c>
      <c r="H111" s="6"/>
      <c r="I111" s="6">
        <v>0</v>
      </c>
      <c r="J111" s="5" t="s">
        <v>130</v>
      </c>
      <c r="K111" s="6">
        <v>0</v>
      </c>
      <c r="L111" s="7">
        <v>44559</v>
      </c>
      <c r="M111" s="5"/>
      <c r="N111" s="6">
        <v>0</v>
      </c>
      <c r="O111" s="6">
        <v>0</v>
      </c>
      <c r="P111" s="6"/>
      <c r="Q111" s="5" t="s">
        <v>177</v>
      </c>
    </row>
    <row r="112" spans="1:17" x14ac:dyDescent="0.25">
      <c r="A112" s="8" t="s">
        <v>204</v>
      </c>
      <c r="B112" s="9">
        <v>907</v>
      </c>
      <c r="C112" s="8" t="s">
        <v>198</v>
      </c>
      <c r="D112" s="8">
        <v>23130</v>
      </c>
      <c r="E112" s="10">
        <v>43086</v>
      </c>
      <c r="F112" s="8" t="s">
        <v>189</v>
      </c>
      <c r="G112" s="9">
        <v>583367</v>
      </c>
      <c r="H112" s="9"/>
      <c r="I112" s="9">
        <v>0</v>
      </c>
      <c r="J112" s="8" t="s">
        <v>130</v>
      </c>
      <c r="K112" s="9">
        <v>0</v>
      </c>
      <c r="L112" s="10">
        <v>44559</v>
      </c>
      <c r="M112" s="8"/>
      <c r="N112" s="9">
        <v>0</v>
      </c>
      <c r="O112" s="9">
        <v>0</v>
      </c>
      <c r="P112" s="9"/>
      <c r="Q112" s="8" t="s">
        <v>177</v>
      </c>
    </row>
    <row r="113" spans="1:17" x14ac:dyDescent="0.25">
      <c r="A113" s="5" t="s">
        <v>204</v>
      </c>
      <c r="B113" s="6">
        <v>905</v>
      </c>
      <c r="C113" s="5" t="s">
        <v>198</v>
      </c>
      <c r="D113" s="5">
        <v>23131</v>
      </c>
      <c r="E113" s="7">
        <v>43057</v>
      </c>
      <c r="F113" s="5" t="s">
        <v>189</v>
      </c>
      <c r="G113" s="6">
        <v>621120</v>
      </c>
      <c r="H113" s="6"/>
      <c r="I113" s="6"/>
      <c r="J113" s="5"/>
      <c r="K113" s="6">
        <v>621120</v>
      </c>
      <c r="L113" s="5"/>
      <c r="M113" s="7">
        <v>43082</v>
      </c>
      <c r="N113" s="6">
        <v>99420</v>
      </c>
      <c r="O113" s="6">
        <v>99420</v>
      </c>
      <c r="P113" s="6">
        <v>12726</v>
      </c>
      <c r="Q113" s="5" t="s">
        <v>177</v>
      </c>
    </row>
    <row r="114" spans="1:17" x14ac:dyDescent="0.25">
      <c r="A114" s="8" t="s">
        <v>204</v>
      </c>
      <c r="B114" s="9">
        <v>905</v>
      </c>
      <c r="C114" s="8" t="s">
        <v>198</v>
      </c>
      <c r="D114" s="8">
        <v>23132</v>
      </c>
      <c r="E114" s="10">
        <v>43064</v>
      </c>
      <c r="F114" s="8" t="s">
        <v>189</v>
      </c>
      <c r="G114" s="9">
        <v>621120</v>
      </c>
      <c r="H114" s="9"/>
      <c r="I114" s="9"/>
      <c r="J114" s="8"/>
      <c r="K114" s="9">
        <v>621120</v>
      </c>
      <c r="L114" s="8"/>
      <c r="M114" s="10">
        <v>43082</v>
      </c>
      <c r="N114" s="9">
        <v>99420</v>
      </c>
      <c r="O114" s="9">
        <v>99420</v>
      </c>
      <c r="P114" s="9">
        <v>12726</v>
      </c>
      <c r="Q114" s="8" t="s">
        <v>177</v>
      </c>
    </row>
    <row r="115" spans="1:17" x14ac:dyDescent="0.25">
      <c r="A115" s="5" t="s">
        <v>203</v>
      </c>
      <c r="B115" s="6">
        <v>31</v>
      </c>
      <c r="C115" s="5" t="s">
        <v>198</v>
      </c>
      <c r="D115" s="5">
        <v>23133</v>
      </c>
      <c r="E115" s="7">
        <v>43099</v>
      </c>
      <c r="F115" s="5" t="s">
        <v>189</v>
      </c>
      <c r="G115" s="6">
        <v>621294</v>
      </c>
      <c r="H115" s="6"/>
      <c r="I115" s="6"/>
      <c r="J115" s="5"/>
      <c r="K115" s="6">
        <v>621294</v>
      </c>
      <c r="L115" s="5"/>
      <c r="M115" s="7">
        <v>43127</v>
      </c>
      <c r="N115" s="6">
        <v>40068</v>
      </c>
      <c r="O115" s="6">
        <v>40068</v>
      </c>
      <c r="P115" s="6">
        <v>7518</v>
      </c>
      <c r="Q115" s="5" t="s">
        <v>177</v>
      </c>
    </row>
    <row r="116" spans="1:17" x14ac:dyDescent="0.25">
      <c r="A116" s="8" t="s">
        <v>203</v>
      </c>
      <c r="B116" s="9">
        <v>31</v>
      </c>
      <c r="C116" s="8" t="s">
        <v>198</v>
      </c>
      <c r="D116" s="8">
        <v>23134</v>
      </c>
      <c r="E116" s="10">
        <v>43099</v>
      </c>
      <c r="F116" s="8" t="s">
        <v>189</v>
      </c>
      <c r="G116" s="9">
        <v>621294</v>
      </c>
      <c r="H116" s="9"/>
      <c r="I116" s="9"/>
      <c r="J116" s="8"/>
      <c r="K116" s="9">
        <v>621294</v>
      </c>
      <c r="L116" s="8"/>
      <c r="M116" s="10">
        <v>43127</v>
      </c>
      <c r="N116" s="9">
        <v>40068</v>
      </c>
      <c r="O116" s="9">
        <v>40068</v>
      </c>
      <c r="P116" s="9">
        <v>7518</v>
      </c>
      <c r="Q116" s="8" t="s">
        <v>177</v>
      </c>
    </row>
    <row r="117" spans="1:17" x14ac:dyDescent="0.25">
      <c r="A117" s="5" t="s">
        <v>203</v>
      </c>
      <c r="B117" s="6">
        <v>35</v>
      </c>
      <c r="C117" s="5" t="s">
        <v>198</v>
      </c>
      <c r="D117" s="5">
        <v>23135</v>
      </c>
      <c r="E117" s="7">
        <v>43139</v>
      </c>
      <c r="F117" s="5" t="s">
        <v>189</v>
      </c>
      <c r="G117" s="6">
        <v>588496</v>
      </c>
      <c r="H117" s="6"/>
      <c r="I117" s="6"/>
      <c r="J117" s="5"/>
      <c r="K117" s="6">
        <v>588496</v>
      </c>
      <c r="L117" s="5"/>
      <c r="M117" s="7">
        <v>43152</v>
      </c>
      <c r="N117" s="6">
        <v>54908</v>
      </c>
      <c r="O117" s="6">
        <v>54908</v>
      </c>
      <c r="P117" s="6">
        <v>12687</v>
      </c>
      <c r="Q117" s="5" t="s">
        <v>177</v>
      </c>
    </row>
    <row r="118" spans="1:17" x14ac:dyDescent="0.25">
      <c r="A118" s="8" t="s">
        <v>203</v>
      </c>
      <c r="B118" s="9">
        <v>35</v>
      </c>
      <c r="C118" s="8" t="s">
        <v>198</v>
      </c>
      <c r="D118" s="8">
        <v>23136</v>
      </c>
      <c r="E118" s="10">
        <v>43139</v>
      </c>
      <c r="F118" s="8" t="s">
        <v>189</v>
      </c>
      <c r="G118" s="9">
        <v>588496</v>
      </c>
      <c r="H118" s="9"/>
      <c r="I118" s="9"/>
      <c r="J118" s="8"/>
      <c r="K118" s="9">
        <v>588496</v>
      </c>
      <c r="L118" s="8"/>
      <c r="M118" s="10">
        <v>43152</v>
      </c>
      <c r="N118" s="9">
        <v>54908</v>
      </c>
      <c r="O118" s="9">
        <v>54908</v>
      </c>
      <c r="P118" s="9">
        <v>12687</v>
      </c>
      <c r="Q118" s="8" t="s">
        <v>177</v>
      </c>
    </row>
    <row r="119" spans="1:17" x14ac:dyDescent="0.25">
      <c r="A119" s="5" t="s">
        <v>203</v>
      </c>
      <c r="B119" s="6">
        <v>39</v>
      </c>
      <c r="C119" s="5" t="s">
        <v>198</v>
      </c>
      <c r="D119" s="5">
        <v>23137</v>
      </c>
      <c r="E119" s="7">
        <v>43095</v>
      </c>
      <c r="F119" s="5" t="s">
        <v>189</v>
      </c>
      <c r="G119" s="6">
        <v>539155</v>
      </c>
      <c r="H119" s="6"/>
      <c r="I119" s="6">
        <v>0</v>
      </c>
      <c r="J119" s="5" t="s">
        <v>130</v>
      </c>
      <c r="K119" s="6">
        <v>0</v>
      </c>
      <c r="L119" s="7">
        <v>44440</v>
      </c>
      <c r="M119" s="7">
        <v>44453</v>
      </c>
      <c r="N119" s="6">
        <v>3</v>
      </c>
      <c r="O119" s="6">
        <v>3</v>
      </c>
      <c r="P119" s="6"/>
      <c r="Q119" s="5" t="s">
        <v>177</v>
      </c>
    </row>
    <row r="120" spans="1:17" x14ac:dyDescent="0.25">
      <c r="A120" s="8" t="s">
        <v>203</v>
      </c>
      <c r="B120" s="9">
        <v>39</v>
      </c>
      <c r="C120" s="8" t="s">
        <v>198</v>
      </c>
      <c r="D120" s="8">
        <v>23138</v>
      </c>
      <c r="E120" s="10">
        <v>43095</v>
      </c>
      <c r="F120" s="8" t="s">
        <v>189</v>
      </c>
      <c r="G120" s="9">
        <v>539155</v>
      </c>
      <c r="H120" s="9"/>
      <c r="I120" s="9">
        <v>0</v>
      </c>
      <c r="J120" s="8" t="s">
        <v>130</v>
      </c>
      <c r="K120" s="9">
        <v>0</v>
      </c>
      <c r="L120" s="10">
        <v>44440</v>
      </c>
      <c r="M120" s="10">
        <v>44453</v>
      </c>
      <c r="N120" s="9">
        <v>6</v>
      </c>
      <c r="O120" s="9">
        <v>6</v>
      </c>
      <c r="P120" s="9"/>
      <c r="Q120" s="8" t="s">
        <v>177</v>
      </c>
    </row>
    <row r="121" spans="1:17" x14ac:dyDescent="0.25">
      <c r="A121" s="5" t="s">
        <v>203</v>
      </c>
      <c r="B121" s="6">
        <v>37</v>
      </c>
      <c r="C121" s="5" t="s">
        <v>198</v>
      </c>
      <c r="D121" s="5">
        <v>23139</v>
      </c>
      <c r="E121" s="7">
        <v>43176</v>
      </c>
      <c r="F121" s="5" t="s">
        <v>189</v>
      </c>
      <c r="G121" s="6">
        <v>546566</v>
      </c>
      <c r="H121" s="6"/>
      <c r="I121" s="6"/>
      <c r="J121" s="5"/>
      <c r="K121" s="6">
        <v>546566</v>
      </c>
      <c r="L121" s="5"/>
      <c r="M121" s="7">
        <v>43192</v>
      </c>
      <c r="N121" s="6">
        <v>146539</v>
      </c>
      <c r="O121" s="6">
        <v>286347</v>
      </c>
      <c r="P121" s="6">
        <v>11831</v>
      </c>
      <c r="Q121" s="5" t="s">
        <v>177</v>
      </c>
    </row>
    <row r="122" spans="1:17" x14ac:dyDescent="0.25">
      <c r="A122" s="8" t="s">
        <v>203</v>
      </c>
      <c r="B122" s="9">
        <v>37</v>
      </c>
      <c r="C122" s="8" t="s">
        <v>198</v>
      </c>
      <c r="D122" s="8">
        <v>23140</v>
      </c>
      <c r="E122" s="10">
        <v>43176</v>
      </c>
      <c r="F122" s="8" t="s">
        <v>189</v>
      </c>
      <c r="G122" s="9">
        <v>546566</v>
      </c>
      <c r="H122" s="9"/>
      <c r="I122" s="9"/>
      <c r="J122" s="8"/>
      <c r="K122" s="9">
        <v>546566</v>
      </c>
      <c r="L122" s="8"/>
      <c r="M122" s="10">
        <v>43192</v>
      </c>
      <c r="N122" s="9">
        <v>146539</v>
      </c>
      <c r="O122" s="9">
        <v>286347</v>
      </c>
      <c r="P122" s="9">
        <v>11831</v>
      </c>
      <c r="Q122" s="8" t="s">
        <v>177</v>
      </c>
    </row>
    <row r="123" spans="1:17" x14ac:dyDescent="0.25">
      <c r="A123" s="5" t="s">
        <v>204</v>
      </c>
      <c r="B123" s="6">
        <v>901</v>
      </c>
      <c r="C123" s="5" t="s">
        <v>198</v>
      </c>
      <c r="D123" s="5">
        <v>23141</v>
      </c>
      <c r="E123" s="7">
        <v>43130</v>
      </c>
      <c r="F123" s="5" t="s">
        <v>189</v>
      </c>
      <c r="G123" s="6">
        <v>567441</v>
      </c>
      <c r="H123" s="6"/>
      <c r="I123" s="6">
        <v>0</v>
      </c>
      <c r="J123" s="5" t="s">
        <v>130</v>
      </c>
      <c r="K123" s="6">
        <v>0</v>
      </c>
      <c r="L123" s="7">
        <v>44502</v>
      </c>
      <c r="M123" s="7">
        <v>44545</v>
      </c>
      <c r="N123" s="6">
        <v>3</v>
      </c>
      <c r="O123" s="6">
        <v>3</v>
      </c>
      <c r="P123" s="6"/>
      <c r="Q123" s="5" t="s">
        <v>177</v>
      </c>
    </row>
    <row r="124" spans="1:17" x14ac:dyDescent="0.25">
      <c r="A124" s="8" t="s">
        <v>204</v>
      </c>
      <c r="B124" s="9">
        <v>901</v>
      </c>
      <c r="C124" s="8" t="s">
        <v>198</v>
      </c>
      <c r="D124" s="8">
        <v>23142</v>
      </c>
      <c r="E124" s="10">
        <v>43130</v>
      </c>
      <c r="F124" s="8" t="s">
        <v>189</v>
      </c>
      <c r="G124" s="9">
        <v>567445</v>
      </c>
      <c r="H124" s="9"/>
      <c r="I124" s="9">
        <v>0</v>
      </c>
      <c r="J124" s="8" t="s">
        <v>130</v>
      </c>
      <c r="K124" s="9">
        <v>0</v>
      </c>
      <c r="L124" s="10">
        <v>44502</v>
      </c>
      <c r="M124" s="8"/>
      <c r="N124" s="9">
        <v>0</v>
      </c>
      <c r="O124" s="9">
        <v>0</v>
      </c>
      <c r="P124" s="9"/>
      <c r="Q124" s="8" t="s">
        <v>177</v>
      </c>
    </row>
    <row r="125" spans="1:17" x14ac:dyDescent="0.25">
      <c r="A125" s="5" t="s">
        <v>204</v>
      </c>
      <c r="B125" s="6">
        <v>910</v>
      </c>
      <c r="C125" s="5" t="s">
        <v>198</v>
      </c>
      <c r="D125" s="5">
        <v>23143</v>
      </c>
      <c r="E125" s="7">
        <v>43147</v>
      </c>
      <c r="F125" s="5" t="s">
        <v>189</v>
      </c>
      <c r="G125" s="6">
        <v>579897</v>
      </c>
      <c r="H125" s="6"/>
      <c r="I125" s="6">
        <v>0</v>
      </c>
      <c r="J125" s="5" t="s">
        <v>130</v>
      </c>
      <c r="K125" s="6">
        <v>0</v>
      </c>
      <c r="L125" s="7">
        <v>44525</v>
      </c>
      <c r="M125" s="7">
        <v>44530</v>
      </c>
      <c r="N125" s="6">
        <v>11</v>
      </c>
      <c r="O125" s="6">
        <v>11</v>
      </c>
      <c r="P125" s="6">
        <v>5</v>
      </c>
      <c r="Q125" s="5" t="s">
        <v>177</v>
      </c>
    </row>
    <row r="126" spans="1:17" x14ac:dyDescent="0.25">
      <c r="A126" s="8" t="s">
        <v>204</v>
      </c>
      <c r="B126" s="9">
        <v>910</v>
      </c>
      <c r="C126" s="8" t="s">
        <v>198</v>
      </c>
      <c r="D126" s="8">
        <v>23144</v>
      </c>
      <c r="E126" s="10">
        <v>43147</v>
      </c>
      <c r="F126" s="8" t="s">
        <v>189</v>
      </c>
      <c r="G126" s="9">
        <v>579897</v>
      </c>
      <c r="H126" s="9"/>
      <c r="I126" s="9">
        <v>0</v>
      </c>
      <c r="J126" s="8" t="s">
        <v>130</v>
      </c>
      <c r="K126" s="9">
        <v>0</v>
      </c>
      <c r="L126" s="10">
        <v>44525</v>
      </c>
      <c r="M126" s="10">
        <v>44531</v>
      </c>
      <c r="N126" s="9">
        <v>7</v>
      </c>
      <c r="O126" s="9">
        <v>7</v>
      </c>
      <c r="P126" s="9">
        <v>7</v>
      </c>
      <c r="Q126" s="8" t="s">
        <v>177</v>
      </c>
    </row>
    <row r="127" spans="1:17" x14ac:dyDescent="0.25">
      <c r="A127" s="5" t="s">
        <v>203</v>
      </c>
      <c r="B127" s="6">
        <v>19</v>
      </c>
      <c r="C127" s="5" t="s">
        <v>198</v>
      </c>
      <c r="D127" s="5">
        <v>23145</v>
      </c>
      <c r="E127" s="7">
        <v>43195</v>
      </c>
      <c r="F127" s="5" t="s">
        <v>189</v>
      </c>
      <c r="G127" s="6">
        <v>584011</v>
      </c>
      <c r="H127" s="6"/>
      <c r="I127" s="6"/>
      <c r="J127" s="5"/>
      <c r="K127" s="6">
        <v>584011</v>
      </c>
      <c r="L127" s="5"/>
      <c r="M127" s="7">
        <v>43252</v>
      </c>
      <c r="N127" s="6">
        <v>23245</v>
      </c>
      <c r="O127" s="6">
        <v>23245</v>
      </c>
      <c r="P127" s="6">
        <v>13275</v>
      </c>
      <c r="Q127" s="5" t="s">
        <v>177</v>
      </c>
    </row>
    <row r="128" spans="1:17" x14ac:dyDescent="0.25">
      <c r="A128" s="8" t="s">
        <v>203</v>
      </c>
      <c r="B128" s="9">
        <v>19</v>
      </c>
      <c r="C128" s="8" t="s">
        <v>198</v>
      </c>
      <c r="D128" s="8">
        <v>23146</v>
      </c>
      <c r="E128" s="10">
        <v>43195</v>
      </c>
      <c r="F128" s="8" t="s">
        <v>189</v>
      </c>
      <c r="G128" s="9">
        <v>584011</v>
      </c>
      <c r="H128" s="9"/>
      <c r="I128" s="9"/>
      <c r="J128" s="8"/>
      <c r="K128" s="9">
        <v>584011</v>
      </c>
      <c r="L128" s="8"/>
      <c r="M128" s="10">
        <v>43252</v>
      </c>
      <c r="N128" s="9">
        <v>23245</v>
      </c>
      <c r="O128" s="9">
        <v>23245</v>
      </c>
      <c r="P128" s="9">
        <v>13275</v>
      </c>
      <c r="Q128" s="8" t="s">
        <v>177</v>
      </c>
    </row>
    <row r="129" spans="1:17" x14ac:dyDescent="0.25">
      <c r="A129" s="5" t="s">
        <v>203</v>
      </c>
      <c r="B129" s="6">
        <v>40</v>
      </c>
      <c r="C129" s="5" t="s">
        <v>198</v>
      </c>
      <c r="D129" s="5">
        <v>23147</v>
      </c>
      <c r="E129" s="7">
        <v>43159</v>
      </c>
      <c r="F129" s="5" t="s">
        <v>189</v>
      </c>
      <c r="G129" s="6">
        <v>605408</v>
      </c>
      <c r="H129" s="6"/>
      <c r="I129" s="6"/>
      <c r="J129" s="5"/>
      <c r="K129" s="6">
        <v>605408</v>
      </c>
      <c r="L129" s="5"/>
      <c r="M129" s="7">
        <v>43189</v>
      </c>
      <c r="N129" s="6">
        <v>56112</v>
      </c>
      <c r="O129" s="6">
        <v>56112</v>
      </c>
      <c r="P129" s="6">
        <v>11301</v>
      </c>
      <c r="Q129" s="5" t="s">
        <v>177</v>
      </c>
    </row>
    <row r="130" spans="1:17" x14ac:dyDescent="0.25">
      <c r="A130" s="8" t="s">
        <v>203</v>
      </c>
      <c r="B130" s="9">
        <v>40</v>
      </c>
      <c r="C130" s="8" t="s">
        <v>198</v>
      </c>
      <c r="D130" s="8">
        <v>23148</v>
      </c>
      <c r="E130" s="10">
        <v>43159</v>
      </c>
      <c r="F130" s="8" t="s">
        <v>189</v>
      </c>
      <c r="G130" s="9">
        <v>605408</v>
      </c>
      <c r="H130" s="9"/>
      <c r="I130" s="9"/>
      <c r="J130" s="8"/>
      <c r="K130" s="9">
        <v>605408</v>
      </c>
      <c r="L130" s="8"/>
      <c r="M130" s="10">
        <v>43189</v>
      </c>
      <c r="N130" s="9">
        <v>56112</v>
      </c>
      <c r="O130" s="9">
        <v>56112</v>
      </c>
      <c r="P130" s="9">
        <v>11301</v>
      </c>
      <c r="Q130" s="8" t="s">
        <v>177</v>
      </c>
    </row>
    <row r="131" spans="1:17" x14ac:dyDescent="0.25">
      <c r="A131" s="5" t="s">
        <v>203</v>
      </c>
      <c r="B131" s="6">
        <v>21</v>
      </c>
      <c r="C131" s="5" t="s">
        <v>198</v>
      </c>
      <c r="D131" s="5">
        <v>23149</v>
      </c>
      <c r="E131" s="7">
        <v>43189</v>
      </c>
      <c r="F131" s="5" t="s">
        <v>189</v>
      </c>
      <c r="G131" s="6">
        <v>558669</v>
      </c>
      <c r="H131" s="6"/>
      <c r="I131" s="6"/>
      <c r="J131" s="5"/>
      <c r="K131" s="6">
        <v>558669</v>
      </c>
      <c r="L131" s="5"/>
      <c r="M131" s="7">
        <v>43252</v>
      </c>
      <c r="N131" s="6">
        <v>15354</v>
      </c>
      <c r="O131" s="6">
        <v>15354</v>
      </c>
      <c r="P131" s="6">
        <v>9977</v>
      </c>
      <c r="Q131" s="5" t="s">
        <v>177</v>
      </c>
    </row>
    <row r="132" spans="1:17" x14ac:dyDescent="0.25">
      <c r="A132" s="8" t="s">
        <v>203</v>
      </c>
      <c r="B132" s="9">
        <v>21</v>
      </c>
      <c r="C132" s="8" t="s">
        <v>198</v>
      </c>
      <c r="D132" s="8">
        <v>23150</v>
      </c>
      <c r="E132" s="10">
        <v>43189</v>
      </c>
      <c r="F132" s="8" t="s">
        <v>189</v>
      </c>
      <c r="G132" s="9">
        <v>558669</v>
      </c>
      <c r="H132" s="9"/>
      <c r="I132" s="9"/>
      <c r="J132" s="8"/>
      <c r="K132" s="9">
        <v>558669</v>
      </c>
      <c r="L132" s="8"/>
      <c r="M132" s="10">
        <v>43252</v>
      </c>
      <c r="N132" s="9">
        <v>15354</v>
      </c>
      <c r="O132" s="9">
        <v>15354</v>
      </c>
      <c r="P132" s="9">
        <v>9977</v>
      </c>
      <c r="Q132" s="8" t="s">
        <v>177</v>
      </c>
    </row>
    <row r="133" spans="1:17" x14ac:dyDescent="0.25">
      <c r="A133" s="5" t="s">
        <v>204</v>
      </c>
      <c r="B133" s="6">
        <v>909</v>
      </c>
      <c r="C133" s="5" t="s">
        <v>198</v>
      </c>
      <c r="D133" s="5">
        <v>23151</v>
      </c>
      <c r="E133" s="7">
        <v>43215</v>
      </c>
      <c r="F133" s="5" t="s">
        <v>189</v>
      </c>
      <c r="G133" s="6">
        <v>552931</v>
      </c>
      <c r="H133" s="6"/>
      <c r="I133" s="6"/>
      <c r="J133" s="5"/>
      <c r="K133" s="6">
        <v>552931</v>
      </c>
      <c r="L133" s="5"/>
      <c r="M133" s="7">
        <v>43252</v>
      </c>
      <c r="N133" s="6">
        <v>149151</v>
      </c>
      <c r="O133" s="6">
        <v>287519</v>
      </c>
      <c r="P133" s="6">
        <v>5485</v>
      </c>
      <c r="Q133" s="5" t="s">
        <v>177</v>
      </c>
    </row>
    <row r="134" spans="1:17" x14ac:dyDescent="0.25">
      <c r="A134" s="8" t="s">
        <v>204</v>
      </c>
      <c r="B134" s="9">
        <v>909</v>
      </c>
      <c r="C134" s="8" t="s">
        <v>198</v>
      </c>
      <c r="D134" s="8">
        <v>23152</v>
      </c>
      <c r="E134" s="10">
        <v>43215</v>
      </c>
      <c r="F134" s="8" t="s">
        <v>189</v>
      </c>
      <c r="G134" s="9">
        <v>552931</v>
      </c>
      <c r="H134" s="9"/>
      <c r="I134" s="9"/>
      <c r="J134" s="8"/>
      <c r="K134" s="9">
        <v>552931</v>
      </c>
      <c r="L134" s="8"/>
      <c r="M134" s="10">
        <v>43252</v>
      </c>
      <c r="N134" s="9">
        <v>149151</v>
      </c>
      <c r="O134" s="9">
        <v>287519</v>
      </c>
      <c r="P134" s="9">
        <v>5485</v>
      </c>
      <c r="Q134" s="8" t="s">
        <v>177</v>
      </c>
    </row>
    <row r="135" spans="1:17" x14ac:dyDescent="0.25">
      <c r="A135" s="5" t="s">
        <v>203</v>
      </c>
      <c r="B135" s="6">
        <v>42</v>
      </c>
      <c r="C135" s="5" t="s">
        <v>198</v>
      </c>
      <c r="D135" s="5">
        <v>23153</v>
      </c>
      <c r="E135" s="7">
        <v>43233</v>
      </c>
      <c r="F135" s="5" t="s">
        <v>189</v>
      </c>
      <c r="G135" s="6">
        <v>561472</v>
      </c>
      <c r="H135" s="6"/>
      <c r="I135" s="6"/>
      <c r="J135" s="5"/>
      <c r="K135" s="6">
        <v>561472</v>
      </c>
      <c r="L135" s="5"/>
      <c r="M135" s="7">
        <v>43252</v>
      </c>
      <c r="N135" s="6">
        <v>157696</v>
      </c>
      <c r="O135" s="6">
        <v>296889</v>
      </c>
      <c r="P135" s="6">
        <v>4802</v>
      </c>
      <c r="Q135" s="5" t="s">
        <v>177</v>
      </c>
    </row>
    <row r="136" spans="1:17" x14ac:dyDescent="0.25">
      <c r="A136" s="8" t="s">
        <v>203</v>
      </c>
      <c r="B136" s="9">
        <v>42</v>
      </c>
      <c r="C136" s="8" t="s">
        <v>198</v>
      </c>
      <c r="D136" s="8">
        <v>23154</v>
      </c>
      <c r="E136" s="10">
        <v>43233</v>
      </c>
      <c r="F136" s="8" t="s">
        <v>189</v>
      </c>
      <c r="G136" s="9">
        <v>561472</v>
      </c>
      <c r="H136" s="9"/>
      <c r="I136" s="9"/>
      <c r="J136" s="8"/>
      <c r="K136" s="9">
        <v>561472</v>
      </c>
      <c r="L136" s="8"/>
      <c r="M136" s="10">
        <v>43252</v>
      </c>
      <c r="N136" s="9">
        <v>157696</v>
      </c>
      <c r="O136" s="9">
        <v>296889</v>
      </c>
      <c r="P136" s="9">
        <v>4802</v>
      </c>
      <c r="Q136" s="8" t="s">
        <v>177</v>
      </c>
    </row>
    <row r="137" spans="1:17" x14ac:dyDescent="0.25">
      <c r="A137" s="5" t="s">
        <v>203</v>
      </c>
      <c r="B137" s="6">
        <v>43</v>
      </c>
      <c r="C137" s="5" t="s">
        <v>198</v>
      </c>
      <c r="D137" s="5">
        <v>23155</v>
      </c>
      <c r="E137" s="7">
        <v>43242</v>
      </c>
      <c r="F137" s="5" t="s">
        <v>189</v>
      </c>
      <c r="G137" s="6">
        <v>568794</v>
      </c>
      <c r="H137" s="6"/>
      <c r="I137" s="6"/>
      <c r="J137" s="5"/>
      <c r="K137" s="6">
        <v>568794</v>
      </c>
      <c r="L137" s="5"/>
      <c r="M137" s="7">
        <v>43256</v>
      </c>
      <c r="N137" s="6">
        <v>13938</v>
      </c>
      <c r="O137" s="6">
        <v>13938</v>
      </c>
      <c r="P137" s="6">
        <v>13400</v>
      </c>
      <c r="Q137" s="5" t="s">
        <v>177</v>
      </c>
    </row>
    <row r="138" spans="1:17" x14ac:dyDescent="0.25">
      <c r="A138" s="8" t="s">
        <v>203</v>
      </c>
      <c r="B138" s="9">
        <v>43</v>
      </c>
      <c r="C138" s="8" t="s">
        <v>198</v>
      </c>
      <c r="D138" s="8">
        <v>23156</v>
      </c>
      <c r="E138" s="10">
        <v>43242</v>
      </c>
      <c r="F138" s="8" t="s">
        <v>189</v>
      </c>
      <c r="G138" s="9">
        <v>568793</v>
      </c>
      <c r="H138" s="9"/>
      <c r="I138" s="9"/>
      <c r="J138" s="8"/>
      <c r="K138" s="9">
        <v>568793</v>
      </c>
      <c r="L138" s="8"/>
      <c r="M138" s="10">
        <v>43256</v>
      </c>
      <c r="N138" s="9">
        <v>13938</v>
      </c>
      <c r="O138" s="9">
        <v>13938</v>
      </c>
      <c r="P138" s="9">
        <v>13400</v>
      </c>
      <c r="Q138" s="8" t="s">
        <v>177</v>
      </c>
    </row>
    <row r="139" spans="1:17" x14ac:dyDescent="0.25">
      <c r="A139" s="5" t="s">
        <v>203</v>
      </c>
      <c r="B139" s="6">
        <v>16</v>
      </c>
      <c r="C139" s="5" t="s">
        <v>198</v>
      </c>
      <c r="D139" s="5">
        <v>24001</v>
      </c>
      <c r="E139" s="7">
        <v>42118</v>
      </c>
      <c r="F139" s="5" t="s">
        <v>179</v>
      </c>
      <c r="G139" s="6">
        <v>710036</v>
      </c>
      <c r="H139" s="6"/>
      <c r="I139" s="6">
        <v>233729</v>
      </c>
      <c r="J139" s="5" t="s">
        <v>130</v>
      </c>
      <c r="K139" s="6">
        <v>233729</v>
      </c>
      <c r="L139" s="7">
        <v>43980</v>
      </c>
      <c r="M139" s="7">
        <v>43983</v>
      </c>
      <c r="N139" s="6">
        <v>83381</v>
      </c>
      <c r="O139" s="6">
        <v>233729</v>
      </c>
      <c r="P139" s="6">
        <v>11678</v>
      </c>
      <c r="Q139" s="5" t="s">
        <v>176</v>
      </c>
    </row>
    <row r="140" spans="1:17" x14ac:dyDescent="0.25">
      <c r="A140" s="8" t="s">
        <v>203</v>
      </c>
      <c r="B140" s="9">
        <v>16</v>
      </c>
      <c r="C140" s="8" t="s">
        <v>198</v>
      </c>
      <c r="D140" s="8">
        <v>24002</v>
      </c>
      <c r="E140" s="10">
        <v>42118</v>
      </c>
      <c r="F140" s="8" t="s">
        <v>179</v>
      </c>
      <c r="G140" s="9">
        <v>709413</v>
      </c>
      <c r="H140" s="9"/>
      <c r="I140" s="9">
        <v>233729</v>
      </c>
      <c r="J140" s="8" t="s">
        <v>130</v>
      </c>
      <c r="K140" s="9">
        <v>233729</v>
      </c>
      <c r="L140" s="10">
        <v>43980</v>
      </c>
      <c r="M140" s="10">
        <v>43983</v>
      </c>
      <c r="N140" s="9">
        <v>83381</v>
      </c>
      <c r="O140" s="9">
        <v>233729</v>
      </c>
      <c r="P140" s="9">
        <v>11678</v>
      </c>
      <c r="Q140" s="8" t="s">
        <v>176</v>
      </c>
    </row>
    <row r="141" spans="1:17" x14ac:dyDescent="0.25">
      <c r="A141" s="5" t="s">
        <v>203</v>
      </c>
      <c r="B141" s="6">
        <v>17</v>
      </c>
      <c r="C141" s="5" t="s">
        <v>198</v>
      </c>
      <c r="D141" s="5">
        <v>24005</v>
      </c>
      <c r="E141" s="7">
        <v>42275</v>
      </c>
      <c r="F141" s="5" t="s">
        <v>179</v>
      </c>
      <c r="G141" s="6">
        <v>751479</v>
      </c>
      <c r="H141" s="6"/>
      <c r="I141" s="6">
        <v>253977</v>
      </c>
      <c r="J141" s="5" t="s">
        <v>130</v>
      </c>
      <c r="K141" s="6">
        <v>253977</v>
      </c>
      <c r="L141" s="7">
        <v>43920</v>
      </c>
      <c r="M141" s="7">
        <v>43941</v>
      </c>
      <c r="N141" s="6">
        <v>114601</v>
      </c>
      <c r="O141" s="6">
        <v>253977</v>
      </c>
      <c r="P141" s="6">
        <v>12164</v>
      </c>
      <c r="Q141" s="5" t="s">
        <v>176</v>
      </c>
    </row>
    <row r="142" spans="1:17" x14ac:dyDescent="0.25">
      <c r="A142" s="8" t="s">
        <v>203</v>
      </c>
      <c r="B142" s="9">
        <v>17</v>
      </c>
      <c r="C142" s="8" t="s">
        <v>198</v>
      </c>
      <c r="D142" s="8">
        <v>24006</v>
      </c>
      <c r="E142" s="10">
        <v>42275</v>
      </c>
      <c r="F142" s="8" t="s">
        <v>179</v>
      </c>
      <c r="G142" s="9">
        <v>751485</v>
      </c>
      <c r="H142" s="9"/>
      <c r="I142" s="9">
        <v>253980</v>
      </c>
      <c r="J142" s="8" t="s">
        <v>130</v>
      </c>
      <c r="K142" s="9">
        <v>253980</v>
      </c>
      <c r="L142" s="10">
        <v>43920</v>
      </c>
      <c r="M142" s="10">
        <v>43941</v>
      </c>
      <c r="N142" s="9">
        <v>114601</v>
      </c>
      <c r="O142" s="9">
        <v>253980</v>
      </c>
      <c r="P142" s="9">
        <v>12164</v>
      </c>
      <c r="Q142" s="8" t="s">
        <v>176</v>
      </c>
    </row>
    <row r="143" spans="1:17" x14ac:dyDescent="0.25">
      <c r="A143" s="5" t="s">
        <v>203</v>
      </c>
      <c r="B143" s="6">
        <v>18</v>
      </c>
      <c r="C143" s="5" t="s">
        <v>198</v>
      </c>
      <c r="D143" s="5">
        <v>24013</v>
      </c>
      <c r="E143" s="7">
        <v>42362</v>
      </c>
      <c r="F143" s="5" t="s">
        <v>179</v>
      </c>
      <c r="G143" s="6">
        <v>765148</v>
      </c>
      <c r="H143" s="6"/>
      <c r="I143" s="6">
        <v>308490</v>
      </c>
      <c r="J143" s="5" t="s">
        <v>130</v>
      </c>
      <c r="K143" s="6">
        <v>308490</v>
      </c>
      <c r="L143" s="7">
        <v>43647</v>
      </c>
      <c r="M143" s="7">
        <v>43808</v>
      </c>
      <c r="N143" s="6">
        <v>49051</v>
      </c>
      <c r="O143" s="6">
        <v>308490</v>
      </c>
      <c r="P143" s="6">
        <v>11343</v>
      </c>
      <c r="Q143" s="5" t="s">
        <v>176</v>
      </c>
    </row>
    <row r="144" spans="1:17" x14ac:dyDescent="0.25">
      <c r="A144" s="8" t="s">
        <v>203</v>
      </c>
      <c r="B144" s="9">
        <v>18</v>
      </c>
      <c r="C144" s="8" t="s">
        <v>198</v>
      </c>
      <c r="D144" s="8">
        <v>24014</v>
      </c>
      <c r="E144" s="10">
        <v>42362</v>
      </c>
      <c r="F144" s="8" t="s">
        <v>179</v>
      </c>
      <c r="G144" s="9">
        <v>765150</v>
      </c>
      <c r="H144" s="9"/>
      <c r="I144" s="9">
        <v>308492</v>
      </c>
      <c r="J144" s="8" t="s">
        <v>130</v>
      </c>
      <c r="K144" s="9">
        <v>308492</v>
      </c>
      <c r="L144" s="10">
        <v>43647</v>
      </c>
      <c r="M144" s="10">
        <v>43803</v>
      </c>
      <c r="N144" s="9">
        <v>49051</v>
      </c>
      <c r="O144" s="9">
        <v>308492</v>
      </c>
      <c r="P144" s="9">
        <v>11343</v>
      </c>
      <c r="Q144" s="8" t="s">
        <v>176</v>
      </c>
    </row>
    <row r="145" spans="1:17" x14ac:dyDescent="0.25">
      <c r="A145" s="5" t="s">
        <v>203</v>
      </c>
      <c r="B145" s="6">
        <v>27</v>
      </c>
      <c r="C145" s="5" t="s">
        <v>198</v>
      </c>
      <c r="D145" s="5">
        <v>24017</v>
      </c>
      <c r="E145" s="7">
        <v>42429</v>
      </c>
      <c r="F145" s="5" t="s">
        <v>179</v>
      </c>
      <c r="G145" s="6">
        <v>766638</v>
      </c>
      <c r="H145" s="6"/>
      <c r="I145" s="6">
        <v>309198</v>
      </c>
      <c r="J145" s="5" t="s">
        <v>130</v>
      </c>
      <c r="K145" s="6">
        <v>309198</v>
      </c>
      <c r="L145" s="7">
        <v>43801</v>
      </c>
      <c r="M145" s="7">
        <v>43857</v>
      </c>
      <c r="N145" s="6">
        <v>48999</v>
      </c>
      <c r="O145" s="6">
        <v>309198</v>
      </c>
      <c r="P145" s="6">
        <v>10598</v>
      </c>
      <c r="Q145" s="5" t="s">
        <v>176</v>
      </c>
    </row>
    <row r="146" spans="1:17" x14ac:dyDescent="0.25">
      <c r="A146" s="8" t="s">
        <v>203</v>
      </c>
      <c r="B146" s="9">
        <v>27</v>
      </c>
      <c r="C146" s="8" t="s">
        <v>198</v>
      </c>
      <c r="D146" s="8">
        <v>24018</v>
      </c>
      <c r="E146" s="10">
        <v>42429</v>
      </c>
      <c r="F146" s="8" t="s">
        <v>179</v>
      </c>
      <c r="G146" s="9">
        <v>766641</v>
      </c>
      <c r="H146" s="9"/>
      <c r="I146" s="9">
        <v>309201</v>
      </c>
      <c r="J146" s="8" t="s">
        <v>130</v>
      </c>
      <c r="K146" s="9">
        <v>309201</v>
      </c>
      <c r="L146" s="10">
        <v>43801</v>
      </c>
      <c r="M146" s="10">
        <v>43857</v>
      </c>
      <c r="N146" s="9">
        <v>48999</v>
      </c>
      <c r="O146" s="9">
        <v>309201</v>
      </c>
      <c r="P146" s="9">
        <v>10598</v>
      </c>
      <c r="Q146" s="8" t="s">
        <v>176</v>
      </c>
    </row>
    <row r="147" spans="1:17" x14ac:dyDescent="0.25">
      <c r="A147" s="5" t="s">
        <v>203</v>
      </c>
      <c r="B147" s="6">
        <v>20</v>
      </c>
      <c r="C147" s="5" t="s">
        <v>198</v>
      </c>
      <c r="D147" s="5">
        <v>24021</v>
      </c>
      <c r="E147" s="7">
        <v>42489</v>
      </c>
      <c r="F147" s="5" t="s">
        <v>179</v>
      </c>
      <c r="G147" s="6">
        <v>741778</v>
      </c>
      <c r="H147" s="6"/>
      <c r="I147" s="6">
        <v>293973</v>
      </c>
      <c r="J147" s="5" t="s">
        <v>130</v>
      </c>
      <c r="K147" s="6">
        <v>293973</v>
      </c>
      <c r="L147" s="7">
        <v>43738</v>
      </c>
      <c r="M147" s="7">
        <v>43802</v>
      </c>
      <c r="N147" s="6">
        <v>23558</v>
      </c>
      <c r="O147" s="6">
        <v>293973</v>
      </c>
      <c r="P147" s="6">
        <v>7590</v>
      </c>
      <c r="Q147" s="5" t="s">
        <v>176</v>
      </c>
    </row>
    <row r="148" spans="1:17" x14ac:dyDescent="0.25">
      <c r="A148" s="8" t="s">
        <v>203</v>
      </c>
      <c r="B148" s="9">
        <v>20</v>
      </c>
      <c r="C148" s="8" t="s">
        <v>198</v>
      </c>
      <c r="D148" s="8">
        <v>24022</v>
      </c>
      <c r="E148" s="10">
        <v>42489</v>
      </c>
      <c r="F148" s="8" t="s">
        <v>179</v>
      </c>
      <c r="G148" s="9">
        <v>741778</v>
      </c>
      <c r="H148" s="9"/>
      <c r="I148" s="9">
        <v>293973</v>
      </c>
      <c r="J148" s="8" t="s">
        <v>130</v>
      </c>
      <c r="K148" s="9">
        <v>293973</v>
      </c>
      <c r="L148" s="10">
        <v>43738</v>
      </c>
      <c r="M148" s="10">
        <v>43802</v>
      </c>
      <c r="N148" s="9">
        <v>23558</v>
      </c>
      <c r="O148" s="9">
        <v>293973</v>
      </c>
      <c r="P148" s="9">
        <v>7590</v>
      </c>
      <c r="Q148" s="8" t="s">
        <v>176</v>
      </c>
    </row>
    <row r="149" spans="1:17" x14ac:dyDescent="0.25">
      <c r="A149" s="5" t="s">
        <v>203</v>
      </c>
      <c r="B149" s="6">
        <v>26</v>
      </c>
      <c r="C149" s="5" t="s">
        <v>198</v>
      </c>
      <c r="D149" s="5">
        <v>24063</v>
      </c>
      <c r="E149" s="7">
        <v>42914</v>
      </c>
      <c r="F149" s="5" t="s">
        <v>190</v>
      </c>
      <c r="G149" s="6">
        <v>598859</v>
      </c>
      <c r="H149" s="6"/>
      <c r="I149" s="6">
        <v>130793</v>
      </c>
      <c r="J149" s="5" t="s">
        <v>130</v>
      </c>
      <c r="K149" s="6">
        <v>130793</v>
      </c>
      <c r="L149" s="7">
        <v>44197</v>
      </c>
      <c r="M149" s="7">
        <v>44237</v>
      </c>
      <c r="N149" s="6">
        <v>130793</v>
      </c>
      <c r="O149" s="6">
        <v>130793</v>
      </c>
      <c r="P149" s="6">
        <v>11700</v>
      </c>
      <c r="Q149" s="5" t="s">
        <v>177</v>
      </c>
    </row>
    <row r="150" spans="1:17" x14ac:dyDescent="0.25">
      <c r="A150" s="8" t="s">
        <v>203</v>
      </c>
      <c r="B150" s="9">
        <v>26</v>
      </c>
      <c r="C150" s="8" t="s">
        <v>198</v>
      </c>
      <c r="D150" s="8">
        <v>24064</v>
      </c>
      <c r="E150" s="10">
        <v>42914</v>
      </c>
      <c r="F150" s="8" t="s">
        <v>190</v>
      </c>
      <c r="G150" s="9">
        <v>598854</v>
      </c>
      <c r="H150" s="9"/>
      <c r="I150" s="9">
        <v>130788</v>
      </c>
      <c r="J150" s="8" t="s">
        <v>130</v>
      </c>
      <c r="K150" s="9">
        <v>130788</v>
      </c>
      <c r="L150" s="10">
        <v>44197</v>
      </c>
      <c r="M150" s="10">
        <v>44237</v>
      </c>
      <c r="N150" s="9">
        <v>130788</v>
      </c>
      <c r="O150" s="9">
        <v>130788</v>
      </c>
      <c r="P150" s="9">
        <v>11700</v>
      </c>
      <c r="Q150" s="8" t="s">
        <v>177</v>
      </c>
    </row>
    <row r="151" spans="1:17" x14ac:dyDescent="0.25">
      <c r="A151" s="5" t="s">
        <v>203</v>
      </c>
      <c r="B151" s="6">
        <v>28</v>
      </c>
      <c r="C151" s="5" t="s">
        <v>198</v>
      </c>
      <c r="D151" s="5">
        <v>24065</v>
      </c>
      <c r="E151" s="7">
        <v>42941</v>
      </c>
      <c r="F151" s="5" t="s">
        <v>190</v>
      </c>
      <c r="G151" s="6">
        <v>602679</v>
      </c>
      <c r="H151" s="6"/>
      <c r="I151" s="6">
        <v>49556</v>
      </c>
      <c r="J151" s="5" t="s">
        <v>130</v>
      </c>
      <c r="K151" s="6">
        <v>49556</v>
      </c>
      <c r="L151" s="7">
        <v>44428</v>
      </c>
      <c r="M151" s="7">
        <v>44465</v>
      </c>
      <c r="N151" s="6">
        <v>49556</v>
      </c>
      <c r="O151" s="6">
        <v>49556</v>
      </c>
      <c r="P151" s="6">
        <v>12326</v>
      </c>
      <c r="Q151" s="5" t="s">
        <v>177</v>
      </c>
    </row>
    <row r="152" spans="1:17" x14ac:dyDescent="0.25">
      <c r="A152" s="8" t="s">
        <v>203</v>
      </c>
      <c r="B152" s="9">
        <v>28</v>
      </c>
      <c r="C152" s="8" t="s">
        <v>198</v>
      </c>
      <c r="D152" s="8">
        <v>24066</v>
      </c>
      <c r="E152" s="10">
        <v>42941</v>
      </c>
      <c r="F152" s="8" t="s">
        <v>190</v>
      </c>
      <c r="G152" s="9">
        <v>602679</v>
      </c>
      <c r="H152" s="9"/>
      <c r="I152" s="9">
        <v>49556</v>
      </c>
      <c r="J152" s="8" t="s">
        <v>130</v>
      </c>
      <c r="K152" s="9">
        <v>49556</v>
      </c>
      <c r="L152" s="10">
        <v>44428</v>
      </c>
      <c r="M152" s="10">
        <v>44465</v>
      </c>
      <c r="N152" s="9">
        <v>49556</v>
      </c>
      <c r="O152" s="9">
        <v>49556</v>
      </c>
      <c r="P152" s="9">
        <v>12326</v>
      </c>
      <c r="Q152" s="8" t="s">
        <v>177</v>
      </c>
    </row>
    <row r="153" spans="1:17" x14ac:dyDescent="0.25">
      <c r="A153" s="5" t="s">
        <v>203</v>
      </c>
      <c r="B153" s="6">
        <v>30</v>
      </c>
      <c r="C153" s="5" t="s">
        <v>198</v>
      </c>
      <c r="D153" s="5">
        <v>24067</v>
      </c>
      <c r="E153" s="7">
        <v>42960</v>
      </c>
      <c r="F153" s="5" t="s">
        <v>190</v>
      </c>
      <c r="G153" s="6">
        <v>594393</v>
      </c>
      <c r="H153" s="6"/>
      <c r="I153" s="6">
        <v>75649</v>
      </c>
      <c r="J153" s="5" t="s">
        <v>130</v>
      </c>
      <c r="K153" s="6">
        <v>75649</v>
      </c>
      <c r="L153" s="7">
        <v>44293</v>
      </c>
      <c r="M153" s="7">
        <v>44313</v>
      </c>
      <c r="N153" s="6">
        <v>75649</v>
      </c>
      <c r="O153" s="6">
        <v>75649</v>
      </c>
      <c r="P153" s="6">
        <v>9024</v>
      </c>
      <c r="Q153" s="5" t="s">
        <v>177</v>
      </c>
    </row>
    <row r="154" spans="1:17" x14ac:dyDescent="0.25">
      <c r="A154" s="8" t="s">
        <v>203</v>
      </c>
      <c r="B154" s="9">
        <v>30</v>
      </c>
      <c r="C154" s="8" t="s">
        <v>198</v>
      </c>
      <c r="D154" s="8">
        <v>24068</v>
      </c>
      <c r="E154" s="10">
        <v>42960</v>
      </c>
      <c r="F154" s="8" t="s">
        <v>190</v>
      </c>
      <c r="G154" s="9">
        <v>594385</v>
      </c>
      <c r="H154" s="9"/>
      <c r="I154" s="9">
        <v>75643</v>
      </c>
      <c r="J154" s="8" t="s">
        <v>130</v>
      </c>
      <c r="K154" s="9">
        <v>75643</v>
      </c>
      <c r="L154" s="10">
        <v>44293</v>
      </c>
      <c r="M154" s="10">
        <v>44313</v>
      </c>
      <c r="N154" s="9">
        <v>75643</v>
      </c>
      <c r="O154" s="9">
        <v>75643</v>
      </c>
      <c r="P154" s="9">
        <v>9024</v>
      </c>
      <c r="Q154" s="8" t="s">
        <v>177</v>
      </c>
    </row>
    <row r="155" spans="1:17" x14ac:dyDescent="0.25">
      <c r="A155" s="5" t="s">
        <v>203</v>
      </c>
      <c r="B155" s="6">
        <v>5</v>
      </c>
      <c r="C155" s="5" t="s">
        <v>198</v>
      </c>
      <c r="D155" s="5">
        <v>24069</v>
      </c>
      <c r="E155" s="7">
        <v>42991</v>
      </c>
      <c r="F155" s="5" t="s">
        <v>190</v>
      </c>
      <c r="G155" s="6">
        <v>602976</v>
      </c>
      <c r="H155" s="6"/>
      <c r="I155" s="6">
        <v>83261</v>
      </c>
      <c r="J155" s="5" t="s">
        <v>130</v>
      </c>
      <c r="K155" s="6">
        <v>83261</v>
      </c>
      <c r="L155" s="7">
        <v>44334</v>
      </c>
      <c r="M155" s="7">
        <v>44336</v>
      </c>
      <c r="N155" s="6">
        <v>83261</v>
      </c>
      <c r="O155" s="6">
        <v>83261</v>
      </c>
      <c r="P155" s="6">
        <v>8904</v>
      </c>
      <c r="Q155" s="5" t="s">
        <v>177</v>
      </c>
    </row>
    <row r="156" spans="1:17" x14ac:dyDescent="0.25">
      <c r="A156" s="8" t="s">
        <v>203</v>
      </c>
      <c r="B156" s="9">
        <v>5</v>
      </c>
      <c r="C156" s="8" t="s">
        <v>198</v>
      </c>
      <c r="D156" s="8">
        <v>24070</v>
      </c>
      <c r="E156" s="10">
        <v>42991</v>
      </c>
      <c r="F156" s="8" t="s">
        <v>190</v>
      </c>
      <c r="G156" s="9">
        <v>602977</v>
      </c>
      <c r="H156" s="9"/>
      <c r="I156" s="9">
        <v>83236</v>
      </c>
      <c r="J156" s="8" t="s">
        <v>130</v>
      </c>
      <c r="K156" s="9">
        <v>83236</v>
      </c>
      <c r="L156" s="10">
        <v>44334</v>
      </c>
      <c r="M156" s="10">
        <v>44337</v>
      </c>
      <c r="N156" s="9">
        <v>83236</v>
      </c>
      <c r="O156" s="9">
        <v>83236</v>
      </c>
      <c r="P156" s="9">
        <v>8904</v>
      </c>
      <c r="Q156" s="8" t="s">
        <v>177</v>
      </c>
    </row>
    <row r="157" spans="1:17" x14ac:dyDescent="0.25">
      <c r="A157" s="5" t="s">
        <v>203</v>
      </c>
      <c r="B157" s="6">
        <v>2</v>
      </c>
      <c r="C157" s="5" t="s">
        <v>198</v>
      </c>
      <c r="D157" s="5">
        <v>24071</v>
      </c>
      <c r="E157" s="7">
        <v>42971</v>
      </c>
      <c r="F157" s="5" t="s">
        <v>190</v>
      </c>
      <c r="G157" s="6">
        <v>617739</v>
      </c>
      <c r="H157" s="6"/>
      <c r="I157" s="6"/>
      <c r="J157" s="5"/>
      <c r="K157" s="6">
        <v>617739</v>
      </c>
      <c r="L157" s="5"/>
      <c r="M157" s="7">
        <v>42993</v>
      </c>
      <c r="N157" s="6">
        <v>42819</v>
      </c>
      <c r="O157" s="6">
        <v>42819</v>
      </c>
      <c r="P157" s="6">
        <v>10581</v>
      </c>
      <c r="Q157" s="5" t="s">
        <v>177</v>
      </c>
    </row>
    <row r="158" spans="1:17" x14ac:dyDescent="0.25">
      <c r="A158" s="8" t="s">
        <v>203</v>
      </c>
      <c r="B158" s="9">
        <v>2</v>
      </c>
      <c r="C158" s="8" t="s">
        <v>198</v>
      </c>
      <c r="D158" s="8">
        <v>24072</v>
      </c>
      <c r="E158" s="10">
        <v>42971</v>
      </c>
      <c r="F158" s="8" t="s">
        <v>190</v>
      </c>
      <c r="G158" s="9">
        <v>617741</v>
      </c>
      <c r="H158" s="9"/>
      <c r="I158" s="9"/>
      <c r="J158" s="8"/>
      <c r="K158" s="9">
        <v>617741</v>
      </c>
      <c r="L158" s="8"/>
      <c r="M158" s="10">
        <v>42993</v>
      </c>
      <c r="N158" s="9">
        <v>42821</v>
      </c>
      <c r="O158" s="9">
        <v>42821</v>
      </c>
      <c r="P158" s="9">
        <v>10581</v>
      </c>
      <c r="Q158" s="8" t="s">
        <v>177</v>
      </c>
    </row>
    <row r="159" spans="1:17" x14ac:dyDescent="0.25">
      <c r="A159" s="5" t="s">
        <v>203</v>
      </c>
      <c r="B159" s="6">
        <v>1</v>
      </c>
      <c r="C159" s="5" t="s">
        <v>198</v>
      </c>
      <c r="D159" s="5">
        <v>24073</v>
      </c>
      <c r="E159" s="7">
        <v>43002</v>
      </c>
      <c r="F159" s="5" t="s">
        <v>190</v>
      </c>
      <c r="G159" s="6">
        <v>603945</v>
      </c>
      <c r="H159" s="6"/>
      <c r="I159" s="6">
        <v>60300</v>
      </c>
      <c r="J159" s="5" t="s">
        <v>130</v>
      </c>
      <c r="K159" s="6">
        <v>60300</v>
      </c>
      <c r="L159" s="7">
        <v>44399</v>
      </c>
      <c r="M159" s="7">
        <v>44400</v>
      </c>
      <c r="N159" s="6">
        <v>60300</v>
      </c>
      <c r="O159" s="6">
        <v>60300</v>
      </c>
      <c r="P159" s="6">
        <v>11275</v>
      </c>
      <c r="Q159" s="5" t="s">
        <v>177</v>
      </c>
    </row>
    <row r="160" spans="1:17" x14ac:dyDescent="0.25">
      <c r="A160" s="8" t="s">
        <v>203</v>
      </c>
      <c r="B160" s="9">
        <v>1</v>
      </c>
      <c r="C160" s="8" t="s">
        <v>198</v>
      </c>
      <c r="D160" s="8">
        <v>24074</v>
      </c>
      <c r="E160" s="10">
        <v>43002</v>
      </c>
      <c r="F160" s="8" t="s">
        <v>190</v>
      </c>
      <c r="G160" s="9">
        <v>603945</v>
      </c>
      <c r="H160" s="9"/>
      <c r="I160" s="9">
        <v>60300</v>
      </c>
      <c r="J160" s="8" t="s">
        <v>130</v>
      </c>
      <c r="K160" s="9">
        <v>60300</v>
      </c>
      <c r="L160" s="10">
        <v>44399</v>
      </c>
      <c r="M160" s="10">
        <v>44400</v>
      </c>
      <c r="N160" s="9">
        <v>60300</v>
      </c>
      <c r="O160" s="9">
        <v>60300</v>
      </c>
      <c r="P160" s="9">
        <v>11275</v>
      </c>
      <c r="Q160" s="8" t="s">
        <v>177</v>
      </c>
    </row>
    <row r="161" spans="1:17" x14ac:dyDescent="0.25">
      <c r="A161" s="5" t="s">
        <v>203</v>
      </c>
      <c r="B161" s="6">
        <v>38</v>
      </c>
      <c r="C161" s="5" t="s">
        <v>198</v>
      </c>
      <c r="D161" s="5">
        <v>24075</v>
      </c>
      <c r="E161" s="7">
        <v>43017</v>
      </c>
      <c r="F161" s="5" t="s">
        <v>190</v>
      </c>
      <c r="G161" s="6">
        <v>605045</v>
      </c>
      <c r="H161" s="6"/>
      <c r="I161" s="6">
        <v>76131</v>
      </c>
      <c r="J161" s="5" t="s">
        <v>130</v>
      </c>
      <c r="K161" s="6">
        <v>76131</v>
      </c>
      <c r="L161" s="7">
        <v>44369</v>
      </c>
      <c r="M161" s="7">
        <v>44409</v>
      </c>
      <c r="N161" s="6">
        <v>76131</v>
      </c>
      <c r="O161" s="6">
        <v>76131</v>
      </c>
      <c r="P161" s="6">
        <v>9087</v>
      </c>
      <c r="Q161" s="5" t="s">
        <v>177</v>
      </c>
    </row>
    <row r="162" spans="1:17" x14ac:dyDescent="0.25">
      <c r="A162" s="8" t="s">
        <v>203</v>
      </c>
      <c r="B162" s="9">
        <v>38</v>
      </c>
      <c r="C162" s="8" t="s">
        <v>198</v>
      </c>
      <c r="D162" s="8">
        <v>24076</v>
      </c>
      <c r="E162" s="10">
        <v>43017</v>
      </c>
      <c r="F162" s="8" t="s">
        <v>190</v>
      </c>
      <c r="G162" s="9">
        <v>605045</v>
      </c>
      <c r="H162" s="9"/>
      <c r="I162" s="9">
        <v>76131</v>
      </c>
      <c r="J162" s="8" t="s">
        <v>130</v>
      </c>
      <c r="K162" s="9">
        <v>76131</v>
      </c>
      <c r="L162" s="10">
        <v>44369</v>
      </c>
      <c r="M162" s="10">
        <v>44409</v>
      </c>
      <c r="N162" s="9">
        <v>76131</v>
      </c>
      <c r="O162" s="9">
        <v>76131</v>
      </c>
      <c r="P162" s="9">
        <v>9087</v>
      </c>
      <c r="Q162" s="8" t="s">
        <v>177</v>
      </c>
    </row>
    <row r="163" spans="1:17" x14ac:dyDescent="0.25">
      <c r="A163" s="5" t="s">
        <v>203</v>
      </c>
      <c r="B163" s="6">
        <v>33</v>
      </c>
      <c r="C163" s="5" t="s">
        <v>198</v>
      </c>
      <c r="D163" s="5">
        <v>24077</v>
      </c>
      <c r="E163" s="7">
        <v>42998</v>
      </c>
      <c r="F163" s="5" t="s">
        <v>190</v>
      </c>
      <c r="G163" s="6">
        <v>547883</v>
      </c>
      <c r="H163" s="6"/>
      <c r="I163" s="6">
        <v>26459</v>
      </c>
      <c r="J163" s="5" t="s">
        <v>130</v>
      </c>
      <c r="K163" s="6">
        <v>26459</v>
      </c>
      <c r="L163" s="7">
        <v>44351</v>
      </c>
      <c r="M163" s="7">
        <v>44355</v>
      </c>
      <c r="N163" s="6">
        <v>26459</v>
      </c>
      <c r="O163" s="6">
        <v>26459</v>
      </c>
      <c r="P163" s="6">
        <v>11088</v>
      </c>
      <c r="Q163" s="5" t="s">
        <v>177</v>
      </c>
    </row>
    <row r="164" spans="1:17" x14ac:dyDescent="0.25">
      <c r="A164" s="8" t="s">
        <v>203</v>
      </c>
      <c r="B164" s="9">
        <v>33</v>
      </c>
      <c r="C164" s="8" t="s">
        <v>198</v>
      </c>
      <c r="D164" s="8">
        <v>24078</v>
      </c>
      <c r="E164" s="10">
        <v>42998</v>
      </c>
      <c r="F164" s="8" t="s">
        <v>190</v>
      </c>
      <c r="G164" s="9">
        <v>547881</v>
      </c>
      <c r="H164" s="9"/>
      <c r="I164" s="9">
        <v>26457</v>
      </c>
      <c r="J164" s="8" t="s">
        <v>130</v>
      </c>
      <c r="K164" s="9">
        <v>26457</v>
      </c>
      <c r="L164" s="10">
        <v>44351</v>
      </c>
      <c r="M164" s="10">
        <v>44355</v>
      </c>
      <c r="N164" s="9">
        <v>26457</v>
      </c>
      <c r="O164" s="9">
        <v>26457</v>
      </c>
      <c r="P164" s="9">
        <v>11088</v>
      </c>
      <c r="Q164" s="8" t="s">
        <v>177</v>
      </c>
    </row>
    <row r="165" spans="1:17" x14ac:dyDescent="0.25">
      <c r="A165" s="5" t="s">
        <v>203</v>
      </c>
      <c r="B165" s="6">
        <v>29</v>
      </c>
      <c r="C165" s="5" t="s">
        <v>198</v>
      </c>
      <c r="D165" s="5">
        <v>24079</v>
      </c>
      <c r="E165" s="7">
        <v>43031</v>
      </c>
      <c r="F165" s="5" t="s">
        <v>190</v>
      </c>
      <c r="G165" s="6">
        <v>595297</v>
      </c>
      <c r="H165" s="6"/>
      <c r="I165" s="6">
        <v>17961</v>
      </c>
      <c r="J165" s="5" t="s">
        <v>130</v>
      </c>
      <c r="K165" s="6">
        <v>17961</v>
      </c>
      <c r="L165" s="7">
        <v>44491</v>
      </c>
      <c r="M165" s="7">
        <v>44496</v>
      </c>
      <c r="N165" s="6">
        <v>17961</v>
      </c>
      <c r="O165" s="6">
        <v>17961</v>
      </c>
      <c r="P165" s="6">
        <v>11273</v>
      </c>
      <c r="Q165" s="5" t="s">
        <v>177</v>
      </c>
    </row>
    <row r="166" spans="1:17" x14ac:dyDescent="0.25">
      <c r="A166" s="8" t="s">
        <v>203</v>
      </c>
      <c r="B166" s="9">
        <v>29</v>
      </c>
      <c r="C166" s="8" t="s">
        <v>198</v>
      </c>
      <c r="D166" s="8">
        <v>24080</v>
      </c>
      <c r="E166" s="10">
        <v>43001</v>
      </c>
      <c r="F166" s="8" t="s">
        <v>190</v>
      </c>
      <c r="G166" s="9">
        <v>595297</v>
      </c>
      <c r="H166" s="9"/>
      <c r="I166" s="9">
        <v>17961</v>
      </c>
      <c r="J166" s="8" t="s">
        <v>130</v>
      </c>
      <c r="K166" s="9">
        <v>17961</v>
      </c>
      <c r="L166" s="10">
        <v>44491</v>
      </c>
      <c r="M166" s="10">
        <v>44496</v>
      </c>
      <c r="N166" s="9">
        <v>17961</v>
      </c>
      <c r="O166" s="9">
        <v>17961</v>
      </c>
      <c r="P166" s="9">
        <v>11273</v>
      </c>
      <c r="Q166" s="8" t="s">
        <v>177</v>
      </c>
    </row>
    <row r="167" spans="1:17" x14ac:dyDescent="0.25">
      <c r="A167" s="5" t="s">
        <v>204</v>
      </c>
      <c r="B167" s="6">
        <v>908</v>
      </c>
      <c r="C167" s="5" t="s">
        <v>198</v>
      </c>
      <c r="D167" s="5">
        <v>24081</v>
      </c>
      <c r="E167" s="7">
        <v>43047</v>
      </c>
      <c r="F167" s="5" t="s">
        <v>190</v>
      </c>
      <c r="G167" s="6">
        <v>584351</v>
      </c>
      <c r="H167" s="6"/>
      <c r="I167" s="6"/>
      <c r="J167" s="5"/>
      <c r="K167" s="6">
        <v>584351</v>
      </c>
      <c r="L167" s="5"/>
      <c r="M167" s="7">
        <v>43059</v>
      </c>
      <c r="N167" s="6">
        <v>28491</v>
      </c>
      <c r="O167" s="6">
        <v>319188</v>
      </c>
      <c r="P167" s="6">
        <v>2832</v>
      </c>
      <c r="Q167" s="5" t="s">
        <v>177</v>
      </c>
    </row>
    <row r="168" spans="1:17" x14ac:dyDescent="0.25">
      <c r="A168" s="8" t="s">
        <v>204</v>
      </c>
      <c r="B168" s="9">
        <v>908</v>
      </c>
      <c r="C168" s="8" t="s">
        <v>198</v>
      </c>
      <c r="D168" s="8">
        <v>24082</v>
      </c>
      <c r="E168" s="10">
        <v>43047</v>
      </c>
      <c r="F168" s="8" t="s">
        <v>190</v>
      </c>
      <c r="G168" s="9">
        <v>584351</v>
      </c>
      <c r="H168" s="9"/>
      <c r="I168" s="9"/>
      <c r="J168" s="8"/>
      <c r="K168" s="9">
        <v>584351</v>
      </c>
      <c r="L168" s="8"/>
      <c r="M168" s="10">
        <v>43059</v>
      </c>
      <c r="N168" s="9">
        <v>28491</v>
      </c>
      <c r="O168" s="9">
        <v>319188</v>
      </c>
      <c r="P168" s="9">
        <v>2832</v>
      </c>
      <c r="Q168" s="8" t="s">
        <v>177</v>
      </c>
    </row>
    <row r="169" spans="1:17" x14ac:dyDescent="0.25">
      <c r="A169" s="5" t="s">
        <v>204</v>
      </c>
      <c r="B169" s="6">
        <v>906</v>
      </c>
      <c r="C169" s="5" t="s">
        <v>198</v>
      </c>
      <c r="D169" s="5">
        <v>24083</v>
      </c>
      <c r="E169" s="7">
        <v>43036</v>
      </c>
      <c r="F169" s="5" t="s">
        <v>190</v>
      </c>
      <c r="G169" s="6">
        <v>556139</v>
      </c>
      <c r="H169" s="6"/>
      <c r="I169" s="6">
        <v>63</v>
      </c>
      <c r="J169" s="5" t="s">
        <v>130</v>
      </c>
      <c r="K169" s="6">
        <v>63</v>
      </c>
      <c r="L169" s="7">
        <v>44467</v>
      </c>
      <c r="M169" s="7">
        <v>44475</v>
      </c>
      <c r="N169" s="6">
        <v>63</v>
      </c>
      <c r="O169" s="6">
        <v>63</v>
      </c>
      <c r="P169" s="6">
        <v>40</v>
      </c>
      <c r="Q169" s="5" t="s">
        <v>177</v>
      </c>
    </row>
    <row r="170" spans="1:17" x14ac:dyDescent="0.25">
      <c r="A170" s="8" t="s">
        <v>204</v>
      </c>
      <c r="B170" s="9">
        <v>906</v>
      </c>
      <c r="C170" s="8" t="s">
        <v>198</v>
      </c>
      <c r="D170" s="8">
        <v>24084</v>
      </c>
      <c r="E170" s="10">
        <v>43036</v>
      </c>
      <c r="F170" s="8" t="s">
        <v>190</v>
      </c>
      <c r="G170" s="9">
        <v>556129</v>
      </c>
      <c r="H170" s="9"/>
      <c r="I170" s="9">
        <v>54</v>
      </c>
      <c r="J170" s="8" t="s">
        <v>130</v>
      </c>
      <c r="K170" s="9">
        <v>54</v>
      </c>
      <c r="L170" s="10">
        <v>44467</v>
      </c>
      <c r="M170" s="10">
        <v>44475</v>
      </c>
      <c r="N170" s="9">
        <v>54</v>
      </c>
      <c r="O170" s="9">
        <v>54</v>
      </c>
      <c r="P170" s="9">
        <v>38</v>
      </c>
      <c r="Q170" s="8" t="s">
        <v>177</v>
      </c>
    </row>
    <row r="171" spans="1:17" x14ac:dyDescent="0.25">
      <c r="A171" s="5" t="s">
        <v>203</v>
      </c>
      <c r="B171" s="6">
        <v>41</v>
      </c>
      <c r="C171" s="5" t="s">
        <v>198</v>
      </c>
      <c r="D171" s="5">
        <v>24085</v>
      </c>
      <c r="E171" s="7">
        <v>43061</v>
      </c>
      <c r="F171" s="5" t="s">
        <v>190</v>
      </c>
      <c r="G171" s="6">
        <v>559552</v>
      </c>
      <c r="H171" s="6"/>
      <c r="I171" s="6">
        <v>12606</v>
      </c>
      <c r="J171" s="5" t="s">
        <v>130</v>
      </c>
      <c r="K171" s="6">
        <v>12606</v>
      </c>
      <c r="L171" s="7">
        <v>44494</v>
      </c>
      <c r="M171" s="7">
        <v>44544</v>
      </c>
      <c r="N171" s="6">
        <v>12606</v>
      </c>
      <c r="O171" s="6">
        <v>12606</v>
      </c>
      <c r="P171" s="6">
        <v>11977</v>
      </c>
      <c r="Q171" s="5" t="s">
        <v>177</v>
      </c>
    </row>
    <row r="172" spans="1:17" x14ac:dyDescent="0.25">
      <c r="A172" s="8" t="s">
        <v>203</v>
      </c>
      <c r="B172" s="9">
        <v>41</v>
      </c>
      <c r="C172" s="8" t="s">
        <v>198</v>
      </c>
      <c r="D172" s="8">
        <v>24086</v>
      </c>
      <c r="E172" s="10">
        <v>43061</v>
      </c>
      <c r="F172" s="8" t="s">
        <v>190</v>
      </c>
      <c r="G172" s="9">
        <v>559552</v>
      </c>
      <c r="H172" s="9"/>
      <c r="I172" s="9">
        <v>12606</v>
      </c>
      <c r="J172" s="8" t="s">
        <v>130</v>
      </c>
      <c r="K172" s="9">
        <v>12606</v>
      </c>
      <c r="L172" s="10">
        <v>44494</v>
      </c>
      <c r="M172" s="10">
        <v>44544</v>
      </c>
      <c r="N172" s="9">
        <v>12606</v>
      </c>
      <c r="O172" s="9">
        <v>12606</v>
      </c>
      <c r="P172" s="9">
        <v>11977</v>
      </c>
      <c r="Q172" s="8" t="s">
        <v>177</v>
      </c>
    </row>
    <row r="173" spans="1:17" x14ac:dyDescent="0.25">
      <c r="A173" s="5" t="s">
        <v>203</v>
      </c>
      <c r="B173" s="6">
        <v>32</v>
      </c>
      <c r="C173" s="5" t="s">
        <v>198</v>
      </c>
      <c r="D173" s="5">
        <v>24087</v>
      </c>
      <c r="E173" s="7">
        <v>43074</v>
      </c>
      <c r="F173" s="5" t="s">
        <v>190</v>
      </c>
      <c r="G173" s="6">
        <v>593277</v>
      </c>
      <c r="H173" s="6"/>
      <c r="I173" s="6"/>
      <c r="J173" s="5"/>
      <c r="K173" s="6">
        <v>593277</v>
      </c>
      <c r="L173" s="5"/>
      <c r="M173" s="7">
        <v>43092</v>
      </c>
      <c r="N173" s="6">
        <v>34429</v>
      </c>
      <c r="O173" s="6">
        <v>34429</v>
      </c>
      <c r="P173" s="6">
        <v>12674</v>
      </c>
      <c r="Q173" s="5" t="s">
        <v>177</v>
      </c>
    </row>
    <row r="174" spans="1:17" x14ac:dyDescent="0.25">
      <c r="A174" s="8" t="s">
        <v>203</v>
      </c>
      <c r="B174" s="9">
        <v>32</v>
      </c>
      <c r="C174" s="8" t="s">
        <v>198</v>
      </c>
      <c r="D174" s="8">
        <v>24088</v>
      </c>
      <c r="E174" s="10">
        <v>43074</v>
      </c>
      <c r="F174" s="8" t="s">
        <v>190</v>
      </c>
      <c r="G174" s="9">
        <v>593277</v>
      </c>
      <c r="H174" s="9"/>
      <c r="I174" s="9"/>
      <c r="J174" s="8"/>
      <c r="K174" s="9">
        <v>593277</v>
      </c>
      <c r="L174" s="8"/>
      <c r="M174" s="10">
        <v>43092</v>
      </c>
      <c r="N174" s="9">
        <v>34429</v>
      </c>
      <c r="O174" s="9">
        <v>34429</v>
      </c>
      <c r="P174" s="9">
        <v>12674</v>
      </c>
      <c r="Q174" s="8" t="s">
        <v>177</v>
      </c>
    </row>
    <row r="175" spans="1:17" x14ac:dyDescent="0.25">
      <c r="A175" s="5" t="s">
        <v>204</v>
      </c>
      <c r="B175" s="6">
        <v>907</v>
      </c>
      <c r="C175" s="5" t="s">
        <v>198</v>
      </c>
      <c r="D175" s="5">
        <v>24089</v>
      </c>
      <c r="E175" s="7">
        <v>43086</v>
      </c>
      <c r="F175" s="5" t="s">
        <v>190</v>
      </c>
      <c r="G175" s="6">
        <v>583367</v>
      </c>
      <c r="H175" s="6"/>
      <c r="I175" s="6">
        <v>0</v>
      </c>
      <c r="J175" s="5" t="s">
        <v>130</v>
      </c>
      <c r="K175" s="6">
        <v>0</v>
      </c>
      <c r="L175" s="7">
        <v>44559</v>
      </c>
      <c r="M175" s="5"/>
      <c r="N175" s="6">
        <v>0</v>
      </c>
      <c r="O175" s="6">
        <v>0</v>
      </c>
      <c r="P175" s="6"/>
      <c r="Q175" s="5" t="s">
        <v>177</v>
      </c>
    </row>
    <row r="176" spans="1:17" x14ac:dyDescent="0.25">
      <c r="A176" s="8" t="s">
        <v>204</v>
      </c>
      <c r="B176" s="9">
        <v>907</v>
      </c>
      <c r="C176" s="8" t="s">
        <v>198</v>
      </c>
      <c r="D176" s="8">
        <v>24090</v>
      </c>
      <c r="E176" s="10">
        <v>43086</v>
      </c>
      <c r="F176" s="8" t="s">
        <v>190</v>
      </c>
      <c r="G176" s="9">
        <v>583367</v>
      </c>
      <c r="H176" s="9"/>
      <c r="I176" s="9">
        <v>0</v>
      </c>
      <c r="J176" s="8" t="s">
        <v>130</v>
      </c>
      <c r="K176" s="9">
        <v>0</v>
      </c>
      <c r="L176" s="10">
        <v>44559</v>
      </c>
      <c r="M176" s="8"/>
      <c r="N176" s="9">
        <v>0</v>
      </c>
      <c r="O176" s="9">
        <v>0</v>
      </c>
      <c r="P176" s="9"/>
      <c r="Q176" s="8" t="s">
        <v>177</v>
      </c>
    </row>
    <row r="177" spans="1:17" x14ac:dyDescent="0.25">
      <c r="A177" s="5" t="s">
        <v>204</v>
      </c>
      <c r="B177" s="6">
        <v>905</v>
      </c>
      <c r="C177" s="5" t="s">
        <v>198</v>
      </c>
      <c r="D177" s="5">
        <v>24091</v>
      </c>
      <c r="E177" s="7">
        <v>43064</v>
      </c>
      <c r="F177" s="5" t="s">
        <v>190</v>
      </c>
      <c r="G177" s="6">
        <v>621120</v>
      </c>
      <c r="H177" s="6"/>
      <c r="I177" s="6"/>
      <c r="J177" s="5"/>
      <c r="K177" s="6">
        <v>621120</v>
      </c>
      <c r="L177" s="5"/>
      <c r="M177" s="7">
        <v>43082</v>
      </c>
      <c r="N177" s="6">
        <v>99420</v>
      </c>
      <c r="O177" s="6">
        <v>99420</v>
      </c>
      <c r="P177" s="6">
        <v>12726</v>
      </c>
      <c r="Q177" s="5" t="s">
        <v>177</v>
      </c>
    </row>
    <row r="178" spans="1:17" x14ac:dyDescent="0.25">
      <c r="A178" s="8" t="s">
        <v>204</v>
      </c>
      <c r="B178" s="9">
        <v>905</v>
      </c>
      <c r="C178" s="8" t="s">
        <v>198</v>
      </c>
      <c r="D178" s="8">
        <v>24092</v>
      </c>
      <c r="E178" s="10">
        <v>43064</v>
      </c>
      <c r="F178" s="8" t="s">
        <v>190</v>
      </c>
      <c r="G178" s="9">
        <v>621120</v>
      </c>
      <c r="H178" s="9"/>
      <c r="I178" s="9"/>
      <c r="J178" s="8"/>
      <c r="K178" s="9">
        <v>621120</v>
      </c>
      <c r="L178" s="8"/>
      <c r="M178" s="10">
        <v>43082</v>
      </c>
      <c r="N178" s="9">
        <v>99420</v>
      </c>
      <c r="O178" s="9">
        <v>99420</v>
      </c>
      <c r="P178" s="9">
        <v>12726</v>
      </c>
      <c r="Q178" s="8" t="s">
        <v>177</v>
      </c>
    </row>
    <row r="179" spans="1:17" x14ac:dyDescent="0.25">
      <c r="A179" s="5" t="s">
        <v>203</v>
      </c>
      <c r="B179" s="6">
        <v>31</v>
      </c>
      <c r="C179" s="5" t="s">
        <v>198</v>
      </c>
      <c r="D179" s="5">
        <v>24093</v>
      </c>
      <c r="E179" s="7">
        <v>43099</v>
      </c>
      <c r="F179" s="5" t="s">
        <v>190</v>
      </c>
      <c r="G179" s="6">
        <v>621294</v>
      </c>
      <c r="H179" s="6"/>
      <c r="I179" s="6"/>
      <c r="J179" s="5"/>
      <c r="K179" s="6">
        <v>621294</v>
      </c>
      <c r="L179" s="5"/>
      <c r="M179" s="7">
        <v>43127</v>
      </c>
      <c r="N179" s="6">
        <v>40068</v>
      </c>
      <c r="O179" s="6">
        <v>40068</v>
      </c>
      <c r="P179" s="6">
        <v>7518</v>
      </c>
      <c r="Q179" s="5" t="s">
        <v>177</v>
      </c>
    </row>
    <row r="180" spans="1:17" x14ac:dyDescent="0.25">
      <c r="A180" s="8" t="s">
        <v>203</v>
      </c>
      <c r="B180" s="9">
        <v>31</v>
      </c>
      <c r="C180" s="8" t="s">
        <v>198</v>
      </c>
      <c r="D180" s="8">
        <v>24094</v>
      </c>
      <c r="E180" s="10">
        <v>43099</v>
      </c>
      <c r="F180" s="8" t="s">
        <v>190</v>
      </c>
      <c r="G180" s="9">
        <v>621294</v>
      </c>
      <c r="H180" s="9"/>
      <c r="I180" s="9"/>
      <c r="J180" s="8"/>
      <c r="K180" s="9">
        <v>621294</v>
      </c>
      <c r="L180" s="8"/>
      <c r="M180" s="10">
        <v>43127</v>
      </c>
      <c r="N180" s="9">
        <v>40068</v>
      </c>
      <c r="O180" s="9">
        <v>40068</v>
      </c>
      <c r="P180" s="9">
        <v>7518</v>
      </c>
      <c r="Q180" s="8" t="s">
        <v>177</v>
      </c>
    </row>
    <row r="181" spans="1:17" x14ac:dyDescent="0.25">
      <c r="A181" s="5" t="s">
        <v>203</v>
      </c>
      <c r="B181" s="6">
        <v>35</v>
      </c>
      <c r="C181" s="5" t="s">
        <v>198</v>
      </c>
      <c r="D181" s="5">
        <v>24095</v>
      </c>
      <c r="E181" s="7">
        <v>43139</v>
      </c>
      <c r="F181" s="5" t="s">
        <v>190</v>
      </c>
      <c r="G181" s="6">
        <v>588496</v>
      </c>
      <c r="H181" s="6"/>
      <c r="I181" s="6"/>
      <c r="J181" s="5"/>
      <c r="K181" s="6">
        <v>588496</v>
      </c>
      <c r="L181" s="5"/>
      <c r="M181" s="7">
        <v>43152</v>
      </c>
      <c r="N181" s="6">
        <v>54908</v>
      </c>
      <c r="O181" s="6">
        <v>54908</v>
      </c>
      <c r="P181" s="6">
        <v>12687</v>
      </c>
      <c r="Q181" s="5" t="s">
        <v>177</v>
      </c>
    </row>
    <row r="182" spans="1:17" x14ac:dyDescent="0.25">
      <c r="A182" s="8" t="s">
        <v>203</v>
      </c>
      <c r="B182" s="9">
        <v>35</v>
      </c>
      <c r="C182" s="8" t="s">
        <v>198</v>
      </c>
      <c r="D182" s="8">
        <v>24096</v>
      </c>
      <c r="E182" s="10">
        <v>43139</v>
      </c>
      <c r="F182" s="8" t="s">
        <v>190</v>
      </c>
      <c r="G182" s="9">
        <v>588496</v>
      </c>
      <c r="H182" s="9"/>
      <c r="I182" s="9"/>
      <c r="J182" s="8"/>
      <c r="K182" s="9">
        <v>588496</v>
      </c>
      <c r="L182" s="8"/>
      <c r="M182" s="10">
        <v>43152</v>
      </c>
      <c r="N182" s="9">
        <v>54908</v>
      </c>
      <c r="O182" s="9">
        <v>54908</v>
      </c>
      <c r="P182" s="9">
        <v>12687</v>
      </c>
      <c r="Q182" s="8" t="s">
        <v>177</v>
      </c>
    </row>
    <row r="183" spans="1:17" x14ac:dyDescent="0.25">
      <c r="A183" s="5" t="s">
        <v>203</v>
      </c>
      <c r="B183" s="6">
        <v>39</v>
      </c>
      <c r="C183" s="5" t="s">
        <v>198</v>
      </c>
      <c r="D183" s="5">
        <v>24097</v>
      </c>
      <c r="E183" s="7">
        <v>43095</v>
      </c>
      <c r="F183" s="5" t="s">
        <v>190</v>
      </c>
      <c r="G183" s="6">
        <v>539155</v>
      </c>
      <c r="H183" s="6"/>
      <c r="I183" s="6">
        <v>0</v>
      </c>
      <c r="J183" s="5" t="s">
        <v>130</v>
      </c>
      <c r="K183" s="6">
        <v>0</v>
      </c>
      <c r="L183" s="7">
        <v>44440</v>
      </c>
      <c r="M183" s="7">
        <v>44453</v>
      </c>
      <c r="N183" s="6">
        <v>5</v>
      </c>
      <c r="O183" s="6">
        <v>5</v>
      </c>
      <c r="P183" s="6"/>
      <c r="Q183" s="5" t="s">
        <v>177</v>
      </c>
    </row>
    <row r="184" spans="1:17" x14ac:dyDescent="0.25">
      <c r="A184" s="8" t="s">
        <v>203</v>
      </c>
      <c r="B184" s="9">
        <v>39</v>
      </c>
      <c r="C184" s="8" t="s">
        <v>198</v>
      </c>
      <c r="D184" s="8">
        <v>24098</v>
      </c>
      <c r="E184" s="10">
        <v>43095</v>
      </c>
      <c r="F184" s="8" t="s">
        <v>190</v>
      </c>
      <c r="G184" s="9">
        <v>539155</v>
      </c>
      <c r="H184" s="9"/>
      <c r="I184" s="9">
        <v>0</v>
      </c>
      <c r="J184" s="8" t="s">
        <v>130</v>
      </c>
      <c r="K184" s="9">
        <v>0</v>
      </c>
      <c r="L184" s="10">
        <v>44440</v>
      </c>
      <c r="M184" s="10">
        <v>44453</v>
      </c>
      <c r="N184" s="9">
        <v>6</v>
      </c>
      <c r="O184" s="9">
        <v>6</v>
      </c>
      <c r="P184" s="9"/>
      <c r="Q184" s="8" t="s">
        <v>177</v>
      </c>
    </row>
    <row r="185" spans="1:17" x14ac:dyDescent="0.25">
      <c r="A185" s="5" t="s">
        <v>203</v>
      </c>
      <c r="B185" s="6">
        <v>37</v>
      </c>
      <c r="C185" s="5" t="s">
        <v>198</v>
      </c>
      <c r="D185" s="5">
        <v>24099</v>
      </c>
      <c r="E185" s="7">
        <v>43176</v>
      </c>
      <c r="F185" s="5" t="s">
        <v>190</v>
      </c>
      <c r="G185" s="6">
        <v>546566</v>
      </c>
      <c r="H185" s="6"/>
      <c r="I185" s="6"/>
      <c r="J185" s="5"/>
      <c r="K185" s="6">
        <v>546566</v>
      </c>
      <c r="L185" s="5"/>
      <c r="M185" s="7">
        <v>43192</v>
      </c>
      <c r="N185" s="6">
        <v>146539</v>
      </c>
      <c r="O185" s="6">
        <v>286347</v>
      </c>
      <c r="P185" s="6">
        <v>11831</v>
      </c>
      <c r="Q185" s="5" t="s">
        <v>177</v>
      </c>
    </row>
    <row r="186" spans="1:17" x14ac:dyDescent="0.25">
      <c r="A186" s="8" t="s">
        <v>203</v>
      </c>
      <c r="B186" s="9">
        <v>37</v>
      </c>
      <c r="C186" s="8" t="s">
        <v>198</v>
      </c>
      <c r="D186" s="8">
        <v>24100</v>
      </c>
      <c r="E186" s="10">
        <v>43176</v>
      </c>
      <c r="F186" s="8" t="s">
        <v>190</v>
      </c>
      <c r="G186" s="9">
        <v>546566</v>
      </c>
      <c r="H186" s="9"/>
      <c r="I186" s="9"/>
      <c r="J186" s="8"/>
      <c r="K186" s="9">
        <v>546566</v>
      </c>
      <c r="L186" s="8"/>
      <c r="M186" s="10">
        <v>43192</v>
      </c>
      <c r="N186" s="9">
        <v>146539</v>
      </c>
      <c r="O186" s="9">
        <v>286347</v>
      </c>
      <c r="P186" s="9">
        <v>11831</v>
      </c>
      <c r="Q186" s="8" t="s">
        <v>177</v>
      </c>
    </row>
    <row r="187" spans="1:17" x14ac:dyDescent="0.25">
      <c r="A187" s="5" t="s">
        <v>204</v>
      </c>
      <c r="B187" s="6">
        <v>901</v>
      </c>
      <c r="C187" s="5" t="s">
        <v>198</v>
      </c>
      <c r="D187" s="5">
        <v>24101</v>
      </c>
      <c r="E187" s="7">
        <v>43130</v>
      </c>
      <c r="F187" s="5" t="s">
        <v>190</v>
      </c>
      <c r="G187" s="6">
        <v>567442</v>
      </c>
      <c r="H187" s="6"/>
      <c r="I187" s="6">
        <v>0</v>
      </c>
      <c r="J187" s="5" t="s">
        <v>130</v>
      </c>
      <c r="K187" s="6">
        <v>0</v>
      </c>
      <c r="L187" s="7">
        <v>44502</v>
      </c>
      <c r="M187" s="5"/>
      <c r="N187" s="6">
        <v>0</v>
      </c>
      <c r="O187" s="6">
        <v>0</v>
      </c>
      <c r="P187" s="6"/>
      <c r="Q187" s="5" t="s">
        <v>177</v>
      </c>
    </row>
    <row r="188" spans="1:17" x14ac:dyDescent="0.25">
      <c r="A188" s="8" t="s">
        <v>204</v>
      </c>
      <c r="B188" s="9">
        <v>901</v>
      </c>
      <c r="C188" s="8" t="s">
        <v>198</v>
      </c>
      <c r="D188" s="8">
        <v>24102</v>
      </c>
      <c r="E188" s="10">
        <v>43130</v>
      </c>
      <c r="F188" s="8" t="s">
        <v>190</v>
      </c>
      <c r="G188" s="9">
        <v>567444</v>
      </c>
      <c r="H188" s="9"/>
      <c r="I188" s="9">
        <v>0</v>
      </c>
      <c r="J188" s="8" t="s">
        <v>130</v>
      </c>
      <c r="K188" s="9">
        <v>0</v>
      </c>
      <c r="L188" s="10">
        <v>44502</v>
      </c>
      <c r="M188" s="8"/>
      <c r="N188" s="9">
        <v>0</v>
      </c>
      <c r="O188" s="9">
        <v>0</v>
      </c>
      <c r="P188" s="9"/>
      <c r="Q188" s="8" t="s">
        <v>177</v>
      </c>
    </row>
    <row r="189" spans="1:17" x14ac:dyDescent="0.25">
      <c r="A189" s="5" t="s">
        <v>204</v>
      </c>
      <c r="B189" s="6">
        <v>910</v>
      </c>
      <c r="C189" s="5" t="s">
        <v>198</v>
      </c>
      <c r="D189" s="5">
        <v>24103</v>
      </c>
      <c r="E189" s="7">
        <v>43147</v>
      </c>
      <c r="F189" s="5" t="s">
        <v>190</v>
      </c>
      <c r="G189" s="6">
        <v>579897</v>
      </c>
      <c r="H189" s="6"/>
      <c r="I189" s="6">
        <v>0</v>
      </c>
      <c r="J189" s="5" t="s">
        <v>130</v>
      </c>
      <c r="K189" s="6">
        <v>0</v>
      </c>
      <c r="L189" s="7">
        <v>44525</v>
      </c>
      <c r="M189" s="7">
        <v>44533</v>
      </c>
      <c r="N189" s="6">
        <v>5</v>
      </c>
      <c r="O189" s="6">
        <v>5</v>
      </c>
      <c r="P189" s="6"/>
      <c r="Q189" s="5" t="s">
        <v>177</v>
      </c>
    </row>
    <row r="190" spans="1:17" x14ac:dyDescent="0.25">
      <c r="A190" s="8" t="s">
        <v>204</v>
      </c>
      <c r="B190" s="9">
        <v>910</v>
      </c>
      <c r="C190" s="8" t="s">
        <v>198</v>
      </c>
      <c r="D190" s="8">
        <v>24104</v>
      </c>
      <c r="E190" s="10">
        <v>43147</v>
      </c>
      <c r="F190" s="8" t="s">
        <v>190</v>
      </c>
      <c r="G190" s="9">
        <v>579897</v>
      </c>
      <c r="H190" s="9"/>
      <c r="I190" s="9">
        <v>0</v>
      </c>
      <c r="J190" s="8" t="s">
        <v>130</v>
      </c>
      <c r="K190" s="9">
        <v>0</v>
      </c>
      <c r="L190" s="10">
        <v>44525</v>
      </c>
      <c r="M190" s="10">
        <v>44533</v>
      </c>
      <c r="N190" s="9">
        <v>3</v>
      </c>
      <c r="O190" s="9">
        <v>3</v>
      </c>
      <c r="P190" s="9">
        <v>1</v>
      </c>
      <c r="Q190" s="8" t="s">
        <v>177</v>
      </c>
    </row>
    <row r="191" spans="1:17" x14ac:dyDescent="0.25">
      <c r="A191" s="5" t="s">
        <v>203</v>
      </c>
      <c r="B191" s="6">
        <v>19</v>
      </c>
      <c r="C191" s="5" t="s">
        <v>198</v>
      </c>
      <c r="D191" s="5">
        <v>24105</v>
      </c>
      <c r="E191" s="7">
        <v>43195</v>
      </c>
      <c r="F191" s="5" t="s">
        <v>190</v>
      </c>
      <c r="G191" s="6">
        <v>584011</v>
      </c>
      <c r="H191" s="6"/>
      <c r="I191" s="6"/>
      <c r="J191" s="5"/>
      <c r="K191" s="6">
        <v>584011</v>
      </c>
      <c r="L191" s="5"/>
      <c r="M191" s="7">
        <v>43252</v>
      </c>
      <c r="N191" s="6">
        <v>23245</v>
      </c>
      <c r="O191" s="6">
        <v>23245</v>
      </c>
      <c r="P191" s="6">
        <v>13275</v>
      </c>
      <c r="Q191" s="5" t="s">
        <v>177</v>
      </c>
    </row>
    <row r="192" spans="1:17" x14ac:dyDescent="0.25">
      <c r="A192" s="8" t="s">
        <v>203</v>
      </c>
      <c r="B192" s="9">
        <v>19</v>
      </c>
      <c r="C192" s="8" t="s">
        <v>198</v>
      </c>
      <c r="D192" s="8">
        <v>24106</v>
      </c>
      <c r="E192" s="10">
        <v>43195</v>
      </c>
      <c r="F192" s="8" t="s">
        <v>190</v>
      </c>
      <c r="G192" s="9">
        <v>584011</v>
      </c>
      <c r="H192" s="9"/>
      <c r="I192" s="9"/>
      <c r="J192" s="8"/>
      <c r="K192" s="9">
        <v>584011</v>
      </c>
      <c r="L192" s="8"/>
      <c r="M192" s="10">
        <v>43252</v>
      </c>
      <c r="N192" s="9">
        <v>23245</v>
      </c>
      <c r="O192" s="9">
        <v>23245</v>
      </c>
      <c r="P192" s="9">
        <v>13275</v>
      </c>
      <c r="Q192" s="8" t="s">
        <v>177</v>
      </c>
    </row>
    <row r="193" spans="1:17" x14ac:dyDescent="0.25">
      <c r="A193" s="5" t="s">
        <v>203</v>
      </c>
      <c r="B193" s="6">
        <v>40</v>
      </c>
      <c r="C193" s="5" t="s">
        <v>198</v>
      </c>
      <c r="D193" s="5">
        <v>24107</v>
      </c>
      <c r="E193" s="7">
        <v>43159</v>
      </c>
      <c r="F193" s="5" t="s">
        <v>190</v>
      </c>
      <c r="G193" s="6">
        <v>605408</v>
      </c>
      <c r="H193" s="6"/>
      <c r="I193" s="6"/>
      <c r="J193" s="5"/>
      <c r="K193" s="6">
        <v>605408</v>
      </c>
      <c r="L193" s="5"/>
      <c r="M193" s="7">
        <v>43189</v>
      </c>
      <c r="N193" s="6">
        <v>56112</v>
      </c>
      <c r="O193" s="6">
        <v>56112</v>
      </c>
      <c r="P193" s="6">
        <v>11301</v>
      </c>
      <c r="Q193" s="5" t="s">
        <v>177</v>
      </c>
    </row>
    <row r="194" spans="1:17" x14ac:dyDescent="0.25">
      <c r="A194" s="8" t="s">
        <v>203</v>
      </c>
      <c r="B194" s="9">
        <v>40</v>
      </c>
      <c r="C194" s="8" t="s">
        <v>198</v>
      </c>
      <c r="D194" s="8">
        <v>24108</v>
      </c>
      <c r="E194" s="10">
        <v>43159</v>
      </c>
      <c r="F194" s="8" t="s">
        <v>190</v>
      </c>
      <c r="G194" s="9">
        <v>605408</v>
      </c>
      <c r="H194" s="9"/>
      <c r="I194" s="9"/>
      <c r="J194" s="8"/>
      <c r="K194" s="9">
        <v>605408</v>
      </c>
      <c r="L194" s="8"/>
      <c r="M194" s="10">
        <v>43189</v>
      </c>
      <c r="N194" s="9">
        <v>56112</v>
      </c>
      <c r="O194" s="9">
        <v>56112</v>
      </c>
      <c r="P194" s="9">
        <v>11301</v>
      </c>
      <c r="Q194" s="8" t="s">
        <v>177</v>
      </c>
    </row>
    <row r="195" spans="1:17" x14ac:dyDescent="0.25">
      <c r="A195" s="5" t="s">
        <v>203</v>
      </c>
      <c r="B195" s="6">
        <v>21</v>
      </c>
      <c r="C195" s="5" t="s">
        <v>198</v>
      </c>
      <c r="D195" s="5">
        <v>24109</v>
      </c>
      <c r="E195" s="7">
        <v>43189</v>
      </c>
      <c r="F195" s="5" t="s">
        <v>190</v>
      </c>
      <c r="G195" s="6">
        <v>558669</v>
      </c>
      <c r="H195" s="6"/>
      <c r="I195" s="6"/>
      <c r="J195" s="5"/>
      <c r="K195" s="6">
        <v>558669</v>
      </c>
      <c r="L195" s="5"/>
      <c r="M195" s="7">
        <v>43252</v>
      </c>
      <c r="N195" s="6">
        <v>15354</v>
      </c>
      <c r="O195" s="6">
        <v>15354</v>
      </c>
      <c r="P195" s="6">
        <v>9977</v>
      </c>
      <c r="Q195" s="5" t="s">
        <v>177</v>
      </c>
    </row>
    <row r="196" spans="1:17" x14ac:dyDescent="0.25">
      <c r="A196" s="8" t="s">
        <v>203</v>
      </c>
      <c r="B196" s="9">
        <v>21</v>
      </c>
      <c r="C196" s="8" t="s">
        <v>198</v>
      </c>
      <c r="D196" s="8">
        <v>24110</v>
      </c>
      <c r="E196" s="10">
        <v>43189</v>
      </c>
      <c r="F196" s="8" t="s">
        <v>190</v>
      </c>
      <c r="G196" s="9">
        <v>558669</v>
      </c>
      <c r="H196" s="9"/>
      <c r="I196" s="9"/>
      <c r="J196" s="8"/>
      <c r="K196" s="9">
        <v>558669</v>
      </c>
      <c r="L196" s="8"/>
      <c r="M196" s="10">
        <v>43252</v>
      </c>
      <c r="N196" s="9">
        <v>15354</v>
      </c>
      <c r="O196" s="9">
        <v>15354</v>
      </c>
      <c r="P196" s="9">
        <v>9977</v>
      </c>
      <c r="Q196" s="8" t="s">
        <v>177</v>
      </c>
    </row>
    <row r="197" spans="1:17" x14ac:dyDescent="0.25">
      <c r="A197" s="5" t="s">
        <v>204</v>
      </c>
      <c r="B197" s="6">
        <v>909</v>
      </c>
      <c r="C197" s="5" t="s">
        <v>198</v>
      </c>
      <c r="D197" s="5">
        <v>24111</v>
      </c>
      <c r="E197" s="7">
        <v>43215</v>
      </c>
      <c r="F197" s="5" t="s">
        <v>190</v>
      </c>
      <c r="G197" s="6">
        <v>552931</v>
      </c>
      <c r="H197" s="6"/>
      <c r="I197" s="6"/>
      <c r="J197" s="5"/>
      <c r="K197" s="6">
        <v>552931</v>
      </c>
      <c r="L197" s="5"/>
      <c r="M197" s="7">
        <v>43252</v>
      </c>
      <c r="N197" s="6">
        <v>149151</v>
      </c>
      <c r="O197" s="6">
        <v>287519</v>
      </c>
      <c r="P197" s="6">
        <v>5485</v>
      </c>
      <c r="Q197" s="5" t="s">
        <v>177</v>
      </c>
    </row>
    <row r="198" spans="1:17" x14ac:dyDescent="0.25">
      <c r="A198" s="8" t="s">
        <v>204</v>
      </c>
      <c r="B198" s="9">
        <v>909</v>
      </c>
      <c r="C198" s="8" t="s">
        <v>198</v>
      </c>
      <c r="D198" s="8">
        <v>24112</v>
      </c>
      <c r="E198" s="10">
        <v>43215</v>
      </c>
      <c r="F198" s="8" t="s">
        <v>190</v>
      </c>
      <c r="G198" s="9">
        <v>552931</v>
      </c>
      <c r="H198" s="9"/>
      <c r="I198" s="9"/>
      <c r="J198" s="8"/>
      <c r="K198" s="9">
        <v>552931</v>
      </c>
      <c r="L198" s="8"/>
      <c r="M198" s="10">
        <v>43252</v>
      </c>
      <c r="N198" s="9">
        <v>149151</v>
      </c>
      <c r="O198" s="9">
        <v>287519</v>
      </c>
      <c r="P198" s="9">
        <v>5485</v>
      </c>
      <c r="Q198" s="8" t="s">
        <v>177</v>
      </c>
    </row>
    <row r="199" spans="1:17" x14ac:dyDescent="0.25">
      <c r="A199" s="5" t="s">
        <v>203</v>
      </c>
      <c r="B199" s="6">
        <v>42</v>
      </c>
      <c r="C199" s="5" t="s">
        <v>198</v>
      </c>
      <c r="D199" s="5">
        <v>24113</v>
      </c>
      <c r="E199" s="7">
        <v>43233</v>
      </c>
      <c r="F199" s="5" t="s">
        <v>190</v>
      </c>
      <c r="G199" s="6">
        <v>561472</v>
      </c>
      <c r="H199" s="6"/>
      <c r="I199" s="6"/>
      <c r="J199" s="5"/>
      <c r="K199" s="6">
        <v>561472</v>
      </c>
      <c r="L199" s="5"/>
      <c r="M199" s="7">
        <v>43252</v>
      </c>
      <c r="N199" s="6">
        <v>157696</v>
      </c>
      <c r="O199" s="6">
        <v>296889</v>
      </c>
      <c r="P199" s="6">
        <v>4802</v>
      </c>
      <c r="Q199" s="5" t="s">
        <v>177</v>
      </c>
    </row>
    <row r="200" spans="1:17" x14ac:dyDescent="0.25">
      <c r="A200" s="8" t="s">
        <v>203</v>
      </c>
      <c r="B200" s="9">
        <v>42</v>
      </c>
      <c r="C200" s="8" t="s">
        <v>198</v>
      </c>
      <c r="D200" s="8">
        <v>24114</v>
      </c>
      <c r="E200" s="10">
        <v>43233</v>
      </c>
      <c r="F200" s="8" t="s">
        <v>190</v>
      </c>
      <c r="G200" s="9">
        <v>561472</v>
      </c>
      <c r="H200" s="9"/>
      <c r="I200" s="9"/>
      <c r="J200" s="8"/>
      <c r="K200" s="9">
        <v>561472</v>
      </c>
      <c r="L200" s="8"/>
      <c r="M200" s="10">
        <v>43252</v>
      </c>
      <c r="N200" s="9">
        <v>157696</v>
      </c>
      <c r="O200" s="9">
        <v>296889</v>
      </c>
      <c r="P200" s="9">
        <v>4802</v>
      </c>
      <c r="Q200" s="8" t="s">
        <v>177</v>
      </c>
    </row>
    <row r="201" spans="1:17" x14ac:dyDescent="0.25">
      <c r="A201" s="5" t="s">
        <v>203</v>
      </c>
      <c r="B201" s="6">
        <v>43</v>
      </c>
      <c r="C201" s="5" t="s">
        <v>198</v>
      </c>
      <c r="D201" s="5">
        <v>24115</v>
      </c>
      <c r="E201" s="7">
        <v>43242</v>
      </c>
      <c r="F201" s="5" t="s">
        <v>190</v>
      </c>
      <c r="G201" s="6">
        <v>568794</v>
      </c>
      <c r="H201" s="6"/>
      <c r="I201" s="6"/>
      <c r="J201" s="5"/>
      <c r="K201" s="6">
        <v>568794</v>
      </c>
      <c r="L201" s="5"/>
      <c r="M201" s="7">
        <v>43256</v>
      </c>
      <c r="N201" s="6">
        <v>13938</v>
      </c>
      <c r="O201" s="6">
        <v>13938</v>
      </c>
      <c r="P201" s="6">
        <v>13400</v>
      </c>
      <c r="Q201" s="5" t="s">
        <v>177</v>
      </c>
    </row>
    <row r="202" spans="1:17" x14ac:dyDescent="0.25">
      <c r="A202" s="8" t="s">
        <v>203</v>
      </c>
      <c r="B202" s="9">
        <v>43</v>
      </c>
      <c r="C202" s="8" t="s">
        <v>198</v>
      </c>
      <c r="D202" s="8">
        <v>24116</v>
      </c>
      <c r="E202" s="10">
        <v>43242</v>
      </c>
      <c r="F202" s="8" t="s">
        <v>190</v>
      </c>
      <c r="G202" s="9">
        <v>568794</v>
      </c>
      <c r="H202" s="9"/>
      <c r="I202" s="9"/>
      <c r="J202" s="8"/>
      <c r="K202" s="9">
        <v>568794</v>
      </c>
      <c r="L202" s="8"/>
      <c r="M202" s="10">
        <v>43256</v>
      </c>
      <c r="N202" s="9">
        <v>13938</v>
      </c>
      <c r="O202" s="9">
        <v>13938</v>
      </c>
      <c r="P202" s="9">
        <v>13400</v>
      </c>
      <c r="Q202" s="8" t="s">
        <v>177</v>
      </c>
    </row>
    <row r="203" spans="1:17" x14ac:dyDescent="0.25">
      <c r="A203" s="5" t="s">
        <v>204</v>
      </c>
      <c r="B203" s="6">
        <v>903</v>
      </c>
      <c r="C203" s="5" t="s">
        <v>198</v>
      </c>
      <c r="D203" s="5">
        <v>56003</v>
      </c>
      <c r="E203" s="7">
        <v>41502</v>
      </c>
      <c r="F203" s="5" t="s">
        <v>171</v>
      </c>
      <c r="G203" s="6">
        <v>681093</v>
      </c>
      <c r="H203" s="6"/>
      <c r="I203" s="6">
        <v>196526</v>
      </c>
      <c r="J203" s="5" t="s">
        <v>130</v>
      </c>
      <c r="K203" s="6">
        <v>196526</v>
      </c>
      <c r="L203" s="7">
        <v>43187</v>
      </c>
      <c r="M203" s="7">
        <v>43643</v>
      </c>
      <c r="N203" s="6">
        <v>71859</v>
      </c>
      <c r="O203" s="6">
        <v>196528</v>
      </c>
      <c r="P203" s="6"/>
      <c r="Q203" s="5" t="s">
        <v>180</v>
      </c>
    </row>
    <row r="204" spans="1:17" x14ac:dyDescent="0.25">
      <c r="A204" s="8" t="s">
        <v>204</v>
      </c>
      <c r="B204" s="9">
        <v>903</v>
      </c>
      <c r="C204" s="8" t="s">
        <v>198</v>
      </c>
      <c r="D204" s="8">
        <v>56004</v>
      </c>
      <c r="E204" s="10">
        <v>41502</v>
      </c>
      <c r="F204" s="8" t="s">
        <v>171</v>
      </c>
      <c r="G204" s="9">
        <v>681095</v>
      </c>
      <c r="H204" s="9"/>
      <c r="I204" s="9">
        <v>196528</v>
      </c>
      <c r="J204" s="8" t="s">
        <v>130</v>
      </c>
      <c r="K204" s="9">
        <v>196528</v>
      </c>
      <c r="L204" s="10">
        <v>43187</v>
      </c>
      <c r="M204" s="10">
        <v>43643</v>
      </c>
      <c r="N204" s="9">
        <v>71863</v>
      </c>
      <c r="O204" s="9">
        <v>196533</v>
      </c>
      <c r="P204" s="9"/>
      <c r="Q204" s="8" t="s">
        <v>180</v>
      </c>
    </row>
    <row r="205" spans="1:17" x14ac:dyDescent="0.25">
      <c r="A205" s="5" t="s">
        <v>204</v>
      </c>
      <c r="B205" s="6">
        <v>911</v>
      </c>
      <c r="C205" s="5" t="s">
        <v>198</v>
      </c>
      <c r="D205" s="5">
        <v>56005</v>
      </c>
      <c r="E205" s="7">
        <v>41550</v>
      </c>
      <c r="F205" s="5" t="s">
        <v>171</v>
      </c>
      <c r="G205" s="6">
        <v>722864</v>
      </c>
      <c r="H205" s="6"/>
      <c r="I205" s="6">
        <v>219694</v>
      </c>
      <c r="J205" s="5" t="s">
        <v>130</v>
      </c>
      <c r="K205" s="6">
        <v>219694</v>
      </c>
      <c r="L205" s="7">
        <v>42866</v>
      </c>
      <c r="M205" s="7">
        <v>43041</v>
      </c>
      <c r="N205" s="6">
        <v>96885</v>
      </c>
      <c r="O205" s="6">
        <v>219694</v>
      </c>
      <c r="P205" s="6"/>
      <c r="Q205" s="5" t="s">
        <v>180</v>
      </c>
    </row>
    <row r="206" spans="1:17" x14ac:dyDescent="0.25">
      <c r="A206" s="8" t="s">
        <v>204</v>
      </c>
      <c r="B206" s="9">
        <v>911</v>
      </c>
      <c r="C206" s="8" t="s">
        <v>198</v>
      </c>
      <c r="D206" s="8">
        <v>56006</v>
      </c>
      <c r="E206" s="10">
        <v>41550</v>
      </c>
      <c r="F206" s="8" t="s">
        <v>171</v>
      </c>
      <c r="G206" s="9">
        <v>722874</v>
      </c>
      <c r="H206" s="9"/>
      <c r="I206" s="9">
        <v>219704</v>
      </c>
      <c r="J206" s="8" t="s">
        <v>130</v>
      </c>
      <c r="K206" s="9">
        <v>219704</v>
      </c>
      <c r="L206" s="10">
        <v>42866</v>
      </c>
      <c r="M206" s="10">
        <v>43041</v>
      </c>
      <c r="N206" s="9">
        <v>96895</v>
      </c>
      <c r="O206" s="9">
        <v>219704</v>
      </c>
      <c r="P206" s="9"/>
      <c r="Q206" s="8" t="s">
        <v>180</v>
      </c>
    </row>
    <row r="207" spans="1:17" x14ac:dyDescent="0.25">
      <c r="A207" s="5" t="s">
        <v>204</v>
      </c>
      <c r="B207" s="6"/>
      <c r="C207" s="5" t="s">
        <v>198</v>
      </c>
      <c r="D207" s="5">
        <v>56007</v>
      </c>
      <c r="E207" s="7">
        <v>41579</v>
      </c>
      <c r="F207" s="5" t="s">
        <v>171</v>
      </c>
      <c r="G207" s="6">
        <v>507590</v>
      </c>
      <c r="H207" s="6"/>
      <c r="I207" s="6">
        <v>0</v>
      </c>
      <c r="J207" s="5" t="s">
        <v>130</v>
      </c>
      <c r="K207" s="6">
        <v>0</v>
      </c>
      <c r="L207" s="7">
        <v>43399</v>
      </c>
      <c r="M207" s="7">
        <v>43698</v>
      </c>
      <c r="N207" s="6">
        <v>1089</v>
      </c>
      <c r="O207" s="6">
        <v>1089</v>
      </c>
      <c r="P207" s="6"/>
      <c r="Q207" s="5" t="s">
        <v>180</v>
      </c>
    </row>
    <row r="208" spans="1:17" x14ac:dyDescent="0.25">
      <c r="A208" s="8" t="s">
        <v>204</v>
      </c>
      <c r="B208" s="9"/>
      <c r="C208" s="8" t="s">
        <v>198</v>
      </c>
      <c r="D208" s="8">
        <v>56008</v>
      </c>
      <c r="E208" s="10">
        <v>41579</v>
      </c>
      <c r="F208" s="8" t="s">
        <v>171</v>
      </c>
      <c r="G208" s="9">
        <v>507590</v>
      </c>
      <c r="H208" s="9"/>
      <c r="I208" s="9">
        <v>0</v>
      </c>
      <c r="J208" s="8" t="s">
        <v>130</v>
      </c>
      <c r="K208" s="9">
        <v>0</v>
      </c>
      <c r="L208" s="10">
        <v>43399</v>
      </c>
      <c r="M208" s="10">
        <v>43698</v>
      </c>
      <c r="N208" s="9">
        <v>1089</v>
      </c>
      <c r="O208" s="9">
        <v>1089</v>
      </c>
      <c r="P208" s="9"/>
      <c r="Q208" s="8" t="s">
        <v>180</v>
      </c>
    </row>
    <row r="209" spans="1:17" x14ac:dyDescent="0.25">
      <c r="A209" s="5" t="s">
        <v>203</v>
      </c>
      <c r="B209" s="6">
        <v>3</v>
      </c>
      <c r="C209" s="5" t="s">
        <v>198</v>
      </c>
      <c r="D209" s="5">
        <v>56009</v>
      </c>
      <c r="E209" s="7">
        <v>41631</v>
      </c>
      <c r="F209" s="5" t="s">
        <v>171</v>
      </c>
      <c r="G209" s="6">
        <v>927282</v>
      </c>
      <c r="H209" s="6"/>
      <c r="I209" s="6">
        <v>468738</v>
      </c>
      <c r="J209" s="5" t="s">
        <v>130</v>
      </c>
      <c r="K209" s="6">
        <v>468738</v>
      </c>
      <c r="L209" s="7">
        <v>42741</v>
      </c>
      <c r="M209" s="7">
        <v>42899</v>
      </c>
      <c r="N209" s="6">
        <v>90371</v>
      </c>
      <c r="O209" s="6">
        <v>227313</v>
      </c>
      <c r="P209" s="6"/>
      <c r="Q209" s="5" t="s">
        <v>180</v>
      </c>
    </row>
    <row r="210" spans="1:17" x14ac:dyDescent="0.25">
      <c r="A210" s="8" t="s">
        <v>203</v>
      </c>
      <c r="B210" s="9">
        <v>3</v>
      </c>
      <c r="C210" s="8" t="s">
        <v>198</v>
      </c>
      <c r="D210" s="8">
        <v>56010</v>
      </c>
      <c r="E210" s="10">
        <v>41609</v>
      </c>
      <c r="F210" s="8" t="s">
        <v>171</v>
      </c>
      <c r="G210" s="9">
        <v>927284</v>
      </c>
      <c r="H210" s="9"/>
      <c r="I210" s="9">
        <v>468740</v>
      </c>
      <c r="J210" s="8" t="s">
        <v>130</v>
      </c>
      <c r="K210" s="9">
        <v>468740</v>
      </c>
      <c r="L210" s="10">
        <v>42741</v>
      </c>
      <c r="M210" s="10">
        <v>42899</v>
      </c>
      <c r="N210" s="9">
        <v>90371</v>
      </c>
      <c r="O210" s="9">
        <v>227315</v>
      </c>
      <c r="P210" s="9"/>
      <c r="Q210" s="8" t="s">
        <v>180</v>
      </c>
    </row>
    <row r="211" spans="1:17" x14ac:dyDescent="0.25">
      <c r="A211" s="5" t="s">
        <v>204</v>
      </c>
      <c r="B211" s="6">
        <v>904</v>
      </c>
      <c r="C211" s="5" t="s">
        <v>198</v>
      </c>
      <c r="D211" s="5">
        <v>56011</v>
      </c>
      <c r="E211" s="7">
        <v>41764</v>
      </c>
      <c r="F211" s="5" t="s">
        <v>171</v>
      </c>
      <c r="G211" s="6">
        <v>858688</v>
      </c>
      <c r="H211" s="6"/>
      <c r="I211" s="6">
        <v>348003</v>
      </c>
      <c r="J211" s="5" t="s">
        <v>130</v>
      </c>
      <c r="K211" s="6">
        <v>348003</v>
      </c>
      <c r="L211" s="7">
        <v>43391</v>
      </c>
      <c r="M211" s="7">
        <v>43579</v>
      </c>
      <c r="N211" s="6">
        <v>91962</v>
      </c>
      <c r="O211" s="6">
        <v>91962</v>
      </c>
      <c r="P211" s="6">
        <v>5969</v>
      </c>
      <c r="Q211" s="5" t="s">
        <v>180</v>
      </c>
    </row>
    <row r="212" spans="1:17" x14ac:dyDescent="0.25">
      <c r="A212" s="8" t="s">
        <v>204</v>
      </c>
      <c r="B212" s="9">
        <v>904</v>
      </c>
      <c r="C212" s="8" t="s">
        <v>198</v>
      </c>
      <c r="D212" s="8">
        <v>56012</v>
      </c>
      <c r="E212" s="10">
        <v>41764</v>
      </c>
      <c r="F212" s="8" t="s">
        <v>171</v>
      </c>
      <c r="G212" s="9">
        <v>864661</v>
      </c>
      <c r="H212" s="9"/>
      <c r="I212" s="9">
        <v>353976</v>
      </c>
      <c r="J212" s="8" t="s">
        <v>130</v>
      </c>
      <c r="K212" s="9">
        <v>353976</v>
      </c>
      <c r="L212" s="10">
        <v>43391</v>
      </c>
      <c r="M212" s="10">
        <v>43579</v>
      </c>
      <c r="N212" s="9">
        <v>91966</v>
      </c>
      <c r="O212" s="9">
        <v>91966</v>
      </c>
      <c r="P212" s="9">
        <v>5969</v>
      </c>
      <c r="Q212" s="8" t="s">
        <v>180</v>
      </c>
    </row>
    <row r="213" spans="1:17" x14ac:dyDescent="0.25">
      <c r="A213" s="5" t="s">
        <v>203</v>
      </c>
      <c r="B213" s="6">
        <v>8</v>
      </c>
      <c r="C213" s="5" t="s">
        <v>198</v>
      </c>
      <c r="D213" s="5">
        <v>56013</v>
      </c>
      <c r="E213" s="7">
        <v>41816</v>
      </c>
      <c r="F213" s="5" t="s">
        <v>171</v>
      </c>
      <c r="G213" s="6">
        <v>826172</v>
      </c>
      <c r="H213" s="6"/>
      <c r="I213" s="6">
        <v>311936</v>
      </c>
      <c r="J213" s="5" t="s">
        <v>130</v>
      </c>
      <c r="K213" s="6">
        <v>311936</v>
      </c>
      <c r="L213" s="7">
        <v>43609</v>
      </c>
      <c r="M213" s="7">
        <v>43805</v>
      </c>
      <c r="N213" s="6">
        <v>69086</v>
      </c>
      <c r="O213" s="6">
        <v>69086</v>
      </c>
      <c r="P213" s="6">
        <v>9387</v>
      </c>
      <c r="Q213" s="5" t="s">
        <v>180</v>
      </c>
    </row>
    <row r="214" spans="1:17" x14ac:dyDescent="0.25">
      <c r="A214" s="8" t="s">
        <v>203</v>
      </c>
      <c r="B214" s="9">
        <v>8</v>
      </c>
      <c r="C214" s="8" t="s">
        <v>198</v>
      </c>
      <c r="D214" s="8">
        <v>56014</v>
      </c>
      <c r="E214" s="10">
        <v>41816</v>
      </c>
      <c r="F214" s="8" t="s">
        <v>171</v>
      </c>
      <c r="G214" s="9">
        <v>826170</v>
      </c>
      <c r="H214" s="9"/>
      <c r="I214" s="9">
        <v>311934</v>
      </c>
      <c r="J214" s="8" t="s">
        <v>130</v>
      </c>
      <c r="K214" s="9">
        <v>311934</v>
      </c>
      <c r="L214" s="10">
        <v>43609</v>
      </c>
      <c r="M214" s="10">
        <v>43805</v>
      </c>
      <c r="N214" s="9">
        <v>69086</v>
      </c>
      <c r="O214" s="9">
        <v>69086</v>
      </c>
      <c r="P214" s="9">
        <v>9387</v>
      </c>
      <c r="Q214" s="8" t="s">
        <v>180</v>
      </c>
    </row>
    <row r="215" spans="1:17" x14ac:dyDescent="0.25">
      <c r="A215" s="5" t="s">
        <v>204</v>
      </c>
      <c r="B215" s="6"/>
      <c r="C215" s="5" t="s">
        <v>198</v>
      </c>
      <c r="D215" s="5">
        <v>56015</v>
      </c>
      <c r="E215" s="7">
        <v>41859</v>
      </c>
      <c r="F215" s="5" t="s">
        <v>171</v>
      </c>
      <c r="G215" s="6">
        <v>518176</v>
      </c>
      <c r="H215" s="6"/>
      <c r="I215" s="6">
        <v>0</v>
      </c>
      <c r="J215" s="5" t="s">
        <v>130</v>
      </c>
      <c r="K215" s="6">
        <v>0</v>
      </c>
      <c r="L215" s="7">
        <v>43512</v>
      </c>
      <c r="M215" s="7">
        <v>43822</v>
      </c>
      <c r="N215" s="6">
        <v>5</v>
      </c>
      <c r="O215" s="6">
        <v>5</v>
      </c>
      <c r="P215" s="6"/>
      <c r="Q215" s="5" t="s">
        <v>180</v>
      </c>
    </row>
    <row r="216" spans="1:17" x14ac:dyDescent="0.25">
      <c r="A216" s="8" t="s">
        <v>204</v>
      </c>
      <c r="B216" s="9"/>
      <c r="C216" s="8" t="s">
        <v>198</v>
      </c>
      <c r="D216" s="8">
        <v>56016</v>
      </c>
      <c r="E216" s="10">
        <v>41859</v>
      </c>
      <c r="F216" s="8" t="s">
        <v>171</v>
      </c>
      <c r="G216" s="9">
        <v>518176</v>
      </c>
      <c r="H216" s="9"/>
      <c r="I216" s="9">
        <v>0</v>
      </c>
      <c r="J216" s="8" t="s">
        <v>130</v>
      </c>
      <c r="K216" s="9">
        <v>0</v>
      </c>
      <c r="L216" s="10">
        <v>43512</v>
      </c>
      <c r="M216" s="10">
        <v>43822</v>
      </c>
      <c r="N216" s="9">
        <v>5</v>
      </c>
      <c r="O216" s="9">
        <v>5</v>
      </c>
      <c r="P216" s="9"/>
      <c r="Q216" s="8" t="s">
        <v>180</v>
      </c>
    </row>
    <row r="217" spans="1:17" x14ac:dyDescent="0.25">
      <c r="A217" s="5" t="s">
        <v>203</v>
      </c>
      <c r="B217" s="6">
        <v>4</v>
      </c>
      <c r="C217" s="5" t="s">
        <v>198</v>
      </c>
      <c r="D217" s="5">
        <v>56017</v>
      </c>
      <c r="E217" s="7">
        <v>41883</v>
      </c>
      <c r="F217" s="5" t="s">
        <v>171</v>
      </c>
      <c r="G217" s="6">
        <v>771116</v>
      </c>
      <c r="H217" s="6"/>
      <c r="I217" s="6">
        <v>253197</v>
      </c>
      <c r="J217" s="5" t="s">
        <v>130</v>
      </c>
      <c r="K217" s="6">
        <v>253197</v>
      </c>
      <c r="L217" s="7">
        <v>43550</v>
      </c>
      <c r="M217" s="7">
        <v>43746</v>
      </c>
      <c r="N217" s="6">
        <v>123025</v>
      </c>
      <c r="O217" s="6">
        <v>253197</v>
      </c>
      <c r="P217" s="6">
        <v>10229</v>
      </c>
      <c r="Q217" s="5" t="s">
        <v>180</v>
      </c>
    </row>
    <row r="218" spans="1:17" x14ac:dyDescent="0.25">
      <c r="A218" s="8" t="s">
        <v>203</v>
      </c>
      <c r="B218" s="9">
        <v>4</v>
      </c>
      <c r="C218" s="8" t="s">
        <v>198</v>
      </c>
      <c r="D218" s="8">
        <v>56018</v>
      </c>
      <c r="E218" s="10">
        <v>41883</v>
      </c>
      <c r="F218" s="8" t="s">
        <v>171</v>
      </c>
      <c r="G218" s="9">
        <v>771121</v>
      </c>
      <c r="H218" s="9"/>
      <c r="I218" s="9">
        <v>253202</v>
      </c>
      <c r="J218" s="8" t="s">
        <v>130</v>
      </c>
      <c r="K218" s="9">
        <v>253202</v>
      </c>
      <c r="L218" s="10">
        <v>43550</v>
      </c>
      <c r="M218" s="10">
        <v>43746</v>
      </c>
      <c r="N218" s="9">
        <v>123023</v>
      </c>
      <c r="O218" s="9">
        <v>253202</v>
      </c>
      <c r="P218" s="9">
        <v>10229</v>
      </c>
      <c r="Q218" s="8" t="s">
        <v>180</v>
      </c>
    </row>
    <row r="219" spans="1:17" x14ac:dyDescent="0.25">
      <c r="A219" s="5" t="s">
        <v>203</v>
      </c>
      <c r="B219" s="6">
        <v>9</v>
      </c>
      <c r="C219" s="5" t="s">
        <v>198</v>
      </c>
      <c r="D219" s="5">
        <v>56019</v>
      </c>
      <c r="E219" s="7">
        <v>42500</v>
      </c>
      <c r="F219" s="5" t="s">
        <v>191</v>
      </c>
      <c r="G219" s="6">
        <v>640564</v>
      </c>
      <c r="H219" s="6"/>
      <c r="I219" s="6">
        <v>146236</v>
      </c>
      <c r="J219" s="5" t="s">
        <v>130</v>
      </c>
      <c r="K219" s="6">
        <v>146236</v>
      </c>
      <c r="L219" s="7">
        <v>44137</v>
      </c>
      <c r="M219" s="7">
        <v>44239</v>
      </c>
      <c r="N219" s="6">
        <v>7743</v>
      </c>
      <c r="O219" s="6">
        <v>146236</v>
      </c>
      <c r="P219" s="6">
        <v>7744</v>
      </c>
      <c r="Q219" s="5" t="s">
        <v>180</v>
      </c>
    </row>
    <row r="220" spans="1:17" x14ac:dyDescent="0.25">
      <c r="A220" s="8" t="s">
        <v>203</v>
      </c>
      <c r="B220" s="9">
        <v>9</v>
      </c>
      <c r="C220" s="8" t="s">
        <v>198</v>
      </c>
      <c r="D220" s="8">
        <v>56020</v>
      </c>
      <c r="E220" s="10">
        <v>42481</v>
      </c>
      <c r="F220" s="8" t="s">
        <v>191</v>
      </c>
      <c r="G220" s="9">
        <v>640569</v>
      </c>
      <c r="H220" s="9"/>
      <c r="I220" s="9">
        <v>146237</v>
      </c>
      <c r="J220" s="8" t="s">
        <v>130</v>
      </c>
      <c r="K220" s="9">
        <v>146237</v>
      </c>
      <c r="L220" s="10">
        <v>44137</v>
      </c>
      <c r="M220" s="10">
        <v>44194</v>
      </c>
      <c r="N220" s="9">
        <v>7743</v>
      </c>
      <c r="O220" s="9">
        <v>146237</v>
      </c>
      <c r="P220" s="9">
        <v>7744</v>
      </c>
      <c r="Q220" s="8" t="s">
        <v>180</v>
      </c>
    </row>
    <row r="221" spans="1:17" x14ac:dyDescent="0.25">
      <c r="A221" s="5" t="s">
        <v>203</v>
      </c>
      <c r="B221" s="6">
        <v>6</v>
      </c>
      <c r="C221" s="5" t="s">
        <v>198</v>
      </c>
      <c r="D221" s="5">
        <v>56021</v>
      </c>
      <c r="E221" s="7">
        <v>42551</v>
      </c>
      <c r="F221" s="5" t="s">
        <v>191</v>
      </c>
      <c r="G221" s="6">
        <v>655830</v>
      </c>
      <c r="H221" s="6"/>
      <c r="I221" s="6">
        <v>162486</v>
      </c>
      <c r="J221" s="5" t="s">
        <v>130</v>
      </c>
      <c r="K221" s="6">
        <v>162486</v>
      </c>
      <c r="L221" s="7">
        <v>44021</v>
      </c>
      <c r="M221" s="7">
        <v>44055</v>
      </c>
      <c r="N221" s="6">
        <v>22572</v>
      </c>
      <c r="O221" s="6">
        <v>162486</v>
      </c>
      <c r="P221" s="6">
        <v>12220</v>
      </c>
      <c r="Q221" s="5" t="s">
        <v>180</v>
      </c>
    </row>
    <row r="222" spans="1:17" x14ac:dyDescent="0.25">
      <c r="A222" s="8" t="s">
        <v>203</v>
      </c>
      <c r="B222" s="9">
        <v>6</v>
      </c>
      <c r="C222" s="8" t="s">
        <v>198</v>
      </c>
      <c r="D222" s="8">
        <v>56022</v>
      </c>
      <c r="E222" s="10">
        <v>42566</v>
      </c>
      <c r="F222" s="8" t="s">
        <v>191</v>
      </c>
      <c r="G222" s="9">
        <v>655830</v>
      </c>
      <c r="H222" s="9"/>
      <c r="I222" s="9">
        <v>162485</v>
      </c>
      <c r="J222" s="8" t="s">
        <v>130</v>
      </c>
      <c r="K222" s="9">
        <v>162485</v>
      </c>
      <c r="L222" s="10">
        <v>44021</v>
      </c>
      <c r="M222" s="10">
        <v>44029</v>
      </c>
      <c r="N222" s="9">
        <v>22572</v>
      </c>
      <c r="O222" s="9">
        <v>162485</v>
      </c>
      <c r="P222" s="9">
        <v>12220</v>
      </c>
      <c r="Q222" s="8" t="s">
        <v>180</v>
      </c>
    </row>
    <row r="223" spans="1:17" x14ac:dyDescent="0.25">
      <c r="A223" s="5" t="s">
        <v>203</v>
      </c>
      <c r="B223" s="6">
        <v>7</v>
      </c>
      <c r="C223" s="5" t="s">
        <v>198</v>
      </c>
      <c r="D223" s="5">
        <v>56023</v>
      </c>
      <c r="E223" s="7">
        <v>42594</v>
      </c>
      <c r="F223" s="5" t="s">
        <v>191</v>
      </c>
      <c r="G223" s="6">
        <v>668233</v>
      </c>
      <c r="H223" s="6"/>
      <c r="I223" s="6">
        <v>157774</v>
      </c>
      <c r="J223" s="5" t="s">
        <v>130</v>
      </c>
      <c r="K223" s="6">
        <v>157774</v>
      </c>
      <c r="L223" s="7">
        <v>44084</v>
      </c>
      <c r="M223" s="7">
        <v>44186</v>
      </c>
      <c r="N223" s="6">
        <v>19170</v>
      </c>
      <c r="O223" s="6">
        <v>157774</v>
      </c>
      <c r="P223" s="6">
        <v>12129</v>
      </c>
      <c r="Q223" s="5" t="s">
        <v>180</v>
      </c>
    </row>
    <row r="224" spans="1:17" x14ac:dyDescent="0.25">
      <c r="A224" s="8" t="s">
        <v>203</v>
      </c>
      <c r="B224" s="9">
        <v>7</v>
      </c>
      <c r="C224" s="8" t="s">
        <v>198</v>
      </c>
      <c r="D224" s="8">
        <v>56024</v>
      </c>
      <c r="E224" s="10">
        <v>42594</v>
      </c>
      <c r="F224" s="8" t="s">
        <v>191</v>
      </c>
      <c r="G224" s="9">
        <v>668247</v>
      </c>
      <c r="H224" s="9"/>
      <c r="I224" s="9">
        <v>157778</v>
      </c>
      <c r="J224" s="8" t="s">
        <v>130</v>
      </c>
      <c r="K224" s="9">
        <v>157778</v>
      </c>
      <c r="L224" s="10">
        <v>44084</v>
      </c>
      <c r="M224" s="10">
        <v>44112</v>
      </c>
      <c r="N224" s="9">
        <v>19170</v>
      </c>
      <c r="O224" s="9">
        <v>157778</v>
      </c>
      <c r="P224" s="9">
        <v>12129</v>
      </c>
      <c r="Q224" s="8" t="s">
        <v>180</v>
      </c>
    </row>
    <row r="225" spans="1:17" x14ac:dyDescent="0.25">
      <c r="A225" s="5" t="s">
        <v>203</v>
      </c>
      <c r="B225" s="6">
        <v>22</v>
      </c>
      <c r="C225" s="5" t="s">
        <v>198</v>
      </c>
      <c r="D225" s="5">
        <v>56025</v>
      </c>
      <c r="E225" s="7">
        <v>42780</v>
      </c>
      <c r="F225" s="5" t="s">
        <v>191</v>
      </c>
      <c r="G225" s="6">
        <v>606866</v>
      </c>
      <c r="H225" s="6"/>
      <c r="I225" s="6">
        <v>87313</v>
      </c>
      <c r="J225" s="5" t="s">
        <v>130</v>
      </c>
      <c r="K225" s="6">
        <v>87313</v>
      </c>
      <c r="L225" s="7">
        <v>44264</v>
      </c>
      <c r="M225" s="7">
        <v>44330</v>
      </c>
      <c r="N225" s="6">
        <v>87313</v>
      </c>
      <c r="O225" s="6">
        <v>87313</v>
      </c>
      <c r="P225" s="6">
        <v>10030</v>
      </c>
      <c r="Q225" s="5" t="s">
        <v>180</v>
      </c>
    </row>
    <row r="226" spans="1:17" x14ac:dyDescent="0.25">
      <c r="A226" s="8" t="s">
        <v>203</v>
      </c>
      <c r="B226" s="9">
        <v>22</v>
      </c>
      <c r="C226" s="8" t="s">
        <v>198</v>
      </c>
      <c r="D226" s="8">
        <v>56026</v>
      </c>
      <c r="E226" s="10">
        <v>42780</v>
      </c>
      <c r="F226" s="8" t="s">
        <v>191</v>
      </c>
      <c r="G226" s="9">
        <v>606876</v>
      </c>
      <c r="H226" s="9"/>
      <c r="I226" s="9">
        <v>87318</v>
      </c>
      <c r="J226" s="8" t="s">
        <v>130</v>
      </c>
      <c r="K226" s="9">
        <v>87318</v>
      </c>
      <c r="L226" s="10">
        <v>44264</v>
      </c>
      <c r="M226" s="10">
        <v>44309</v>
      </c>
      <c r="N226" s="9">
        <v>87318</v>
      </c>
      <c r="O226" s="9">
        <v>87318</v>
      </c>
      <c r="P226" s="9">
        <v>10030</v>
      </c>
      <c r="Q226" s="8" t="s">
        <v>180</v>
      </c>
    </row>
    <row r="227" spans="1:17" x14ac:dyDescent="0.25">
      <c r="A227" s="5" t="s">
        <v>203</v>
      </c>
      <c r="B227" s="6">
        <v>36</v>
      </c>
      <c r="C227" s="5" t="s">
        <v>198</v>
      </c>
      <c r="D227" s="5">
        <v>56027</v>
      </c>
      <c r="E227" s="7">
        <v>42815</v>
      </c>
      <c r="F227" s="5" t="s">
        <v>191</v>
      </c>
      <c r="G227" s="6">
        <v>601458</v>
      </c>
      <c r="H227" s="6"/>
      <c r="I227" s="6">
        <v>81514</v>
      </c>
      <c r="J227" s="5" t="s">
        <v>130</v>
      </c>
      <c r="K227" s="6">
        <v>81514</v>
      </c>
      <c r="L227" s="7">
        <v>44294</v>
      </c>
      <c r="M227" s="7">
        <v>44415</v>
      </c>
      <c r="N227" s="6">
        <v>81514</v>
      </c>
      <c r="O227" s="6">
        <v>81514</v>
      </c>
      <c r="P227" s="6">
        <v>11846</v>
      </c>
      <c r="Q227" s="5" t="s">
        <v>180</v>
      </c>
    </row>
    <row r="228" spans="1:17" x14ac:dyDescent="0.25">
      <c r="A228" s="8" t="s">
        <v>203</v>
      </c>
      <c r="B228" s="9">
        <v>36</v>
      </c>
      <c r="C228" s="8" t="s">
        <v>198</v>
      </c>
      <c r="D228" s="8">
        <v>56028</v>
      </c>
      <c r="E228" s="10">
        <v>42815</v>
      </c>
      <c r="F228" s="8" t="s">
        <v>191</v>
      </c>
      <c r="G228" s="9">
        <v>601463</v>
      </c>
      <c r="H228" s="9"/>
      <c r="I228" s="9">
        <v>81518</v>
      </c>
      <c r="J228" s="8" t="s">
        <v>130</v>
      </c>
      <c r="K228" s="9">
        <v>81518</v>
      </c>
      <c r="L228" s="10">
        <v>44294</v>
      </c>
      <c r="M228" s="10">
        <v>44415</v>
      </c>
      <c r="N228" s="9">
        <v>81518</v>
      </c>
      <c r="O228" s="9">
        <v>81518</v>
      </c>
      <c r="P228" s="9">
        <v>11846</v>
      </c>
      <c r="Q228" s="8" t="s">
        <v>180</v>
      </c>
    </row>
    <row r="229" spans="1:17" x14ac:dyDescent="0.25">
      <c r="A229" s="5" t="s">
        <v>203</v>
      </c>
      <c r="B229" s="6">
        <v>23</v>
      </c>
      <c r="C229" s="5" t="s">
        <v>198</v>
      </c>
      <c r="D229" s="5">
        <v>56029</v>
      </c>
      <c r="E229" s="7">
        <v>42836</v>
      </c>
      <c r="F229" s="5" t="s">
        <v>191</v>
      </c>
      <c r="G229" s="6">
        <v>646061</v>
      </c>
      <c r="H229" s="6"/>
      <c r="I229" s="6">
        <v>129191</v>
      </c>
      <c r="J229" s="5" t="s">
        <v>130</v>
      </c>
      <c r="K229" s="6">
        <v>129191</v>
      </c>
      <c r="L229" s="7">
        <v>44197</v>
      </c>
      <c r="M229" s="7">
        <v>44309</v>
      </c>
      <c r="N229" s="6">
        <v>129227</v>
      </c>
      <c r="O229" s="6">
        <v>129227</v>
      </c>
      <c r="P229" s="6">
        <v>9531</v>
      </c>
      <c r="Q229" s="5" t="s">
        <v>180</v>
      </c>
    </row>
    <row r="230" spans="1:17" x14ac:dyDescent="0.25">
      <c r="A230" s="8" t="s">
        <v>203</v>
      </c>
      <c r="B230" s="9">
        <v>23</v>
      </c>
      <c r="C230" s="8" t="s">
        <v>198</v>
      </c>
      <c r="D230" s="8">
        <v>56030</v>
      </c>
      <c r="E230" s="10">
        <v>42836</v>
      </c>
      <c r="F230" s="8" t="s">
        <v>191</v>
      </c>
      <c r="G230" s="9">
        <v>646067</v>
      </c>
      <c r="H230" s="9"/>
      <c r="I230" s="9">
        <v>129197</v>
      </c>
      <c r="J230" s="8" t="s">
        <v>130</v>
      </c>
      <c r="K230" s="9">
        <v>129197</v>
      </c>
      <c r="L230" s="10">
        <v>44197</v>
      </c>
      <c r="M230" s="10">
        <v>44246</v>
      </c>
      <c r="N230" s="9">
        <v>129233</v>
      </c>
      <c r="O230" s="9">
        <v>129233</v>
      </c>
      <c r="P230" s="9">
        <v>9531</v>
      </c>
      <c r="Q230" s="8" t="s">
        <v>180</v>
      </c>
    </row>
    <row r="231" spans="1:17" x14ac:dyDescent="0.25">
      <c r="A231" s="5" t="s">
        <v>203</v>
      </c>
      <c r="B231" s="6">
        <v>34</v>
      </c>
      <c r="C231" s="5" t="s">
        <v>198</v>
      </c>
      <c r="D231" s="5">
        <v>56031</v>
      </c>
      <c r="E231" s="7">
        <v>42877</v>
      </c>
      <c r="F231" s="5" t="s">
        <v>191</v>
      </c>
      <c r="G231" s="6">
        <v>535737</v>
      </c>
      <c r="H231" s="6"/>
      <c r="I231" s="6">
        <v>16019</v>
      </c>
      <c r="J231" s="5" t="s">
        <v>130</v>
      </c>
      <c r="K231" s="6">
        <v>16019</v>
      </c>
      <c r="L231" s="7">
        <v>44381</v>
      </c>
      <c r="M231" s="7">
        <v>44418</v>
      </c>
      <c r="N231" s="6">
        <v>16019</v>
      </c>
      <c r="O231" s="6">
        <v>16019</v>
      </c>
      <c r="P231" s="6">
        <v>9168</v>
      </c>
      <c r="Q231" s="5" t="s">
        <v>180</v>
      </c>
    </row>
    <row r="232" spans="1:17" x14ac:dyDescent="0.25">
      <c r="A232" s="8" t="s">
        <v>203</v>
      </c>
      <c r="B232" s="9">
        <v>34</v>
      </c>
      <c r="C232" s="8" t="s">
        <v>198</v>
      </c>
      <c r="D232" s="8">
        <v>56032</v>
      </c>
      <c r="E232" s="10">
        <v>42877</v>
      </c>
      <c r="F232" s="8" t="s">
        <v>191</v>
      </c>
      <c r="G232" s="9">
        <v>535737</v>
      </c>
      <c r="H232" s="9"/>
      <c r="I232" s="9">
        <v>16019</v>
      </c>
      <c r="J232" s="8" t="s">
        <v>130</v>
      </c>
      <c r="K232" s="9">
        <v>16019</v>
      </c>
      <c r="L232" s="10">
        <v>44381</v>
      </c>
      <c r="M232" s="10">
        <v>44428</v>
      </c>
      <c r="N232" s="9">
        <v>16019</v>
      </c>
      <c r="O232" s="9">
        <v>16019</v>
      </c>
      <c r="P232" s="9">
        <v>9168</v>
      </c>
      <c r="Q232" s="8" t="s">
        <v>180</v>
      </c>
    </row>
    <row r="233" spans="1:17" x14ac:dyDescent="0.25">
      <c r="A233" s="5" t="s">
        <v>203</v>
      </c>
      <c r="B233" s="6">
        <v>24</v>
      </c>
      <c r="C233" s="5" t="s">
        <v>198</v>
      </c>
      <c r="D233" s="5">
        <v>56033</v>
      </c>
      <c r="E233" s="7">
        <v>42909</v>
      </c>
      <c r="F233" s="5" t="s">
        <v>191</v>
      </c>
      <c r="G233" s="6">
        <v>553037</v>
      </c>
      <c r="H233" s="6"/>
      <c r="I233" s="6">
        <v>33523</v>
      </c>
      <c r="J233" s="5" t="s">
        <v>130</v>
      </c>
      <c r="K233" s="6">
        <v>33523</v>
      </c>
      <c r="L233" s="7">
        <v>44333</v>
      </c>
      <c r="M233" s="7">
        <v>44489</v>
      </c>
      <c r="N233" s="6">
        <v>33523</v>
      </c>
      <c r="O233" s="6">
        <v>33523</v>
      </c>
      <c r="P233" s="6">
        <v>6371</v>
      </c>
      <c r="Q233" s="5" t="s">
        <v>180</v>
      </c>
    </row>
    <row r="234" spans="1:17" x14ac:dyDescent="0.25">
      <c r="A234" s="8" t="s">
        <v>203</v>
      </c>
      <c r="B234" s="9">
        <v>24</v>
      </c>
      <c r="C234" s="8" t="s">
        <v>198</v>
      </c>
      <c r="D234" s="8">
        <v>56034</v>
      </c>
      <c r="E234" s="10">
        <v>42909</v>
      </c>
      <c r="F234" s="8" t="s">
        <v>191</v>
      </c>
      <c r="G234" s="9">
        <v>553039</v>
      </c>
      <c r="H234" s="9"/>
      <c r="I234" s="9">
        <v>33523</v>
      </c>
      <c r="J234" s="8" t="s">
        <v>130</v>
      </c>
      <c r="K234" s="9">
        <v>33523</v>
      </c>
      <c r="L234" s="10">
        <v>44333</v>
      </c>
      <c r="M234" s="10">
        <v>44489</v>
      </c>
      <c r="N234" s="9">
        <v>33523</v>
      </c>
      <c r="O234" s="9">
        <v>33523</v>
      </c>
      <c r="P234" s="9">
        <v>6371</v>
      </c>
      <c r="Q234" s="8" t="s">
        <v>180</v>
      </c>
    </row>
    <row r="235" spans="1:17" x14ac:dyDescent="0.25">
      <c r="A235" s="5" t="s">
        <v>203</v>
      </c>
      <c r="B235" s="6">
        <v>15</v>
      </c>
      <c r="C235" s="5" t="s">
        <v>198</v>
      </c>
      <c r="D235" s="5">
        <v>56035</v>
      </c>
      <c r="E235" s="7">
        <v>43412</v>
      </c>
      <c r="F235" s="5" t="s">
        <v>192</v>
      </c>
      <c r="G235" s="6">
        <v>417401</v>
      </c>
      <c r="H235" s="6"/>
      <c r="I235" s="6"/>
      <c r="J235" s="5"/>
      <c r="K235" s="6">
        <v>417401</v>
      </c>
      <c r="L235" s="5"/>
      <c r="M235" s="7">
        <v>43458</v>
      </c>
      <c r="N235" s="6">
        <v>29887</v>
      </c>
      <c r="O235" s="6">
        <v>168249</v>
      </c>
      <c r="P235" s="6">
        <v>12860</v>
      </c>
      <c r="Q235" s="5" t="s">
        <v>180</v>
      </c>
    </row>
    <row r="236" spans="1:17" x14ac:dyDescent="0.25">
      <c r="A236" s="8" t="s">
        <v>203</v>
      </c>
      <c r="B236" s="9">
        <v>15</v>
      </c>
      <c r="C236" s="8" t="s">
        <v>198</v>
      </c>
      <c r="D236" s="8">
        <v>56036</v>
      </c>
      <c r="E236" s="10">
        <v>43412</v>
      </c>
      <c r="F236" s="8" t="s">
        <v>192</v>
      </c>
      <c r="G236" s="9">
        <v>417401</v>
      </c>
      <c r="H236" s="9"/>
      <c r="I236" s="9"/>
      <c r="J236" s="8"/>
      <c r="K236" s="9">
        <v>417401</v>
      </c>
      <c r="L236" s="8"/>
      <c r="M236" s="10">
        <v>43458</v>
      </c>
      <c r="N236" s="9">
        <v>29887</v>
      </c>
      <c r="O236" s="9">
        <v>168249</v>
      </c>
      <c r="P236" s="9">
        <v>12860</v>
      </c>
      <c r="Q236" s="8" t="s">
        <v>180</v>
      </c>
    </row>
    <row r="237" spans="1:17" x14ac:dyDescent="0.25">
      <c r="A237" s="5" t="s">
        <v>203</v>
      </c>
      <c r="B237" s="6">
        <v>10</v>
      </c>
      <c r="C237" s="5" t="s">
        <v>198</v>
      </c>
      <c r="D237" s="5">
        <v>56037</v>
      </c>
      <c r="E237" s="7">
        <v>43516</v>
      </c>
      <c r="F237" s="5" t="s">
        <v>192</v>
      </c>
      <c r="G237" s="6">
        <v>405960</v>
      </c>
      <c r="H237" s="6"/>
      <c r="I237" s="6"/>
      <c r="J237" s="5"/>
      <c r="K237" s="6">
        <v>405960</v>
      </c>
      <c r="L237" s="5"/>
      <c r="M237" s="7">
        <v>43545</v>
      </c>
      <c r="N237" s="6">
        <v>7699</v>
      </c>
      <c r="O237" s="6">
        <v>147540</v>
      </c>
      <c r="P237" s="6">
        <v>7699</v>
      </c>
      <c r="Q237" s="5" t="s">
        <v>180</v>
      </c>
    </row>
    <row r="238" spans="1:17" x14ac:dyDescent="0.25">
      <c r="A238" s="8" t="s">
        <v>203</v>
      </c>
      <c r="B238" s="9">
        <v>10</v>
      </c>
      <c r="C238" s="8" t="s">
        <v>198</v>
      </c>
      <c r="D238" s="8">
        <v>56038</v>
      </c>
      <c r="E238" s="10">
        <v>43516</v>
      </c>
      <c r="F238" s="8" t="s">
        <v>192</v>
      </c>
      <c r="G238" s="9">
        <v>405961</v>
      </c>
      <c r="H238" s="9"/>
      <c r="I238" s="9"/>
      <c r="J238" s="8"/>
      <c r="K238" s="9">
        <v>405961</v>
      </c>
      <c r="L238" s="8"/>
      <c r="M238" s="10">
        <v>43545</v>
      </c>
      <c r="N238" s="9">
        <v>7699</v>
      </c>
      <c r="O238" s="9">
        <v>147540</v>
      </c>
      <c r="P238" s="9">
        <v>7699</v>
      </c>
      <c r="Q238" s="8" t="s">
        <v>180</v>
      </c>
    </row>
    <row r="239" spans="1:17" x14ac:dyDescent="0.25">
      <c r="A239" s="5" t="s">
        <v>203</v>
      </c>
      <c r="B239" s="6">
        <v>11</v>
      </c>
      <c r="C239" s="5" t="s">
        <v>198</v>
      </c>
      <c r="D239" s="5">
        <v>56039</v>
      </c>
      <c r="E239" s="7">
        <v>43564</v>
      </c>
      <c r="F239" s="5" t="s">
        <v>192</v>
      </c>
      <c r="G239" s="6">
        <v>401486</v>
      </c>
      <c r="H239" s="6"/>
      <c r="I239" s="6"/>
      <c r="J239" s="5"/>
      <c r="K239" s="6">
        <v>401486</v>
      </c>
      <c r="L239" s="5"/>
      <c r="M239" s="7">
        <v>43581</v>
      </c>
      <c r="N239" s="6">
        <v>137103</v>
      </c>
      <c r="O239" s="6">
        <v>137103</v>
      </c>
      <c r="P239" s="6">
        <v>7589</v>
      </c>
      <c r="Q239" s="5" t="s">
        <v>180</v>
      </c>
    </row>
    <row r="240" spans="1:17" x14ac:dyDescent="0.25">
      <c r="A240" s="8" t="s">
        <v>203</v>
      </c>
      <c r="B240" s="9">
        <v>11</v>
      </c>
      <c r="C240" s="8" t="s">
        <v>198</v>
      </c>
      <c r="D240" s="8">
        <v>56040</v>
      </c>
      <c r="E240" s="10">
        <v>43564</v>
      </c>
      <c r="F240" s="8" t="s">
        <v>192</v>
      </c>
      <c r="G240" s="9">
        <v>401486</v>
      </c>
      <c r="H240" s="9"/>
      <c r="I240" s="9"/>
      <c r="J240" s="8"/>
      <c r="K240" s="9">
        <v>401486</v>
      </c>
      <c r="L240" s="8"/>
      <c r="M240" s="10">
        <v>43581</v>
      </c>
      <c r="N240" s="9">
        <v>137103</v>
      </c>
      <c r="O240" s="9">
        <v>137103</v>
      </c>
      <c r="P240" s="9">
        <v>7589</v>
      </c>
      <c r="Q240" s="8" t="s">
        <v>180</v>
      </c>
    </row>
    <row r="241" spans="1:17" x14ac:dyDescent="0.25">
      <c r="A241" s="5" t="s">
        <v>203</v>
      </c>
      <c r="B241" s="6">
        <v>12</v>
      </c>
      <c r="C241" s="5" t="s">
        <v>198</v>
      </c>
      <c r="D241" s="5">
        <v>56041</v>
      </c>
      <c r="E241" s="7">
        <v>43600</v>
      </c>
      <c r="F241" s="5" t="s">
        <v>192</v>
      </c>
      <c r="G241" s="6">
        <v>385335</v>
      </c>
      <c r="H241" s="6"/>
      <c r="I241" s="6"/>
      <c r="J241" s="5"/>
      <c r="K241" s="6">
        <v>385335</v>
      </c>
      <c r="L241" s="5"/>
      <c r="M241" s="7">
        <v>43627</v>
      </c>
      <c r="N241" s="6">
        <v>120808</v>
      </c>
      <c r="O241" s="6">
        <v>120808</v>
      </c>
      <c r="P241" s="6">
        <v>4789</v>
      </c>
      <c r="Q241" s="5" t="s">
        <v>180</v>
      </c>
    </row>
    <row r="242" spans="1:17" x14ac:dyDescent="0.25">
      <c r="A242" s="8" t="s">
        <v>203</v>
      </c>
      <c r="B242" s="9">
        <v>12</v>
      </c>
      <c r="C242" s="8" t="s">
        <v>198</v>
      </c>
      <c r="D242" s="8">
        <v>56042</v>
      </c>
      <c r="E242" s="10">
        <v>43600</v>
      </c>
      <c r="F242" s="8" t="s">
        <v>192</v>
      </c>
      <c r="G242" s="9">
        <v>385335</v>
      </c>
      <c r="H242" s="9"/>
      <c r="I242" s="9"/>
      <c r="J242" s="8"/>
      <c r="K242" s="9">
        <v>385335</v>
      </c>
      <c r="L242" s="8"/>
      <c r="M242" s="10">
        <v>43627</v>
      </c>
      <c r="N242" s="9">
        <v>120808</v>
      </c>
      <c r="O242" s="9">
        <v>120808</v>
      </c>
      <c r="P242" s="9">
        <v>4789</v>
      </c>
      <c r="Q242" s="8" t="s">
        <v>180</v>
      </c>
    </row>
    <row r="243" spans="1:17" x14ac:dyDescent="0.25">
      <c r="A243" s="5" t="s">
        <v>203</v>
      </c>
      <c r="B243" s="6">
        <v>13</v>
      </c>
      <c r="C243" s="5" t="s">
        <v>198</v>
      </c>
      <c r="D243" s="5">
        <v>56043</v>
      </c>
      <c r="E243" s="7">
        <v>43752</v>
      </c>
      <c r="F243" s="5" t="s">
        <v>192</v>
      </c>
      <c r="G243" s="6">
        <v>343367</v>
      </c>
      <c r="H243" s="6"/>
      <c r="I243" s="6"/>
      <c r="J243" s="5"/>
      <c r="K243" s="6">
        <v>343367</v>
      </c>
      <c r="L243" s="5"/>
      <c r="M243" s="7">
        <v>43787</v>
      </c>
      <c r="N243" s="6">
        <v>82204</v>
      </c>
      <c r="O243" s="6">
        <v>82204</v>
      </c>
      <c r="P243" s="6">
        <v>10716</v>
      </c>
      <c r="Q243" s="5" t="s">
        <v>180</v>
      </c>
    </row>
    <row r="244" spans="1:17" x14ac:dyDescent="0.25">
      <c r="A244" s="8" t="s">
        <v>203</v>
      </c>
      <c r="B244" s="9">
        <v>13</v>
      </c>
      <c r="C244" s="8" t="s">
        <v>198</v>
      </c>
      <c r="D244" s="8">
        <v>56044</v>
      </c>
      <c r="E244" s="10">
        <v>43752</v>
      </c>
      <c r="F244" s="8" t="s">
        <v>192</v>
      </c>
      <c r="G244" s="9">
        <v>343367</v>
      </c>
      <c r="H244" s="9"/>
      <c r="I244" s="9"/>
      <c r="J244" s="8"/>
      <c r="K244" s="9">
        <v>343367</v>
      </c>
      <c r="L244" s="8"/>
      <c r="M244" s="10">
        <v>43787</v>
      </c>
      <c r="N244" s="9">
        <v>82204</v>
      </c>
      <c r="O244" s="9">
        <v>82204</v>
      </c>
      <c r="P244" s="9">
        <v>10716</v>
      </c>
      <c r="Q244" s="8" t="s">
        <v>180</v>
      </c>
    </row>
    <row r="245" spans="1:17" x14ac:dyDescent="0.25">
      <c r="A245" s="5" t="s">
        <v>203</v>
      </c>
      <c r="B245" s="6">
        <v>14</v>
      </c>
      <c r="C245" s="5" t="s">
        <v>198</v>
      </c>
      <c r="D245" s="5">
        <v>56045</v>
      </c>
      <c r="E245" s="7">
        <v>43766</v>
      </c>
      <c r="F245" s="5" t="s">
        <v>192</v>
      </c>
      <c r="G245" s="6">
        <v>279158</v>
      </c>
      <c r="H245" s="6"/>
      <c r="I245" s="6"/>
      <c r="J245" s="5"/>
      <c r="K245" s="6">
        <v>279158</v>
      </c>
      <c r="L245" s="5"/>
      <c r="M245" s="7">
        <v>43802</v>
      </c>
      <c r="N245" s="6">
        <v>14155</v>
      </c>
      <c r="O245" s="6">
        <v>14155</v>
      </c>
      <c r="P245" s="6">
        <v>9849</v>
      </c>
      <c r="Q245" s="5" t="s">
        <v>180</v>
      </c>
    </row>
    <row r="246" spans="1:17" x14ac:dyDescent="0.25">
      <c r="A246" s="8" t="s">
        <v>203</v>
      </c>
      <c r="B246" s="9">
        <v>14</v>
      </c>
      <c r="C246" s="8" t="s">
        <v>198</v>
      </c>
      <c r="D246" s="8">
        <v>56046</v>
      </c>
      <c r="E246" s="10">
        <v>43766</v>
      </c>
      <c r="F246" s="8" t="s">
        <v>192</v>
      </c>
      <c r="G246" s="9">
        <v>279158</v>
      </c>
      <c r="H246" s="9"/>
      <c r="I246" s="9"/>
      <c r="J246" s="8"/>
      <c r="K246" s="9">
        <v>279158</v>
      </c>
      <c r="L246" s="8"/>
      <c r="M246" s="10">
        <v>43802</v>
      </c>
      <c r="N246" s="9">
        <v>14155</v>
      </c>
      <c r="O246" s="9">
        <v>14155</v>
      </c>
      <c r="P246" s="9">
        <v>9849</v>
      </c>
      <c r="Q246" s="8" t="s">
        <v>180</v>
      </c>
    </row>
    <row r="247" spans="1:17" x14ac:dyDescent="0.25">
      <c r="A247" s="5" t="s">
        <v>203</v>
      </c>
      <c r="B247" s="6">
        <v>25</v>
      </c>
      <c r="C247" s="5" t="s">
        <v>198</v>
      </c>
      <c r="D247" s="5">
        <v>56047</v>
      </c>
      <c r="E247" s="7">
        <v>43780</v>
      </c>
      <c r="F247" s="5" t="s">
        <v>192</v>
      </c>
      <c r="G247" s="6">
        <v>299199</v>
      </c>
      <c r="H247" s="6"/>
      <c r="I247" s="6"/>
      <c r="J247" s="5"/>
      <c r="K247" s="6">
        <v>299199</v>
      </c>
      <c r="L247" s="5"/>
      <c r="M247" s="7">
        <v>43803</v>
      </c>
      <c r="N247" s="6">
        <v>34403</v>
      </c>
      <c r="O247" s="6">
        <v>34403</v>
      </c>
      <c r="P247" s="6">
        <v>13079</v>
      </c>
      <c r="Q247" s="5" t="s">
        <v>180</v>
      </c>
    </row>
    <row r="248" spans="1:17" x14ac:dyDescent="0.25">
      <c r="A248" s="8" t="s">
        <v>203</v>
      </c>
      <c r="B248" s="9">
        <v>25</v>
      </c>
      <c r="C248" s="8" t="s">
        <v>198</v>
      </c>
      <c r="D248" s="8">
        <v>56048</v>
      </c>
      <c r="E248" s="10">
        <v>43780</v>
      </c>
      <c r="F248" s="8" t="s">
        <v>192</v>
      </c>
      <c r="G248" s="9">
        <v>299199</v>
      </c>
      <c r="H248" s="9"/>
      <c r="I248" s="9"/>
      <c r="J248" s="8"/>
      <c r="K248" s="9">
        <v>299199</v>
      </c>
      <c r="L248" s="8"/>
      <c r="M248" s="10">
        <v>43803</v>
      </c>
      <c r="N248" s="9">
        <v>34403</v>
      </c>
      <c r="O248" s="9">
        <v>34403</v>
      </c>
      <c r="P248" s="9">
        <v>13079</v>
      </c>
      <c r="Q248" s="8" t="s">
        <v>180</v>
      </c>
    </row>
    <row r="249" spans="1:17" x14ac:dyDescent="0.25">
      <c r="A249" s="5" t="s">
        <v>204</v>
      </c>
      <c r="B249" s="6">
        <v>903</v>
      </c>
      <c r="C249" s="5" t="s">
        <v>198</v>
      </c>
      <c r="D249" s="5">
        <v>57003</v>
      </c>
      <c r="E249" s="7">
        <v>41502</v>
      </c>
      <c r="F249" s="5" t="s">
        <v>174</v>
      </c>
      <c r="G249" s="6">
        <v>681096</v>
      </c>
      <c r="H249" s="6"/>
      <c r="I249" s="6">
        <v>196529</v>
      </c>
      <c r="J249" s="5" t="s">
        <v>130</v>
      </c>
      <c r="K249" s="6">
        <v>196529</v>
      </c>
      <c r="L249" s="7">
        <v>43187</v>
      </c>
      <c r="M249" s="7">
        <v>43643</v>
      </c>
      <c r="N249" s="6">
        <v>71863</v>
      </c>
      <c r="O249" s="6">
        <v>196533</v>
      </c>
      <c r="P249" s="6"/>
      <c r="Q249" s="5" t="s">
        <v>180</v>
      </c>
    </row>
    <row r="250" spans="1:17" x14ac:dyDescent="0.25">
      <c r="A250" s="8" t="s">
        <v>204</v>
      </c>
      <c r="B250" s="9">
        <v>903</v>
      </c>
      <c r="C250" s="8" t="s">
        <v>198</v>
      </c>
      <c r="D250" s="8">
        <v>57004</v>
      </c>
      <c r="E250" s="10">
        <v>41502</v>
      </c>
      <c r="F250" s="8" t="s">
        <v>174</v>
      </c>
      <c r="G250" s="9">
        <v>681095</v>
      </c>
      <c r="H250" s="9"/>
      <c r="I250" s="9">
        <v>196528</v>
      </c>
      <c r="J250" s="8" t="s">
        <v>130</v>
      </c>
      <c r="K250" s="9">
        <v>196528</v>
      </c>
      <c r="L250" s="10">
        <v>43187</v>
      </c>
      <c r="M250" s="10">
        <v>43643</v>
      </c>
      <c r="N250" s="9">
        <v>71864</v>
      </c>
      <c r="O250" s="9">
        <v>196534</v>
      </c>
      <c r="P250" s="9"/>
      <c r="Q250" s="8" t="s">
        <v>180</v>
      </c>
    </row>
    <row r="251" spans="1:17" x14ac:dyDescent="0.25">
      <c r="A251" s="5" t="s">
        <v>204</v>
      </c>
      <c r="B251" s="6">
        <v>911</v>
      </c>
      <c r="C251" s="5" t="s">
        <v>198</v>
      </c>
      <c r="D251" s="5">
        <v>57005</v>
      </c>
      <c r="E251" s="7">
        <v>41550</v>
      </c>
      <c r="F251" s="5" t="s">
        <v>174</v>
      </c>
      <c r="G251" s="6">
        <v>722863</v>
      </c>
      <c r="H251" s="6"/>
      <c r="I251" s="6">
        <v>219693</v>
      </c>
      <c r="J251" s="5" t="s">
        <v>130</v>
      </c>
      <c r="K251" s="6">
        <v>219693</v>
      </c>
      <c r="L251" s="7">
        <v>42866</v>
      </c>
      <c r="M251" s="7">
        <v>43041</v>
      </c>
      <c r="N251" s="6">
        <v>96888</v>
      </c>
      <c r="O251" s="6">
        <v>219697</v>
      </c>
      <c r="P251" s="6"/>
      <c r="Q251" s="5" t="s">
        <v>180</v>
      </c>
    </row>
    <row r="252" spans="1:17" x14ac:dyDescent="0.25">
      <c r="A252" s="8" t="s">
        <v>204</v>
      </c>
      <c r="B252" s="9">
        <v>911</v>
      </c>
      <c r="C252" s="8" t="s">
        <v>198</v>
      </c>
      <c r="D252" s="8">
        <v>57006</v>
      </c>
      <c r="E252" s="10">
        <v>41550</v>
      </c>
      <c r="F252" s="8" t="s">
        <v>174</v>
      </c>
      <c r="G252" s="9">
        <v>722872</v>
      </c>
      <c r="H252" s="9"/>
      <c r="I252" s="9">
        <v>219702</v>
      </c>
      <c r="J252" s="8" t="s">
        <v>130</v>
      </c>
      <c r="K252" s="9">
        <v>219702</v>
      </c>
      <c r="L252" s="10">
        <v>42866</v>
      </c>
      <c r="M252" s="10">
        <v>43041</v>
      </c>
      <c r="N252" s="9">
        <v>96893</v>
      </c>
      <c r="O252" s="9">
        <v>219702</v>
      </c>
      <c r="P252" s="9"/>
      <c r="Q252" s="8" t="s">
        <v>180</v>
      </c>
    </row>
    <row r="253" spans="1:17" x14ac:dyDescent="0.25">
      <c r="A253" s="5" t="s">
        <v>204</v>
      </c>
      <c r="B253" s="6"/>
      <c r="C253" s="5" t="s">
        <v>198</v>
      </c>
      <c r="D253" s="5">
        <v>57007</v>
      </c>
      <c r="E253" s="7">
        <v>41579</v>
      </c>
      <c r="F253" s="5" t="s">
        <v>174</v>
      </c>
      <c r="G253" s="6">
        <v>507590</v>
      </c>
      <c r="H253" s="6"/>
      <c r="I253" s="6">
        <v>0</v>
      </c>
      <c r="J253" s="5" t="s">
        <v>130</v>
      </c>
      <c r="K253" s="6">
        <v>0</v>
      </c>
      <c r="L253" s="7">
        <v>43399</v>
      </c>
      <c r="M253" s="7">
        <v>43698</v>
      </c>
      <c r="N253" s="6">
        <v>1089</v>
      </c>
      <c r="O253" s="6">
        <v>1089</v>
      </c>
      <c r="P253" s="6"/>
      <c r="Q253" s="5" t="s">
        <v>180</v>
      </c>
    </row>
    <row r="254" spans="1:17" x14ac:dyDescent="0.25">
      <c r="A254" s="8" t="s">
        <v>204</v>
      </c>
      <c r="B254" s="9"/>
      <c r="C254" s="8" t="s">
        <v>198</v>
      </c>
      <c r="D254" s="8">
        <v>57008</v>
      </c>
      <c r="E254" s="10">
        <v>41579</v>
      </c>
      <c r="F254" s="8" t="s">
        <v>174</v>
      </c>
      <c r="G254" s="9">
        <v>507590</v>
      </c>
      <c r="H254" s="9"/>
      <c r="I254" s="9">
        <v>0</v>
      </c>
      <c r="J254" s="8" t="s">
        <v>130</v>
      </c>
      <c r="K254" s="9">
        <v>0</v>
      </c>
      <c r="L254" s="10">
        <v>43399</v>
      </c>
      <c r="M254" s="10">
        <v>43698</v>
      </c>
      <c r="N254" s="9">
        <v>1089</v>
      </c>
      <c r="O254" s="9">
        <v>1089</v>
      </c>
      <c r="P254" s="9"/>
      <c r="Q254" s="8" t="s">
        <v>180</v>
      </c>
    </row>
    <row r="255" spans="1:17" x14ac:dyDescent="0.25">
      <c r="A255" s="5" t="s">
        <v>203</v>
      </c>
      <c r="B255" s="6">
        <v>3</v>
      </c>
      <c r="C255" s="5" t="s">
        <v>198</v>
      </c>
      <c r="D255" s="5">
        <v>57009</v>
      </c>
      <c r="E255" s="7">
        <v>41609</v>
      </c>
      <c r="F255" s="5" t="s">
        <v>174</v>
      </c>
      <c r="G255" s="6">
        <v>927284</v>
      </c>
      <c r="H255" s="6"/>
      <c r="I255" s="6">
        <v>468740</v>
      </c>
      <c r="J255" s="5" t="s">
        <v>130</v>
      </c>
      <c r="K255" s="6">
        <v>468740</v>
      </c>
      <c r="L255" s="7">
        <v>42741</v>
      </c>
      <c r="M255" s="7">
        <v>42899</v>
      </c>
      <c r="N255" s="6">
        <v>90371</v>
      </c>
      <c r="O255" s="6">
        <v>227314</v>
      </c>
      <c r="P255" s="6"/>
      <c r="Q255" s="5" t="s">
        <v>180</v>
      </c>
    </row>
    <row r="256" spans="1:17" x14ac:dyDescent="0.25">
      <c r="A256" s="8" t="s">
        <v>203</v>
      </c>
      <c r="B256" s="9">
        <v>3</v>
      </c>
      <c r="C256" s="8" t="s">
        <v>198</v>
      </c>
      <c r="D256" s="8">
        <v>57010</v>
      </c>
      <c r="E256" s="10">
        <v>41609</v>
      </c>
      <c r="F256" s="8" t="s">
        <v>174</v>
      </c>
      <c r="G256" s="9">
        <v>927284</v>
      </c>
      <c r="H256" s="9"/>
      <c r="I256" s="9">
        <v>468740</v>
      </c>
      <c r="J256" s="8" t="s">
        <v>130</v>
      </c>
      <c r="K256" s="9">
        <v>468740</v>
      </c>
      <c r="L256" s="10">
        <v>42741</v>
      </c>
      <c r="M256" s="10">
        <v>42899</v>
      </c>
      <c r="N256" s="9">
        <v>90373</v>
      </c>
      <c r="O256" s="9">
        <v>227316</v>
      </c>
      <c r="P256" s="9"/>
      <c r="Q256" s="8" t="s">
        <v>180</v>
      </c>
    </row>
    <row r="257" spans="1:17" x14ac:dyDescent="0.25">
      <c r="A257" s="5" t="s">
        <v>204</v>
      </c>
      <c r="B257" s="6">
        <v>904</v>
      </c>
      <c r="C257" s="5" t="s">
        <v>198</v>
      </c>
      <c r="D257" s="5">
        <v>57011</v>
      </c>
      <c r="E257" s="7">
        <v>41764</v>
      </c>
      <c r="F257" s="5" t="s">
        <v>174</v>
      </c>
      <c r="G257" s="6">
        <v>864658</v>
      </c>
      <c r="H257" s="6"/>
      <c r="I257" s="6">
        <v>353973</v>
      </c>
      <c r="J257" s="5" t="s">
        <v>130</v>
      </c>
      <c r="K257" s="6">
        <v>353973</v>
      </c>
      <c r="L257" s="7">
        <v>43391</v>
      </c>
      <c r="M257" s="7">
        <v>43579</v>
      </c>
      <c r="N257" s="6">
        <v>91964</v>
      </c>
      <c r="O257" s="6">
        <v>91964</v>
      </c>
      <c r="P257" s="6">
        <v>5969</v>
      </c>
      <c r="Q257" s="5" t="s">
        <v>180</v>
      </c>
    </row>
    <row r="258" spans="1:17" x14ac:dyDescent="0.25">
      <c r="A258" s="8" t="s">
        <v>204</v>
      </c>
      <c r="B258" s="9">
        <v>904</v>
      </c>
      <c r="C258" s="8" t="s">
        <v>198</v>
      </c>
      <c r="D258" s="8">
        <v>57012</v>
      </c>
      <c r="E258" s="10">
        <v>41764</v>
      </c>
      <c r="F258" s="8" t="s">
        <v>174</v>
      </c>
      <c r="G258" s="9">
        <v>864658</v>
      </c>
      <c r="H258" s="9"/>
      <c r="I258" s="9">
        <v>353973</v>
      </c>
      <c r="J258" s="8" t="s">
        <v>130</v>
      </c>
      <c r="K258" s="9">
        <v>353973</v>
      </c>
      <c r="L258" s="10">
        <v>43391</v>
      </c>
      <c r="M258" s="10">
        <v>43579</v>
      </c>
      <c r="N258" s="9">
        <v>91964</v>
      </c>
      <c r="O258" s="9">
        <v>91964</v>
      </c>
      <c r="P258" s="9">
        <v>5969</v>
      </c>
      <c r="Q258" s="8" t="s">
        <v>180</v>
      </c>
    </row>
    <row r="259" spans="1:17" x14ac:dyDescent="0.25">
      <c r="A259" s="5" t="s">
        <v>203</v>
      </c>
      <c r="B259" s="6">
        <v>8</v>
      </c>
      <c r="C259" s="5" t="s">
        <v>198</v>
      </c>
      <c r="D259" s="5">
        <v>57013</v>
      </c>
      <c r="E259" s="7">
        <v>41816</v>
      </c>
      <c r="F259" s="5" t="s">
        <v>174</v>
      </c>
      <c r="G259" s="6">
        <v>826170</v>
      </c>
      <c r="H259" s="6"/>
      <c r="I259" s="6">
        <v>311934</v>
      </c>
      <c r="J259" s="5" t="s">
        <v>130</v>
      </c>
      <c r="K259" s="6">
        <v>311934</v>
      </c>
      <c r="L259" s="7">
        <v>43609</v>
      </c>
      <c r="M259" s="7">
        <v>43805</v>
      </c>
      <c r="N259" s="6">
        <v>69086</v>
      </c>
      <c r="O259" s="6">
        <v>69086</v>
      </c>
      <c r="P259" s="6">
        <v>9387</v>
      </c>
      <c r="Q259" s="5" t="s">
        <v>180</v>
      </c>
    </row>
    <row r="260" spans="1:17" x14ac:dyDescent="0.25">
      <c r="A260" s="8" t="s">
        <v>203</v>
      </c>
      <c r="B260" s="9">
        <v>8</v>
      </c>
      <c r="C260" s="8" t="s">
        <v>198</v>
      </c>
      <c r="D260" s="8">
        <v>57014</v>
      </c>
      <c r="E260" s="10">
        <v>41816</v>
      </c>
      <c r="F260" s="8" t="s">
        <v>174</v>
      </c>
      <c r="G260" s="9">
        <v>826170</v>
      </c>
      <c r="H260" s="9"/>
      <c r="I260" s="9">
        <v>311934</v>
      </c>
      <c r="J260" s="8" t="s">
        <v>130</v>
      </c>
      <c r="K260" s="9">
        <v>311934</v>
      </c>
      <c r="L260" s="10">
        <v>43609</v>
      </c>
      <c r="M260" s="10">
        <v>43805</v>
      </c>
      <c r="N260" s="9">
        <v>69086</v>
      </c>
      <c r="O260" s="9">
        <v>69086</v>
      </c>
      <c r="P260" s="9">
        <v>9387</v>
      </c>
      <c r="Q260" s="8" t="s">
        <v>180</v>
      </c>
    </row>
    <row r="261" spans="1:17" x14ac:dyDescent="0.25">
      <c r="A261" s="5" t="s">
        <v>204</v>
      </c>
      <c r="B261" s="6"/>
      <c r="C261" s="5" t="s">
        <v>198</v>
      </c>
      <c r="D261" s="5">
        <v>57015</v>
      </c>
      <c r="E261" s="7">
        <v>41859</v>
      </c>
      <c r="F261" s="5" t="s">
        <v>174</v>
      </c>
      <c r="G261" s="6">
        <v>518176</v>
      </c>
      <c r="H261" s="6"/>
      <c r="I261" s="6">
        <v>0</v>
      </c>
      <c r="J261" s="5" t="s">
        <v>130</v>
      </c>
      <c r="K261" s="6">
        <v>0</v>
      </c>
      <c r="L261" s="7">
        <v>43512</v>
      </c>
      <c r="M261" s="7">
        <v>43822</v>
      </c>
      <c r="N261" s="6">
        <v>5</v>
      </c>
      <c r="O261" s="6">
        <v>5</v>
      </c>
      <c r="P261" s="6"/>
      <c r="Q261" s="5" t="s">
        <v>180</v>
      </c>
    </row>
    <row r="262" spans="1:17" x14ac:dyDescent="0.25">
      <c r="A262" s="8" t="s">
        <v>204</v>
      </c>
      <c r="B262" s="9"/>
      <c r="C262" s="8" t="s">
        <v>198</v>
      </c>
      <c r="D262" s="8">
        <v>57016</v>
      </c>
      <c r="E262" s="10">
        <v>41859</v>
      </c>
      <c r="F262" s="8" t="s">
        <v>174</v>
      </c>
      <c r="G262" s="9">
        <v>518176</v>
      </c>
      <c r="H262" s="9"/>
      <c r="I262" s="9">
        <v>0</v>
      </c>
      <c r="J262" s="8" t="s">
        <v>130</v>
      </c>
      <c r="K262" s="9">
        <v>0</v>
      </c>
      <c r="L262" s="10">
        <v>43512</v>
      </c>
      <c r="M262" s="10">
        <v>43822</v>
      </c>
      <c r="N262" s="9">
        <v>5</v>
      </c>
      <c r="O262" s="9">
        <v>5</v>
      </c>
      <c r="P262" s="9"/>
      <c r="Q262" s="8" t="s">
        <v>180</v>
      </c>
    </row>
    <row r="263" spans="1:17" x14ac:dyDescent="0.25">
      <c r="A263" s="5" t="s">
        <v>203</v>
      </c>
      <c r="B263" s="6">
        <v>4</v>
      </c>
      <c r="C263" s="5" t="s">
        <v>198</v>
      </c>
      <c r="D263" s="5">
        <v>57017</v>
      </c>
      <c r="E263" s="7">
        <v>41883</v>
      </c>
      <c r="F263" s="5" t="s">
        <v>174</v>
      </c>
      <c r="G263" s="6">
        <v>771109</v>
      </c>
      <c r="H263" s="6"/>
      <c r="I263" s="6">
        <v>253190</v>
      </c>
      <c r="J263" s="5" t="s">
        <v>130</v>
      </c>
      <c r="K263" s="6">
        <v>253190</v>
      </c>
      <c r="L263" s="7">
        <v>43550</v>
      </c>
      <c r="M263" s="7">
        <v>43746</v>
      </c>
      <c r="N263" s="6">
        <v>123018</v>
      </c>
      <c r="O263" s="6">
        <v>253190</v>
      </c>
      <c r="P263" s="6">
        <v>10229</v>
      </c>
      <c r="Q263" s="5" t="s">
        <v>180</v>
      </c>
    </row>
    <row r="264" spans="1:17" x14ac:dyDescent="0.25">
      <c r="A264" s="8" t="s">
        <v>203</v>
      </c>
      <c r="B264" s="9">
        <v>4</v>
      </c>
      <c r="C264" s="8" t="s">
        <v>198</v>
      </c>
      <c r="D264" s="8">
        <v>57018</v>
      </c>
      <c r="E264" s="10">
        <v>41883</v>
      </c>
      <c r="F264" s="8" t="s">
        <v>174</v>
      </c>
      <c r="G264" s="9">
        <v>771116</v>
      </c>
      <c r="H264" s="9"/>
      <c r="I264" s="9">
        <v>253197</v>
      </c>
      <c r="J264" s="8" t="s">
        <v>130</v>
      </c>
      <c r="K264" s="9">
        <v>253197</v>
      </c>
      <c r="L264" s="10">
        <v>43550</v>
      </c>
      <c r="M264" s="10">
        <v>43746</v>
      </c>
      <c r="N264" s="9">
        <v>123022</v>
      </c>
      <c r="O264" s="9">
        <v>253197</v>
      </c>
      <c r="P264" s="9">
        <v>10229</v>
      </c>
      <c r="Q264" s="8" t="s">
        <v>180</v>
      </c>
    </row>
    <row r="265" spans="1:17" x14ac:dyDescent="0.25">
      <c r="A265" s="5" t="s">
        <v>203</v>
      </c>
      <c r="B265" s="6">
        <v>9</v>
      </c>
      <c r="C265" s="5" t="s">
        <v>198</v>
      </c>
      <c r="D265" s="5">
        <v>57019</v>
      </c>
      <c r="E265" s="7">
        <v>42500</v>
      </c>
      <c r="F265" s="5" t="s">
        <v>193</v>
      </c>
      <c r="G265" s="6">
        <v>640566</v>
      </c>
      <c r="H265" s="6"/>
      <c r="I265" s="6">
        <v>146238</v>
      </c>
      <c r="J265" s="5" t="s">
        <v>130</v>
      </c>
      <c r="K265" s="6">
        <v>146238</v>
      </c>
      <c r="L265" s="7">
        <v>44137</v>
      </c>
      <c r="M265" s="7">
        <v>44186</v>
      </c>
      <c r="N265" s="6">
        <v>7743</v>
      </c>
      <c r="O265" s="6">
        <v>146238</v>
      </c>
      <c r="P265" s="6">
        <v>7744</v>
      </c>
      <c r="Q265" s="5" t="s">
        <v>180</v>
      </c>
    </row>
    <row r="266" spans="1:17" x14ac:dyDescent="0.25">
      <c r="A266" s="8" t="s">
        <v>203</v>
      </c>
      <c r="B266" s="9">
        <v>9</v>
      </c>
      <c r="C266" s="8" t="s">
        <v>198</v>
      </c>
      <c r="D266" s="8">
        <v>57020</v>
      </c>
      <c r="E266" s="10">
        <v>42481</v>
      </c>
      <c r="F266" s="8" t="s">
        <v>193</v>
      </c>
      <c r="G266" s="9">
        <v>640567</v>
      </c>
      <c r="H266" s="9"/>
      <c r="I266" s="9">
        <v>146239</v>
      </c>
      <c r="J266" s="8" t="s">
        <v>130</v>
      </c>
      <c r="K266" s="9">
        <v>146239</v>
      </c>
      <c r="L266" s="10">
        <v>44137</v>
      </c>
      <c r="M266" s="10">
        <v>44186</v>
      </c>
      <c r="N266" s="9">
        <v>7743</v>
      </c>
      <c r="O266" s="9">
        <v>146239</v>
      </c>
      <c r="P266" s="9">
        <v>7744</v>
      </c>
      <c r="Q266" s="8" t="s">
        <v>180</v>
      </c>
    </row>
    <row r="267" spans="1:17" x14ac:dyDescent="0.25">
      <c r="A267" s="5" t="s">
        <v>203</v>
      </c>
      <c r="B267" s="6">
        <v>6</v>
      </c>
      <c r="C267" s="5" t="s">
        <v>198</v>
      </c>
      <c r="D267" s="5">
        <v>57021</v>
      </c>
      <c r="E267" s="7">
        <v>42566</v>
      </c>
      <c r="F267" s="5" t="s">
        <v>193</v>
      </c>
      <c r="G267" s="6">
        <v>655833</v>
      </c>
      <c r="H267" s="6"/>
      <c r="I267" s="6">
        <v>162489</v>
      </c>
      <c r="J267" s="5" t="s">
        <v>130</v>
      </c>
      <c r="K267" s="6">
        <v>162489</v>
      </c>
      <c r="L267" s="7">
        <v>44021</v>
      </c>
      <c r="M267" s="7">
        <v>44055</v>
      </c>
      <c r="N267" s="6">
        <v>22572</v>
      </c>
      <c r="O267" s="6">
        <v>162489</v>
      </c>
      <c r="P267" s="6">
        <v>12220</v>
      </c>
      <c r="Q267" s="5" t="s">
        <v>180</v>
      </c>
    </row>
    <row r="268" spans="1:17" x14ac:dyDescent="0.25">
      <c r="A268" s="8" t="s">
        <v>203</v>
      </c>
      <c r="B268" s="9">
        <v>6</v>
      </c>
      <c r="C268" s="8" t="s">
        <v>198</v>
      </c>
      <c r="D268" s="8">
        <v>57022</v>
      </c>
      <c r="E268" s="10">
        <v>42566</v>
      </c>
      <c r="F268" s="8" t="s">
        <v>193</v>
      </c>
      <c r="G268" s="9">
        <v>655827</v>
      </c>
      <c r="H268" s="9"/>
      <c r="I268" s="9">
        <v>162483</v>
      </c>
      <c r="J268" s="8" t="s">
        <v>130</v>
      </c>
      <c r="K268" s="9">
        <v>162483</v>
      </c>
      <c r="L268" s="10">
        <v>44021</v>
      </c>
      <c r="M268" s="10">
        <v>44150</v>
      </c>
      <c r="N268" s="9">
        <v>22572</v>
      </c>
      <c r="O268" s="9">
        <v>162483</v>
      </c>
      <c r="P268" s="9">
        <v>12220</v>
      </c>
      <c r="Q268" s="8" t="s">
        <v>180</v>
      </c>
    </row>
    <row r="269" spans="1:17" x14ac:dyDescent="0.25">
      <c r="A269" s="5" t="s">
        <v>203</v>
      </c>
      <c r="B269" s="6">
        <v>7</v>
      </c>
      <c r="C269" s="5" t="s">
        <v>198</v>
      </c>
      <c r="D269" s="5">
        <v>57023</v>
      </c>
      <c r="E269" s="7">
        <v>42594</v>
      </c>
      <c r="F269" s="5" t="s">
        <v>193</v>
      </c>
      <c r="G269" s="6">
        <v>668235</v>
      </c>
      <c r="H269" s="6"/>
      <c r="I269" s="6">
        <v>157774</v>
      </c>
      <c r="J269" s="5" t="s">
        <v>130</v>
      </c>
      <c r="K269" s="6">
        <v>157774</v>
      </c>
      <c r="L269" s="7">
        <v>44084</v>
      </c>
      <c r="M269" s="7">
        <v>44186</v>
      </c>
      <c r="N269" s="6">
        <v>19170</v>
      </c>
      <c r="O269" s="6">
        <v>157774</v>
      </c>
      <c r="P269" s="6">
        <v>12129</v>
      </c>
      <c r="Q269" s="5" t="s">
        <v>180</v>
      </c>
    </row>
    <row r="270" spans="1:17" x14ac:dyDescent="0.25">
      <c r="A270" s="8" t="s">
        <v>203</v>
      </c>
      <c r="B270" s="9">
        <v>7</v>
      </c>
      <c r="C270" s="8" t="s">
        <v>198</v>
      </c>
      <c r="D270" s="8">
        <v>57024</v>
      </c>
      <c r="E270" s="10">
        <v>42594</v>
      </c>
      <c r="F270" s="8" t="s">
        <v>193</v>
      </c>
      <c r="G270" s="9">
        <v>668242</v>
      </c>
      <c r="H270" s="9"/>
      <c r="I270" s="9">
        <v>157775</v>
      </c>
      <c r="J270" s="8" t="s">
        <v>130</v>
      </c>
      <c r="K270" s="9">
        <v>157775</v>
      </c>
      <c r="L270" s="10">
        <v>44084</v>
      </c>
      <c r="M270" s="10">
        <v>44112</v>
      </c>
      <c r="N270" s="9">
        <v>19170</v>
      </c>
      <c r="O270" s="9">
        <v>157775</v>
      </c>
      <c r="P270" s="9">
        <v>12129</v>
      </c>
      <c r="Q270" s="8" t="s">
        <v>180</v>
      </c>
    </row>
    <row r="271" spans="1:17" x14ac:dyDescent="0.25">
      <c r="A271" s="5" t="s">
        <v>203</v>
      </c>
      <c r="B271" s="6">
        <v>22</v>
      </c>
      <c r="C271" s="5" t="s">
        <v>198</v>
      </c>
      <c r="D271" s="5">
        <v>57025</v>
      </c>
      <c r="E271" s="7">
        <v>42780</v>
      </c>
      <c r="F271" s="5" t="s">
        <v>193</v>
      </c>
      <c r="G271" s="6">
        <v>606869</v>
      </c>
      <c r="H271" s="6"/>
      <c r="I271" s="6">
        <v>87315</v>
      </c>
      <c r="J271" s="5" t="s">
        <v>130</v>
      </c>
      <c r="K271" s="6">
        <v>87315</v>
      </c>
      <c r="L271" s="7">
        <v>44264</v>
      </c>
      <c r="M271" s="7">
        <v>44271</v>
      </c>
      <c r="N271" s="6">
        <v>87315</v>
      </c>
      <c r="O271" s="6">
        <v>87315</v>
      </c>
      <c r="P271" s="6">
        <v>10030</v>
      </c>
      <c r="Q271" s="5" t="s">
        <v>180</v>
      </c>
    </row>
    <row r="272" spans="1:17" x14ac:dyDescent="0.25">
      <c r="A272" s="8" t="s">
        <v>203</v>
      </c>
      <c r="B272" s="9">
        <v>22</v>
      </c>
      <c r="C272" s="8" t="s">
        <v>198</v>
      </c>
      <c r="D272" s="8">
        <v>57026</v>
      </c>
      <c r="E272" s="10">
        <v>42780</v>
      </c>
      <c r="F272" s="8" t="s">
        <v>193</v>
      </c>
      <c r="G272" s="9">
        <v>606874</v>
      </c>
      <c r="H272" s="9"/>
      <c r="I272" s="9">
        <v>87320</v>
      </c>
      <c r="J272" s="8" t="s">
        <v>130</v>
      </c>
      <c r="K272" s="9">
        <v>87320</v>
      </c>
      <c r="L272" s="10">
        <v>44264</v>
      </c>
      <c r="M272" s="10">
        <v>44271</v>
      </c>
      <c r="N272" s="9">
        <v>87320</v>
      </c>
      <c r="O272" s="9">
        <v>87320</v>
      </c>
      <c r="P272" s="9">
        <v>10030</v>
      </c>
      <c r="Q272" s="8" t="s">
        <v>180</v>
      </c>
    </row>
    <row r="273" spans="1:17" x14ac:dyDescent="0.25">
      <c r="A273" s="5" t="s">
        <v>203</v>
      </c>
      <c r="B273" s="6">
        <v>36</v>
      </c>
      <c r="C273" s="5" t="s">
        <v>198</v>
      </c>
      <c r="D273" s="5">
        <v>57027</v>
      </c>
      <c r="E273" s="7">
        <v>42815</v>
      </c>
      <c r="F273" s="5" t="s">
        <v>193</v>
      </c>
      <c r="G273" s="6">
        <v>601466</v>
      </c>
      <c r="H273" s="6"/>
      <c r="I273" s="6">
        <v>81516</v>
      </c>
      <c r="J273" s="5" t="s">
        <v>130</v>
      </c>
      <c r="K273" s="6">
        <v>81516</v>
      </c>
      <c r="L273" s="7">
        <v>44294</v>
      </c>
      <c r="M273" s="7">
        <v>44415</v>
      </c>
      <c r="N273" s="6">
        <v>81516</v>
      </c>
      <c r="O273" s="6">
        <v>81516</v>
      </c>
      <c r="P273" s="6">
        <v>11846</v>
      </c>
      <c r="Q273" s="5" t="s">
        <v>180</v>
      </c>
    </row>
    <row r="274" spans="1:17" x14ac:dyDescent="0.25">
      <c r="A274" s="8" t="s">
        <v>203</v>
      </c>
      <c r="B274" s="9">
        <v>36</v>
      </c>
      <c r="C274" s="8" t="s">
        <v>198</v>
      </c>
      <c r="D274" s="8">
        <v>57028</v>
      </c>
      <c r="E274" s="10">
        <v>42815</v>
      </c>
      <c r="F274" s="8" t="s">
        <v>193</v>
      </c>
      <c r="G274" s="9">
        <v>601468</v>
      </c>
      <c r="H274" s="9"/>
      <c r="I274" s="9">
        <v>81520</v>
      </c>
      <c r="J274" s="8" t="s">
        <v>130</v>
      </c>
      <c r="K274" s="9">
        <v>81520</v>
      </c>
      <c r="L274" s="10">
        <v>44294</v>
      </c>
      <c r="M274" s="10">
        <v>44309</v>
      </c>
      <c r="N274" s="9">
        <v>81520</v>
      </c>
      <c r="O274" s="9">
        <v>81520</v>
      </c>
      <c r="P274" s="9">
        <v>11846</v>
      </c>
      <c r="Q274" s="8" t="s">
        <v>180</v>
      </c>
    </row>
    <row r="275" spans="1:17" x14ac:dyDescent="0.25">
      <c r="A275" s="5" t="s">
        <v>203</v>
      </c>
      <c r="B275" s="6">
        <v>23</v>
      </c>
      <c r="C275" s="5" t="s">
        <v>198</v>
      </c>
      <c r="D275" s="5">
        <v>57029</v>
      </c>
      <c r="E275" s="7">
        <v>42836</v>
      </c>
      <c r="F275" s="5" t="s">
        <v>193</v>
      </c>
      <c r="G275" s="6">
        <v>646061</v>
      </c>
      <c r="H275" s="6"/>
      <c r="I275" s="6">
        <v>129191</v>
      </c>
      <c r="J275" s="5" t="s">
        <v>130</v>
      </c>
      <c r="K275" s="6">
        <v>129191</v>
      </c>
      <c r="L275" s="7">
        <v>44197</v>
      </c>
      <c r="M275" s="7">
        <v>44309</v>
      </c>
      <c r="N275" s="6">
        <v>129227</v>
      </c>
      <c r="O275" s="6">
        <v>129227</v>
      </c>
      <c r="P275" s="6">
        <v>9531</v>
      </c>
      <c r="Q275" s="5" t="s">
        <v>180</v>
      </c>
    </row>
    <row r="276" spans="1:17" x14ac:dyDescent="0.25">
      <c r="A276" s="8" t="s">
        <v>203</v>
      </c>
      <c r="B276" s="9">
        <v>23</v>
      </c>
      <c r="C276" s="8" t="s">
        <v>198</v>
      </c>
      <c r="D276" s="8">
        <v>57030</v>
      </c>
      <c r="E276" s="10">
        <v>42836</v>
      </c>
      <c r="F276" s="8" t="s">
        <v>193</v>
      </c>
      <c r="G276" s="9">
        <v>646064</v>
      </c>
      <c r="H276" s="9"/>
      <c r="I276" s="9">
        <v>129194</v>
      </c>
      <c r="J276" s="8" t="s">
        <v>130</v>
      </c>
      <c r="K276" s="9">
        <v>129194</v>
      </c>
      <c r="L276" s="10">
        <v>44197</v>
      </c>
      <c r="M276" s="10">
        <v>44246</v>
      </c>
      <c r="N276" s="9">
        <v>129230</v>
      </c>
      <c r="O276" s="9">
        <v>129230</v>
      </c>
      <c r="P276" s="9">
        <v>9531</v>
      </c>
      <c r="Q276" s="8" t="s">
        <v>180</v>
      </c>
    </row>
    <row r="277" spans="1:17" x14ac:dyDescent="0.25">
      <c r="A277" s="5" t="s">
        <v>203</v>
      </c>
      <c r="B277" s="6">
        <v>34</v>
      </c>
      <c r="C277" s="5" t="s">
        <v>198</v>
      </c>
      <c r="D277" s="5">
        <v>57031</v>
      </c>
      <c r="E277" s="7">
        <v>42877</v>
      </c>
      <c r="F277" s="5" t="s">
        <v>193</v>
      </c>
      <c r="G277" s="6">
        <v>535739</v>
      </c>
      <c r="H277" s="6"/>
      <c r="I277" s="6">
        <v>16021</v>
      </c>
      <c r="J277" s="5" t="s">
        <v>130</v>
      </c>
      <c r="K277" s="6">
        <v>16021</v>
      </c>
      <c r="L277" s="7">
        <v>44381</v>
      </c>
      <c r="M277" s="7">
        <v>44418</v>
      </c>
      <c r="N277" s="6">
        <v>16021</v>
      </c>
      <c r="O277" s="6">
        <v>16021</v>
      </c>
      <c r="P277" s="6">
        <v>9168</v>
      </c>
      <c r="Q277" s="5" t="s">
        <v>180</v>
      </c>
    </row>
    <row r="278" spans="1:17" x14ac:dyDescent="0.25">
      <c r="A278" s="8" t="s">
        <v>203</v>
      </c>
      <c r="B278" s="9">
        <v>34</v>
      </c>
      <c r="C278" s="8" t="s">
        <v>198</v>
      </c>
      <c r="D278" s="8">
        <v>57032</v>
      </c>
      <c r="E278" s="10">
        <v>42877</v>
      </c>
      <c r="F278" s="8" t="s">
        <v>193</v>
      </c>
      <c r="G278" s="9">
        <v>535737</v>
      </c>
      <c r="H278" s="9"/>
      <c r="I278" s="9">
        <v>16019</v>
      </c>
      <c r="J278" s="8" t="s">
        <v>130</v>
      </c>
      <c r="K278" s="9">
        <v>16019</v>
      </c>
      <c r="L278" s="10">
        <v>44381</v>
      </c>
      <c r="M278" s="10">
        <v>44428</v>
      </c>
      <c r="N278" s="9">
        <v>16019</v>
      </c>
      <c r="O278" s="9">
        <v>16019</v>
      </c>
      <c r="P278" s="9">
        <v>9168</v>
      </c>
      <c r="Q278" s="8" t="s">
        <v>180</v>
      </c>
    </row>
    <row r="279" spans="1:17" x14ac:dyDescent="0.25">
      <c r="A279" s="5" t="s">
        <v>203</v>
      </c>
      <c r="B279" s="6">
        <v>24</v>
      </c>
      <c r="C279" s="5" t="s">
        <v>198</v>
      </c>
      <c r="D279" s="5">
        <v>57033</v>
      </c>
      <c r="E279" s="7">
        <v>42909</v>
      </c>
      <c r="F279" s="5" t="s">
        <v>193</v>
      </c>
      <c r="G279" s="6">
        <v>553038</v>
      </c>
      <c r="H279" s="6"/>
      <c r="I279" s="6">
        <v>33523</v>
      </c>
      <c r="J279" s="5" t="s">
        <v>130</v>
      </c>
      <c r="K279" s="6">
        <v>33523</v>
      </c>
      <c r="L279" s="7">
        <v>44333</v>
      </c>
      <c r="M279" s="7">
        <v>44489</v>
      </c>
      <c r="N279" s="6">
        <v>33523</v>
      </c>
      <c r="O279" s="6">
        <v>33523</v>
      </c>
      <c r="P279" s="6">
        <v>6371</v>
      </c>
      <c r="Q279" s="5" t="s">
        <v>180</v>
      </c>
    </row>
    <row r="280" spans="1:17" x14ac:dyDescent="0.25">
      <c r="A280" s="8" t="s">
        <v>203</v>
      </c>
      <c r="B280" s="9">
        <v>24</v>
      </c>
      <c r="C280" s="8" t="s">
        <v>198</v>
      </c>
      <c r="D280" s="8">
        <v>57034</v>
      </c>
      <c r="E280" s="10">
        <v>42909</v>
      </c>
      <c r="F280" s="8" t="s">
        <v>193</v>
      </c>
      <c r="G280" s="9">
        <v>553039</v>
      </c>
      <c r="H280" s="9"/>
      <c r="I280" s="9">
        <v>33523</v>
      </c>
      <c r="J280" s="8" t="s">
        <v>130</v>
      </c>
      <c r="K280" s="9">
        <v>33523</v>
      </c>
      <c r="L280" s="10">
        <v>44333</v>
      </c>
      <c r="M280" s="10">
        <v>44489</v>
      </c>
      <c r="N280" s="9">
        <v>33523</v>
      </c>
      <c r="O280" s="9">
        <v>33523</v>
      </c>
      <c r="P280" s="9">
        <v>6371</v>
      </c>
      <c r="Q280" s="8" t="s">
        <v>180</v>
      </c>
    </row>
    <row r="281" spans="1:17" x14ac:dyDescent="0.25">
      <c r="A281" s="5" t="s">
        <v>203</v>
      </c>
      <c r="B281" s="6">
        <v>15</v>
      </c>
      <c r="C281" s="5" t="s">
        <v>198</v>
      </c>
      <c r="D281" s="5">
        <v>57035</v>
      </c>
      <c r="E281" s="7">
        <v>43412</v>
      </c>
      <c r="F281" s="5" t="s">
        <v>194</v>
      </c>
      <c r="G281" s="6">
        <v>417401</v>
      </c>
      <c r="H281" s="6"/>
      <c r="I281" s="6"/>
      <c r="J281" s="5"/>
      <c r="K281" s="6">
        <v>417401</v>
      </c>
      <c r="L281" s="5"/>
      <c r="M281" s="7">
        <v>43458</v>
      </c>
      <c r="N281" s="6">
        <v>29887</v>
      </c>
      <c r="O281" s="6">
        <v>168249</v>
      </c>
      <c r="P281" s="6">
        <v>12860</v>
      </c>
      <c r="Q281" s="5" t="s">
        <v>180</v>
      </c>
    </row>
    <row r="282" spans="1:17" x14ac:dyDescent="0.25">
      <c r="A282" s="8" t="s">
        <v>203</v>
      </c>
      <c r="B282" s="9">
        <v>15</v>
      </c>
      <c r="C282" s="8" t="s">
        <v>198</v>
      </c>
      <c r="D282" s="8">
        <v>57036</v>
      </c>
      <c r="E282" s="10">
        <v>43412</v>
      </c>
      <c r="F282" s="8" t="s">
        <v>194</v>
      </c>
      <c r="G282" s="9">
        <v>417401</v>
      </c>
      <c r="H282" s="9"/>
      <c r="I282" s="9"/>
      <c r="J282" s="8"/>
      <c r="K282" s="9">
        <v>417401</v>
      </c>
      <c r="L282" s="8"/>
      <c r="M282" s="10">
        <v>43458</v>
      </c>
      <c r="N282" s="9">
        <v>29887</v>
      </c>
      <c r="O282" s="9">
        <v>168249</v>
      </c>
      <c r="P282" s="9">
        <v>12860</v>
      </c>
      <c r="Q282" s="8" t="s">
        <v>180</v>
      </c>
    </row>
    <row r="283" spans="1:17" x14ac:dyDescent="0.25">
      <c r="A283" s="5" t="s">
        <v>203</v>
      </c>
      <c r="B283" s="6">
        <v>10</v>
      </c>
      <c r="C283" s="5" t="s">
        <v>198</v>
      </c>
      <c r="D283" s="5">
        <v>57037</v>
      </c>
      <c r="E283" s="7">
        <v>43516</v>
      </c>
      <c r="F283" s="5" t="s">
        <v>194</v>
      </c>
      <c r="G283" s="6">
        <v>405960</v>
      </c>
      <c r="H283" s="6"/>
      <c r="I283" s="6"/>
      <c r="J283" s="5"/>
      <c r="K283" s="6">
        <v>405960</v>
      </c>
      <c r="L283" s="5"/>
      <c r="M283" s="7">
        <v>43545</v>
      </c>
      <c r="N283" s="6">
        <v>7699</v>
      </c>
      <c r="O283" s="6">
        <v>147540</v>
      </c>
      <c r="P283" s="6">
        <v>7699</v>
      </c>
      <c r="Q283" s="5" t="s">
        <v>180</v>
      </c>
    </row>
    <row r="284" spans="1:17" x14ac:dyDescent="0.25">
      <c r="A284" s="8" t="s">
        <v>203</v>
      </c>
      <c r="B284" s="9">
        <v>10</v>
      </c>
      <c r="C284" s="8" t="s">
        <v>198</v>
      </c>
      <c r="D284" s="8">
        <v>57038</v>
      </c>
      <c r="E284" s="10">
        <v>43516</v>
      </c>
      <c r="F284" s="8" t="s">
        <v>194</v>
      </c>
      <c r="G284" s="9">
        <v>405960</v>
      </c>
      <c r="H284" s="9"/>
      <c r="I284" s="9"/>
      <c r="J284" s="8"/>
      <c r="K284" s="9">
        <v>405960</v>
      </c>
      <c r="L284" s="8"/>
      <c r="M284" s="10">
        <v>43545</v>
      </c>
      <c r="N284" s="9">
        <v>7699</v>
      </c>
      <c r="O284" s="9">
        <v>147540</v>
      </c>
      <c r="P284" s="9">
        <v>7699</v>
      </c>
      <c r="Q284" s="8" t="s">
        <v>180</v>
      </c>
    </row>
    <row r="285" spans="1:17" x14ac:dyDescent="0.25">
      <c r="A285" s="5" t="s">
        <v>203</v>
      </c>
      <c r="B285" s="6">
        <v>11</v>
      </c>
      <c r="C285" s="5" t="s">
        <v>198</v>
      </c>
      <c r="D285" s="5">
        <v>57039</v>
      </c>
      <c r="E285" s="7">
        <v>43564</v>
      </c>
      <c r="F285" s="5" t="s">
        <v>194</v>
      </c>
      <c r="G285" s="6">
        <v>401486</v>
      </c>
      <c r="H285" s="6"/>
      <c r="I285" s="6"/>
      <c r="J285" s="5"/>
      <c r="K285" s="6">
        <v>401486</v>
      </c>
      <c r="L285" s="5"/>
      <c r="M285" s="7">
        <v>43581</v>
      </c>
      <c r="N285" s="6">
        <v>137103</v>
      </c>
      <c r="O285" s="6">
        <v>137103</v>
      </c>
      <c r="P285" s="6">
        <v>7589</v>
      </c>
      <c r="Q285" s="5" t="s">
        <v>180</v>
      </c>
    </row>
    <row r="286" spans="1:17" x14ac:dyDescent="0.25">
      <c r="A286" s="8" t="s">
        <v>203</v>
      </c>
      <c r="B286" s="9">
        <v>11</v>
      </c>
      <c r="C286" s="8" t="s">
        <v>198</v>
      </c>
      <c r="D286" s="8">
        <v>57040</v>
      </c>
      <c r="E286" s="10">
        <v>43564</v>
      </c>
      <c r="F286" s="8" t="s">
        <v>194</v>
      </c>
      <c r="G286" s="9">
        <v>401486</v>
      </c>
      <c r="H286" s="9"/>
      <c r="I286" s="9"/>
      <c r="J286" s="8"/>
      <c r="K286" s="9">
        <v>401486</v>
      </c>
      <c r="L286" s="8"/>
      <c r="M286" s="10">
        <v>43581</v>
      </c>
      <c r="N286" s="9">
        <v>137103</v>
      </c>
      <c r="O286" s="9">
        <v>137103</v>
      </c>
      <c r="P286" s="9">
        <v>7589</v>
      </c>
      <c r="Q286" s="8" t="s">
        <v>180</v>
      </c>
    </row>
    <row r="287" spans="1:17" x14ac:dyDescent="0.25">
      <c r="A287" s="5" t="s">
        <v>203</v>
      </c>
      <c r="B287" s="6">
        <v>12</v>
      </c>
      <c r="C287" s="5" t="s">
        <v>198</v>
      </c>
      <c r="D287" s="5">
        <v>57041</v>
      </c>
      <c r="E287" s="7">
        <v>43600</v>
      </c>
      <c r="F287" s="5" t="s">
        <v>194</v>
      </c>
      <c r="G287" s="6">
        <v>385335</v>
      </c>
      <c r="H287" s="6"/>
      <c r="I287" s="6"/>
      <c r="J287" s="5"/>
      <c r="K287" s="6">
        <v>385335</v>
      </c>
      <c r="L287" s="5"/>
      <c r="M287" s="7">
        <v>43627</v>
      </c>
      <c r="N287" s="6">
        <v>120808</v>
      </c>
      <c r="O287" s="6">
        <v>120808</v>
      </c>
      <c r="P287" s="6">
        <v>4789</v>
      </c>
      <c r="Q287" s="5" t="s">
        <v>180</v>
      </c>
    </row>
    <row r="288" spans="1:17" x14ac:dyDescent="0.25">
      <c r="A288" s="8" t="s">
        <v>203</v>
      </c>
      <c r="B288" s="9">
        <v>12</v>
      </c>
      <c r="C288" s="8" t="s">
        <v>198</v>
      </c>
      <c r="D288" s="8">
        <v>57042</v>
      </c>
      <c r="E288" s="10">
        <v>43600</v>
      </c>
      <c r="F288" s="8" t="s">
        <v>194</v>
      </c>
      <c r="G288" s="9">
        <v>385336</v>
      </c>
      <c r="H288" s="9"/>
      <c r="I288" s="9"/>
      <c r="J288" s="8"/>
      <c r="K288" s="9">
        <v>385336</v>
      </c>
      <c r="L288" s="8"/>
      <c r="M288" s="10">
        <v>43627</v>
      </c>
      <c r="N288" s="9">
        <v>120808</v>
      </c>
      <c r="O288" s="9">
        <v>120808</v>
      </c>
      <c r="P288" s="9">
        <v>4789</v>
      </c>
      <c r="Q288" s="8" t="s">
        <v>180</v>
      </c>
    </row>
    <row r="289" spans="1:17" x14ac:dyDescent="0.25">
      <c r="A289" s="5" t="s">
        <v>203</v>
      </c>
      <c r="B289" s="6">
        <v>13</v>
      </c>
      <c r="C289" s="5" t="s">
        <v>198</v>
      </c>
      <c r="D289" s="5">
        <v>57043</v>
      </c>
      <c r="E289" s="7">
        <v>43752</v>
      </c>
      <c r="F289" s="5" t="s">
        <v>194</v>
      </c>
      <c r="G289" s="6">
        <v>343367</v>
      </c>
      <c r="H289" s="6"/>
      <c r="I289" s="6"/>
      <c r="J289" s="5"/>
      <c r="K289" s="6">
        <v>343367</v>
      </c>
      <c r="L289" s="5"/>
      <c r="M289" s="7">
        <v>43787</v>
      </c>
      <c r="N289" s="6">
        <v>82204</v>
      </c>
      <c r="O289" s="6">
        <v>82204</v>
      </c>
      <c r="P289" s="6">
        <v>10716</v>
      </c>
      <c r="Q289" s="5" t="s">
        <v>180</v>
      </c>
    </row>
    <row r="290" spans="1:17" x14ac:dyDescent="0.25">
      <c r="A290" s="8" t="s">
        <v>203</v>
      </c>
      <c r="B290" s="9">
        <v>13</v>
      </c>
      <c r="C290" s="8" t="s">
        <v>198</v>
      </c>
      <c r="D290" s="8">
        <v>57044</v>
      </c>
      <c r="E290" s="10">
        <v>43752</v>
      </c>
      <c r="F290" s="8" t="s">
        <v>194</v>
      </c>
      <c r="G290" s="9">
        <v>343367</v>
      </c>
      <c r="H290" s="9"/>
      <c r="I290" s="9"/>
      <c r="J290" s="8"/>
      <c r="K290" s="9">
        <v>343367</v>
      </c>
      <c r="L290" s="8"/>
      <c r="M290" s="10">
        <v>43787</v>
      </c>
      <c r="N290" s="9">
        <v>82204</v>
      </c>
      <c r="O290" s="9">
        <v>82204</v>
      </c>
      <c r="P290" s="9">
        <v>10716</v>
      </c>
      <c r="Q290" s="8" t="s">
        <v>180</v>
      </c>
    </row>
    <row r="291" spans="1:17" x14ac:dyDescent="0.25">
      <c r="A291" s="5" t="s">
        <v>203</v>
      </c>
      <c r="B291" s="6">
        <v>14</v>
      </c>
      <c r="C291" s="5" t="s">
        <v>198</v>
      </c>
      <c r="D291" s="5">
        <v>57045</v>
      </c>
      <c r="E291" s="7">
        <v>43766</v>
      </c>
      <c r="F291" s="5" t="s">
        <v>194</v>
      </c>
      <c r="G291" s="6">
        <v>279158</v>
      </c>
      <c r="H291" s="6"/>
      <c r="I291" s="6"/>
      <c r="J291" s="5"/>
      <c r="K291" s="6">
        <v>279158</v>
      </c>
      <c r="L291" s="5"/>
      <c r="M291" s="7">
        <v>43802</v>
      </c>
      <c r="N291" s="6">
        <v>14155</v>
      </c>
      <c r="O291" s="6">
        <v>14155</v>
      </c>
      <c r="P291" s="6">
        <v>9849</v>
      </c>
      <c r="Q291" s="5" t="s">
        <v>180</v>
      </c>
    </row>
    <row r="292" spans="1:17" x14ac:dyDescent="0.25">
      <c r="A292" s="8" t="s">
        <v>203</v>
      </c>
      <c r="B292" s="9">
        <v>14</v>
      </c>
      <c r="C292" s="8" t="s">
        <v>198</v>
      </c>
      <c r="D292" s="8">
        <v>57046</v>
      </c>
      <c r="E292" s="10">
        <v>43766</v>
      </c>
      <c r="F292" s="8" t="s">
        <v>194</v>
      </c>
      <c r="G292" s="9">
        <v>279158</v>
      </c>
      <c r="H292" s="9"/>
      <c r="I292" s="9"/>
      <c r="J292" s="8"/>
      <c r="K292" s="9">
        <v>279158</v>
      </c>
      <c r="L292" s="8"/>
      <c r="M292" s="10">
        <v>43802</v>
      </c>
      <c r="N292" s="9">
        <v>14155</v>
      </c>
      <c r="O292" s="9">
        <v>14155</v>
      </c>
      <c r="P292" s="9">
        <v>9849</v>
      </c>
      <c r="Q292" s="8" t="s">
        <v>180</v>
      </c>
    </row>
    <row r="293" spans="1:17" x14ac:dyDescent="0.25">
      <c r="A293" s="5" t="s">
        <v>203</v>
      </c>
      <c r="B293" s="6">
        <v>25</v>
      </c>
      <c r="C293" s="5" t="s">
        <v>198</v>
      </c>
      <c r="D293" s="5">
        <v>57047</v>
      </c>
      <c r="E293" s="7">
        <v>43780</v>
      </c>
      <c r="F293" s="5" t="s">
        <v>194</v>
      </c>
      <c r="G293" s="6">
        <v>299199</v>
      </c>
      <c r="H293" s="6"/>
      <c r="I293" s="6"/>
      <c r="J293" s="5"/>
      <c r="K293" s="6">
        <v>299199</v>
      </c>
      <c r="L293" s="5"/>
      <c r="M293" s="7">
        <v>43803</v>
      </c>
      <c r="N293" s="6">
        <v>34403</v>
      </c>
      <c r="O293" s="6">
        <v>34403</v>
      </c>
      <c r="P293" s="6">
        <v>13079</v>
      </c>
      <c r="Q293" s="5" t="s">
        <v>180</v>
      </c>
    </row>
    <row r="294" spans="1:17" x14ac:dyDescent="0.25">
      <c r="A294" s="8" t="s">
        <v>203</v>
      </c>
      <c r="B294" s="9">
        <v>25</v>
      </c>
      <c r="C294" s="8" t="s">
        <v>198</v>
      </c>
      <c r="D294" s="8">
        <v>57048</v>
      </c>
      <c r="E294" s="10">
        <v>43780</v>
      </c>
      <c r="F294" s="8" t="s">
        <v>194</v>
      </c>
      <c r="G294" s="9">
        <v>299199</v>
      </c>
      <c r="H294" s="9"/>
      <c r="I294" s="9"/>
      <c r="J294" s="8"/>
      <c r="K294" s="9">
        <v>299199</v>
      </c>
      <c r="L294" s="8"/>
      <c r="M294" s="10">
        <v>43803</v>
      </c>
      <c r="N294" s="9">
        <v>34403</v>
      </c>
      <c r="O294" s="9">
        <v>34403</v>
      </c>
      <c r="P294" s="9">
        <v>13079</v>
      </c>
      <c r="Q294" s="8" t="s">
        <v>180</v>
      </c>
    </row>
    <row r="295" spans="1:17" x14ac:dyDescent="0.25">
      <c r="A295" s="5" t="s">
        <v>204</v>
      </c>
      <c r="B295" s="6">
        <v>903</v>
      </c>
      <c r="C295" s="5" t="s">
        <v>198</v>
      </c>
      <c r="D295" s="5">
        <v>58003</v>
      </c>
      <c r="E295" s="7">
        <v>41502</v>
      </c>
      <c r="F295" s="5" t="s">
        <v>173</v>
      </c>
      <c r="G295" s="6">
        <v>681100</v>
      </c>
      <c r="H295" s="6"/>
      <c r="I295" s="6">
        <v>196533</v>
      </c>
      <c r="J295" s="5" t="s">
        <v>130</v>
      </c>
      <c r="K295" s="6">
        <v>196533</v>
      </c>
      <c r="L295" s="7">
        <v>43187</v>
      </c>
      <c r="M295" s="7">
        <v>43643</v>
      </c>
      <c r="N295" s="6">
        <v>71863</v>
      </c>
      <c r="O295" s="6">
        <v>196533</v>
      </c>
      <c r="P295" s="6"/>
      <c r="Q295" s="5" t="s">
        <v>180</v>
      </c>
    </row>
    <row r="296" spans="1:17" x14ac:dyDescent="0.25">
      <c r="A296" s="8" t="s">
        <v>204</v>
      </c>
      <c r="B296" s="9">
        <v>903</v>
      </c>
      <c r="C296" s="8" t="s">
        <v>198</v>
      </c>
      <c r="D296" s="8">
        <v>58004</v>
      </c>
      <c r="E296" s="10">
        <v>41502</v>
      </c>
      <c r="F296" s="8" t="s">
        <v>173</v>
      </c>
      <c r="G296" s="9">
        <v>681100</v>
      </c>
      <c r="H296" s="9"/>
      <c r="I296" s="9">
        <v>196533</v>
      </c>
      <c r="J296" s="8" t="s">
        <v>130</v>
      </c>
      <c r="K296" s="9">
        <v>196533</v>
      </c>
      <c r="L296" s="10">
        <v>43187</v>
      </c>
      <c r="M296" s="10">
        <v>43643</v>
      </c>
      <c r="N296" s="9">
        <v>71863</v>
      </c>
      <c r="O296" s="9">
        <v>196533</v>
      </c>
      <c r="P296" s="9"/>
      <c r="Q296" s="8" t="s">
        <v>180</v>
      </c>
    </row>
    <row r="297" spans="1:17" x14ac:dyDescent="0.25">
      <c r="A297" s="5" t="s">
        <v>204</v>
      </c>
      <c r="B297" s="6">
        <v>911</v>
      </c>
      <c r="C297" s="5" t="s">
        <v>198</v>
      </c>
      <c r="D297" s="5">
        <v>58005</v>
      </c>
      <c r="E297" s="7">
        <v>41550</v>
      </c>
      <c r="F297" s="5" t="s">
        <v>173</v>
      </c>
      <c r="G297" s="6">
        <v>720954</v>
      </c>
      <c r="H297" s="6"/>
      <c r="I297" s="6">
        <v>219696</v>
      </c>
      <c r="J297" s="5" t="s">
        <v>130</v>
      </c>
      <c r="K297" s="6">
        <v>219696</v>
      </c>
      <c r="L297" s="7">
        <v>42866</v>
      </c>
      <c r="M297" s="7">
        <v>43041</v>
      </c>
      <c r="N297" s="6">
        <v>96887</v>
      </c>
      <c r="O297" s="6">
        <v>219696</v>
      </c>
      <c r="P297" s="6"/>
      <c r="Q297" s="5" t="s">
        <v>180</v>
      </c>
    </row>
    <row r="298" spans="1:17" x14ac:dyDescent="0.25">
      <c r="A298" s="8" t="s">
        <v>204</v>
      </c>
      <c r="B298" s="9">
        <v>911</v>
      </c>
      <c r="C298" s="8" t="s">
        <v>198</v>
      </c>
      <c r="D298" s="8">
        <v>58006</v>
      </c>
      <c r="E298" s="10">
        <v>41550</v>
      </c>
      <c r="F298" s="8" t="s">
        <v>173</v>
      </c>
      <c r="G298" s="9">
        <v>720968</v>
      </c>
      <c r="H298" s="9"/>
      <c r="I298" s="9">
        <v>219710</v>
      </c>
      <c r="J298" s="8" t="s">
        <v>130</v>
      </c>
      <c r="K298" s="9">
        <v>219710</v>
      </c>
      <c r="L298" s="10">
        <v>42866</v>
      </c>
      <c r="M298" s="10">
        <v>43041</v>
      </c>
      <c r="N298" s="9">
        <v>96901</v>
      </c>
      <c r="O298" s="9">
        <v>219710</v>
      </c>
      <c r="P298" s="9"/>
      <c r="Q298" s="8" t="s">
        <v>180</v>
      </c>
    </row>
    <row r="299" spans="1:17" x14ac:dyDescent="0.25">
      <c r="A299" s="5" t="s">
        <v>204</v>
      </c>
      <c r="B299" s="6"/>
      <c r="C299" s="5" t="s">
        <v>198</v>
      </c>
      <c r="D299" s="5">
        <v>58007</v>
      </c>
      <c r="E299" s="7">
        <v>41579</v>
      </c>
      <c r="F299" s="5" t="s">
        <v>173</v>
      </c>
      <c r="G299" s="6">
        <v>507590</v>
      </c>
      <c r="H299" s="6"/>
      <c r="I299" s="6">
        <v>0</v>
      </c>
      <c r="J299" s="5" t="s">
        <v>130</v>
      </c>
      <c r="K299" s="6">
        <v>0</v>
      </c>
      <c r="L299" s="7">
        <v>43399</v>
      </c>
      <c r="M299" s="7">
        <v>43698</v>
      </c>
      <c r="N299" s="6">
        <v>1089</v>
      </c>
      <c r="O299" s="6">
        <v>1089</v>
      </c>
      <c r="P299" s="6"/>
      <c r="Q299" s="5" t="s">
        <v>180</v>
      </c>
    </row>
    <row r="300" spans="1:17" x14ac:dyDescent="0.25">
      <c r="A300" s="8" t="s">
        <v>204</v>
      </c>
      <c r="B300" s="9"/>
      <c r="C300" s="8" t="s">
        <v>198</v>
      </c>
      <c r="D300" s="8">
        <v>58008</v>
      </c>
      <c r="E300" s="10">
        <v>41579</v>
      </c>
      <c r="F300" s="8" t="s">
        <v>173</v>
      </c>
      <c r="G300" s="9">
        <v>507590</v>
      </c>
      <c r="H300" s="9"/>
      <c r="I300" s="9">
        <v>0</v>
      </c>
      <c r="J300" s="8" t="s">
        <v>130</v>
      </c>
      <c r="K300" s="9">
        <v>0</v>
      </c>
      <c r="L300" s="10">
        <v>43399</v>
      </c>
      <c r="M300" s="10">
        <v>43698</v>
      </c>
      <c r="N300" s="9">
        <v>1089</v>
      </c>
      <c r="O300" s="9">
        <v>1089</v>
      </c>
      <c r="P300" s="9"/>
      <c r="Q300" s="8" t="s">
        <v>180</v>
      </c>
    </row>
    <row r="301" spans="1:17" x14ac:dyDescent="0.25">
      <c r="A301" s="5" t="s">
        <v>203</v>
      </c>
      <c r="B301" s="6">
        <v>3</v>
      </c>
      <c r="C301" s="5" t="s">
        <v>198</v>
      </c>
      <c r="D301" s="5">
        <v>58009</v>
      </c>
      <c r="E301" s="7">
        <v>41609</v>
      </c>
      <c r="F301" s="5" t="s">
        <v>173</v>
      </c>
      <c r="G301" s="6">
        <v>926619</v>
      </c>
      <c r="H301" s="6"/>
      <c r="I301" s="6">
        <v>467681</v>
      </c>
      <c r="J301" s="5" t="s">
        <v>130</v>
      </c>
      <c r="K301" s="6">
        <v>467681</v>
      </c>
      <c r="L301" s="7">
        <v>42741</v>
      </c>
      <c r="M301" s="7">
        <v>42899</v>
      </c>
      <c r="N301" s="6">
        <v>90371</v>
      </c>
      <c r="O301" s="6">
        <v>227314</v>
      </c>
      <c r="P301" s="6"/>
      <c r="Q301" s="5" t="s">
        <v>180</v>
      </c>
    </row>
    <row r="302" spans="1:17" x14ac:dyDescent="0.25">
      <c r="A302" s="8" t="s">
        <v>203</v>
      </c>
      <c r="B302" s="9">
        <v>3</v>
      </c>
      <c r="C302" s="8" t="s">
        <v>198</v>
      </c>
      <c r="D302" s="8">
        <v>58010</v>
      </c>
      <c r="E302" s="10">
        <v>41609</v>
      </c>
      <c r="F302" s="8" t="s">
        <v>173</v>
      </c>
      <c r="G302" s="9">
        <v>926619</v>
      </c>
      <c r="H302" s="9"/>
      <c r="I302" s="9">
        <v>467681</v>
      </c>
      <c r="J302" s="8" t="s">
        <v>130</v>
      </c>
      <c r="K302" s="9">
        <v>467681</v>
      </c>
      <c r="L302" s="10">
        <v>42741</v>
      </c>
      <c r="M302" s="10">
        <v>42899</v>
      </c>
      <c r="N302" s="9">
        <v>90371</v>
      </c>
      <c r="O302" s="9">
        <v>227314</v>
      </c>
      <c r="P302" s="9"/>
      <c r="Q302" s="8" t="s">
        <v>180</v>
      </c>
    </row>
    <row r="303" spans="1:17" x14ac:dyDescent="0.25">
      <c r="A303" s="5" t="s">
        <v>204</v>
      </c>
      <c r="B303" s="6">
        <v>904</v>
      </c>
      <c r="C303" s="5" t="s">
        <v>198</v>
      </c>
      <c r="D303" s="5">
        <v>58011</v>
      </c>
      <c r="E303" s="7">
        <v>41764</v>
      </c>
      <c r="F303" s="5" t="s">
        <v>173</v>
      </c>
      <c r="G303" s="6">
        <v>864658</v>
      </c>
      <c r="H303" s="6"/>
      <c r="I303" s="6">
        <v>353973</v>
      </c>
      <c r="J303" s="5" t="s">
        <v>130</v>
      </c>
      <c r="K303" s="6">
        <v>353973</v>
      </c>
      <c r="L303" s="7">
        <v>43391</v>
      </c>
      <c r="M303" s="7">
        <v>43579</v>
      </c>
      <c r="N303" s="6">
        <v>91964</v>
      </c>
      <c r="O303" s="6">
        <v>91964</v>
      </c>
      <c r="P303" s="6">
        <v>5969</v>
      </c>
      <c r="Q303" s="5" t="s">
        <v>180</v>
      </c>
    </row>
    <row r="304" spans="1:17" x14ac:dyDescent="0.25">
      <c r="A304" s="8" t="s">
        <v>204</v>
      </c>
      <c r="B304" s="9">
        <v>904</v>
      </c>
      <c r="C304" s="8" t="s">
        <v>198</v>
      </c>
      <c r="D304" s="8">
        <v>58012</v>
      </c>
      <c r="E304" s="10">
        <v>41764</v>
      </c>
      <c r="F304" s="8" t="s">
        <v>173</v>
      </c>
      <c r="G304" s="9">
        <v>858689</v>
      </c>
      <c r="H304" s="9"/>
      <c r="I304" s="9">
        <v>348004</v>
      </c>
      <c r="J304" s="8" t="s">
        <v>130</v>
      </c>
      <c r="K304" s="9">
        <v>348004</v>
      </c>
      <c r="L304" s="10">
        <v>43391</v>
      </c>
      <c r="M304" s="10">
        <v>43579</v>
      </c>
      <c r="N304" s="9">
        <v>91964</v>
      </c>
      <c r="O304" s="9">
        <v>91964</v>
      </c>
      <c r="P304" s="9">
        <v>5969</v>
      </c>
      <c r="Q304" s="8" t="s">
        <v>180</v>
      </c>
    </row>
    <row r="305" spans="1:17" x14ac:dyDescent="0.25">
      <c r="A305" s="5" t="s">
        <v>203</v>
      </c>
      <c r="B305" s="6">
        <v>8</v>
      </c>
      <c r="C305" s="5" t="s">
        <v>198</v>
      </c>
      <c r="D305" s="5">
        <v>58013</v>
      </c>
      <c r="E305" s="7">
        <v>41816</v>
      </c>
      <c r="F305" s="5" t="s">
        <v>173</v>
      </c>
      <c r="G305" s="6">
        <v>826170</v>
      </c>
      <c r="H305" s="6"/>
      <c r="I305" s="6">
        <v>311934</v>
      </c>
      <c r="J305" s="5" t="s">
        <v>130</v>
      </c>
      <c r="K305" s="6">
        <v>311934</v>
      </c>
      <c r="L305" s="7">
        <v>43609</v>
      </c>
      <c r="M305" s="7">
        <v>43805</v>
      </c>
      <c r="N305" s="6">
        <v>69086</v>
      </c>
      <c r="O305" s="6">
        <v>69086</v>
      </c>
      <c r="P305" s="6">
        <v>9387</v>
      </c>
      <c r="Q305" s="5" t="s">
        <v>180</v>
      </c>
    </row>
    <row r="306" spans="1:17" x14ac:dyDescent="0.25">
      <c r="A306" s="8" t="s">
        <v>203</v>
      </c>
      <c r="B306" s="9">
        <v>8</v>
      </c>
      <c r="C306" s="8" t="s">
        <v>198</v>
      </c>
      <c r="D306" s="8">
        <v>58014</v>
      </c>
      <c r="E306" s="10">
        <v>41816</v>
      </c>
      <c r="F306" s="8" t="s">
        <v>173</v>
      </c>
      <c r="G306" s="9">
        <v>826170</v>
      </c>
      <c r="H306" s="9"/>
      <c r="I306" s="9">
        <v>311934</v>
      </c>
      <c r="J306" s="8" t="s">
        <v>130</v>
      </c>
      <c r="K306" s="9">
        <v>311934</v>
      </c>
      <c r="L306" s="10">
        <v>43609</v>
      </c>
      <c r="M306" s="10">
        <v>43805</v>
      </c>
      <c r="N306" s="9">
        <v>69086</v>
      </c>
      <c r="O306" s="9">
        <v>69086</v>
      </c>
      <c r="P306" s="9">
        <v>9387</v>
      </c>
      <c r="Q306" s="8" t="s">
        <v>180</v>
      </c>
    </row>
    <row r="307" spans="1:17" x14ac:dyDescent="0.25">
      <c r="A307" s="5" t="s">
        <v>204</v>
      </c>
      <c r="B307" s="6"/>
      <c r="C307" s="5" t="s">
        <v>198</v>
      </c>
      <c r="D307" s="5">
        <v>58015</v>
      </c>
      <c r="E307" s="7">
        <v>41859</v>
      </c>
      <c r="F307" s="5" t="s">
        <v>173</v>
      </c>
      <c r="G307" s="6">
        <v>518176</v>
      </c>
      <c r="H307" s="6"/>
      <c r="I307" s="6">
        <v>0</v>
      </c>
      <c r="J307" s="5" t="s">
        <v>130</v>
      </c>
      <c r="K307" s="6">
        <v>0</v>
      </c>
      <c r="L307" s="7">
        <v>43512</v>
      </c>
      <c r="M307" s="7">
        <v>43822</v>
      </c>
      <c r="N307" s="6">
        <v>5</v>
      </c>
      <c r="O307" s="6">
        <v>5</v>
      </c>
      <c r="P307" s="6"/>
      <c r="Q307" s="5" t="s">
        <v>180</v>
      </c>
    </row>
    <row r="308" spans="1:17" x14ac:dyDescent="0.25">
      <c r="A308" s="8" t="s">
        <v>204</v>
      </c>
      <c r="B308" s="9"/>
      <c r="C308" s="8" t="s">
        <v>198</v>
      </c>
      <c r="D308" s="8">
        <v>58016</v>
      </c>
      <c r="E308" s="10">
        <v>41859</v>
      </c>
      <c r="F308" s="8" t="s">
        <v>173</v>
      </c>
      <c r="G308" s="9">
        <v>518176</v>
      </c>
      <c r="H308" s="9"/>
      <c r="I308" s="9">
        <v>0</v>
      </c>
      <c r="J308" s="8" t="s">
        <v>130</v>
      </c>
      <c r="K308" s="9">
        <v>0</v>
      </c>
      <c r="L308" s="10">
        <v>43512</v>
      </c>
      <c r="M308" s="10">
        <v>43822</v>
      </c>
      <c r="N308" s="9">
        <v>5</v>
      </c>
      <c r="O308" s="9">
        <v>5</v>
      </c>
      <c r="P308" s="9"/>
      <c r="Q308" s="8" t="s">
        <v>180</v>
      </c>
    </row>
    <row r="309" spans="1:17" x14ac:dyDescent="0.25">
      <c r="A309" s="5" t="s">
        <v>203</v>
      </c>
      <c r="B309" s="6">
        <v>4</v>
      </c>
      <c r="C309" s="5" t="s">
        <v>198</v>
      </c>
      <c r="D309" s="5">
        <v>58017</v>
      </c>
      <c r="E309" s="7">
        <v>41883</v>
      </c>
      <c r="F309" s="5" t="s">
        <v>173</v>
      </c>
      <c r="G309" s="6">
        <v>771107</v>
      </c>
      <c r="H309" s="6"/>
      <c r="I309" s="6">
        <v>253188</v>
      </c>
      <c r="J309" s="5" t="s">
        <v>130</v>
      </c>
      <c r="K309" s="6">
        <v>253188</v>
      </c>
      <c r="L309" s="7">
        <v>43550</v>
      </c>
      <c r="M309" s="7">
        <v>43746</v>
      </c>
      <c r="N309" s="6">
        <v>123016</v>
      </c>
      <c r="O309" s="6">
        <v>253188</v>
      </c>
      <c r="P309" s="6">
        <v>10229</v>
      </c>
      <c r="Q309" s="5" t="s">
        <v>180</v>
      </c>
    </row>
    <row r="310" spans="1:17" x14ac:dyDescent="0.25">
      <c r="A310" s="8" t="s">
        <v>203</v>
      </c>
      <c r="B310" s="9">
        <v>4</v>
      </c>
      <c r="C310" s="8" t="s">
        <v>198</v>
      </c>
      <c r="D310" s="8">
        <v>58018</v>
      </c>
      <c r="E310" s="10">
        <v>41883</v>
      </c>
      <c r="F310" s="8" t="s">
        <v>173</v>
      </c>
      <c r="G310" s="9">
        <v>771107</v>
      </c>
      <c r="H310" s="9"/>
      <c r="I310" s="9">
        <v>253188</v>
      </c>
      <c r="J310" s="8" t="s">
        <v>130</v>
      </c>
      <c r="K310" s="9">
        <v>253188</v>
      </c>
      <c r="L310" s="10">
        <v>43550</v>
      </c>
      <c r="M310" s="10">
        <v>43746</v>
      </c>
      <c r="N310" s="9">
        <v>123016</v>
      </c>
      <c r="O310" s="9">
        <v>253188</v>
      </c>
      <c r="P310" s="9">
        <v>10229</v>
      </c>
      <c r="Q310" s="8" t="s">
        <v>180</v>
      </c>
    </row>
    <row r="311" spans="1:17" x14ac:dyDescent="0.25">
      <c r="A311" s="5" t="s">
        <v>203</v>
      </c>
      <c r="B311" s="6">
        <v>9</v>
      </c>
      <c r="C311" s="5" t="s">
        <v>198</v>
      </c>
      <c r="D311" s="5">
        <v>58019</v>
      </c>
      <c r="E311" s="7">
        <v>42500</v>
      </c>
      <c r="F311" s="5" t="s">
        <v>195</v>
      </c>
      <c r="G311" s="6">
        <v>640565</v>
      </c>
      <c r="H311" s="6"/>
      <c r="I311" s="6">
        <v>146236</v>
      </c>
      <c r="J311" s="5" t="s">
        <v>130</v>
      </c>
      <c r="K311" s="6">
        <v>146236</v>
      </c>
      <c r="L311" s="7">
        <v>44137</v>
      </c>
      <c r="M311" s="7">
        <v>44239</v>
      </c>
      <c r="N311" s="6">
        <v>7743</v>
      </c>
      <c r="O311" s="6">
        <v>146236</v>
      </c>
      <c r="P311" s="6">
        <v>7744</v>
      </c>
      <c r="Q311" s="5" t="s">
        <v>180</v>
      </c>
    </row>
    <row r="312" spans="1:17" x14ac:dyDescent="0.25">
      <c r="A312" s="8" t="s">
        <v>203</v>
      </c>
      <c r="B312" s="9">
        <v>9</v>
      </c>
      <c r="C312" s="8" t="s">
        <v>198</v>
      </c>
      <c r="D312" s="8">
        <v>58020</v>
      </c>
      <c r="E312" s="10">
        <v>42481</v>
      </c>
      <c r="F312" s="8" t="s">
        <v>195</v>
      </c>
      <c r="G312" s="9">
        <v>640568</v>
      </c>
      <c r="H312" s="9"/>
      <c r="I312" s="9">
        <v>146238</v>
      </c>
      <c r="J312" s="8" t="s">
        <v>130</v>
      </c>
      <c r="K312" s="9">
        <v>146238</v>
      </c>
      <c r="L312" s="10">
        <v>44137</v>
      </c>
      <c r="M312" s="10">
        <v>44186</v>
      </c>
      <c r="N312" s="9">
        <v>7743</v>
      </c>
      <c r="O312" s="9">
        <v>146238</v>
      </c>
      <c r="P312" s="9">
        <v>7744</v>
      </c>
      <c r="Q312" s="8" t="s">
        <v>180</v>
      </c>
    </row>
    <row r="313" spans="1:17" x14ac:dyDescent="0.25">
      <c r="A313" s="5" t="s">
        <v>203</v>
      </c>
      <c r="B313" s="6">
        <v>6</v>
      </c>
      <c r="C313" s="5" t="s">
        <v>198</v>
      </c>
      <c r="D313" s="5">
        <v>58021</v>
      </c>
      <c r="E313" s="7">
        <v>42551</v>
      </c>
      <c r="F313" s="5" t="s">
        <v>195</v>
      </c>
      <c r="G313" s="6">
        <v>655828</v>
      </c>
      <c r="H313" s="6"/>
      <c r="I313" s="6">
        <v>162484</v>
      </c>
      <c r="J313" s="5" t="s">
        <v>130</v>
      </c>
      <c r="K313" s="6">
        <v>162484</v>
      </c>
      <c r="L313" s="7">
        <v>44021</v>
      </c>
      <c r="M313" s="7">
        <v>44076</v>
      </c>
      <c r="N313" s="6">
        <v>22572</v>
      </c>
      <c r="O313" s="6">
        <v>162484</v>
      </c>
      <c r="P313" s="6">
        <v>12220</v>
      </c>
      <c r="Q313" s="5" t="s">
        <v>180</v>
      </c>
    </row>
    <row r="314" spans="1:17" x14ac:dyDescent="0.25">
      <c r="A314" s="8" t="s">
        <v>203</v>
      </c>
      <c r="B314" s="9">
        <v>6</v>
      </c>
      <c r="C314" s="8" t="s">
        <v>198</v>
      </c>
      <c r="D314" s="8">
        <v>58022</v>
      </c>
      <c r="E314" s="10">
        <v>42566</v>
      </c>
      <c r="F314" s="8" t="s">
        <v>195</v>
      </c>
      <c r="G314" s="9">
        <v>655828</v>
      </c>
      <c r="H314" s="9"/>
      <c r="I314" s="9">
        <v>162484</v>
      </c>
      <c r="J314" s="8" t="s">
        <v>130</v>
      </c>
      <c r="K314" s="9">
        <v>162484</v>
      </c>
      <c r="L314" s="10">
        <v>44021</v>
      </c>
      <c r="M314" s="10">
        <v>44076</v>
      </c>
      <c r="N314" s="9">
        <v>22572</v>
      </c>
      <c r="O314" s="9">
        <v>162484</v>
      </c>
      <c r="P314" s="9">
        <v>12220</v>
      </c>
      <c r="Q314" s="8" t="s">
        <v>180</v>
      </c>
    </row>
    <row r="315" spans="1:17" x14ac:dyDescent="0.25">
      <c r="A315" s="5" t="s">
        <v>203</v>
      </c>
      <c r="B315" s="6">
        <v>7</v>
      </c>
      <c r="C315" s="5" t="s">
        <v>198</v>
      </c>
      <c r="D315" s="5">
        <v>58023</v>
      </c>
      <c r="E315" s="7">
        <v>42594</v>
      </c>
      <c r="F315" s="5" t="s">
        <v>195</v>
      </c>
      <c r="G315" s="6">
        <v>668237</v>
      </c>
      <c r="H315" s="6"/>
      <c r="I315" s="6">
        <v>157774</v>
      </c>
      <c r="J315" s="5" t="s">
        <v>130</v>
      </c>
      <c r="K315" s="6">
        <v>157774</v>
      </c>
      <c r="L315" s="7">
        <v>44084</v>
      </c>
      <c r="M315" s="7">
        <v>44186</v>
      </c>
      <c r="N315" s="6">
        <v>19170</v>
      </c>
      <c r="O315" s="6">
        <v>157774</v>
      </c>
      <c r="P315" s="6">
        <v>12129</v>
      </c>
      <c r="Q315" s="5" t="s">
        <v>180</v>
      </c>
    </row>
    <row r="316" spans="1:17" x14ac:dyDescent="0.25">
      <c r="A316" s="8" t="s">
        <v>203</v>
      </c>
      <c r="B316" s="9">
        <v>7</v>
      </c>
      <c r="C316" s="8" t="s">
        <v>198</v>
      </c>
      <c r="D316" s="8">
        <v>58024</v>
      </c>
      <c r="E316" s="10">
        <v>42594</v>
      </c>
      <c r="F316" s="8" t="s">
        <v>195</v>
      </c>
      <c r="G316" s="9">
        <v>668239</v>
      </c>
      <c r="H316" s="9"/>
      <c r="I316" s="9">
        <v>157774</v>
      </c>
      <c r="J316" s="8" t="s">
        <v>130</v>
      </c>
      <c r="K316" s="9">
        <v>157774</v>
      </c>
      <c r="L316" s="10">
        <v>44084</v>
      </c>
      <c r="M316" s="10">
        <v>44186</v>
      </c>
      <c r="N316" s="9">
        <v>19170</v>
      </c>
      <c r="O316" s="9">
        <v>157774</v>
      </c>
      <c r="P316" s="9">
        <v>12129</v>
      </c>
      <c r="Q316" s="8" t="s">
        <v>180</v>
      </c>
    </row>
    <row r="317" spans="1:17" x14ac:dyDescent="0.25">
      <c r="A317" s="5" t="s">
        <v>203</v>
      </c>
      <c r="B317" s="6">
        <v>22</v>
      </c>
      <c r="C317" s="5" t="s">
        <v>198</v>
      </c>
      <c r="D317" s="5">
        <v>58025</v>
      </c>
      <c r="E317" s="7">
        <v>42780</v>
      </c>
      <c r="F317" s="5" t="s">
        <v>195</v>
      </c>
      <c r="G317" s="6">
        <v>606874</v>
      </c>
      <c r="H317" s="6"/>
      <c r="I317" s="6">
        <v>87320</v>
      </c>
      <c r="J317" s="5" t="s">
        <v>130</v>
      </c>
      <c r="K317" s="6">
        <v>87320</v>
      </c>
      <c r="L317" s="7">
        <v>44264</v>
      </c>
      <c r="M317" s="7">
        <v>44271</v>
      </c>
      <c r="N317" s="6">
        <v>87320</v>
      </c>
      <c r="O317" s="6">
        <v>87320</v>
      </c>
      <c r="P317" s="6">
        <v>10030</v>
      </c>
      <c r="Q317" s="5" t="s">
        <v>180</v>
      </c>
    </row>
    <row r="318" spans="1:17" x14ac:dyDescent="0.25">
      <c r="A318" s="8" t="s">
        <v>203</v>
      </c>
      <c r="B318" s="9">
        <v>22</v>
      </c>
      <c r="C318" s="8" t="s">
        <v>198</v>
      </c>
      <c r="D318" s="8">
        <v>58026</v>
      </c>
      <c r="E318" s="10">
        <v>42780</v>
      </c>
      <c r="F318" s="8" t="s">
        <v>195</v>
      </c>
      <c r="G318" s="9">
        <v>606873</v>
      </c>
      <c r="H318" s="9"/>
      <c r="I318" s="9">
        <v>87319</v>
      </c>
      <c r="J318" s="8" t="s">
        <v>130</v>
      </c>
      <c r="K318" s="9">
        <v>87319</v>
      </c>
      <c r="L318" s="10">
        <v>44264</v>
      </c>
      <c r="M318" s="10">
        <v>44271</v>
      </c>
      <c r="N318" s="9">
        <v>87319</v>
      </c>
      <c r="O318" s="9">
        <v>87319</v>
      </c>
      <c r="P318" s="9">
        <v>10030</v>
      </c>
      <c r="Q318" s="8" t="s">
        <v>180</v>
      </c>
    </row>
    <row r="319" spans="1:17" x14ac:dyDescent="0.25">
      <c r="A319" s="5" t="s">
        <v>203</v>
      </c>
      <c r="B319" s="6">
        <v>36</v>
      </c>
      <c r="C319" s="5" t="s">
        <v>198</v>
      </c>
      <c r="D319" s="5">
        <v>58027</v>
      </c>
      <c r="E319" s="7">
        <v>42815</v>
      </c>
      <c r="F319" s="5" t="s">
        <v>195</v>
      </c>
      <c r="G319" s="6">
        <v>601467</v>
      </c>
      <c r="H319" s="6"/>
      <c r="I319" s="6">
        <v>81518</v>
      </c>
      <c r="J319" s="5" t="s">
        <v>130</v>
      </c>
      <c r="K319" s="6">
        <v>81518</v>
      </c>
      <c r="L319" s="7">
        <v>44294</v>
      </c>
      <c r="M319" s="7">
        <v>44415</v>
      </c>
      <c r="N319" s="6">
        <v>81518</v>
      </c>
      <c r="O319" s="6">
        <v>81518</v>
      </c>
      <c r="P319" s="6">
        <v>11846</v>
      </c>
      <c r="Q319" s="5" t="s">
        <v>180</v>
      </c>
    </row>
    <row r="320" spans="1:17" x14ac:dyDescent="0.25">
      <c r="A320" s="8" t="s">
        <v>203</v>
      </c>
      <c r="B320" s="9">
        <v>36</v>
      </c>
      <c r="C320" s="8" t="s">
        <v>198</v>
      </c>
      <c r="D320" s="8">
        <v>58028</v>
      </c>
      <c r="E320" s="10">
        <v>42815</v>
      </c>
      <c r="F320" s="8" t="s">
        <v>195</v>
      </c>
      <c r="G320" s="9">
        <v>601467</v>
      </c>
      <c r="H320" s="9"/>
      <c r="I320" s="9">
        <v>81520</v>
      </c>
      <c r="J320" s="8" t="s">
        <v>130</v>
      </c>
      <c r="K320" s="9">
        <v>81520</v>
      </c>
      <c r="L320" s="10">
        <v>44294</v>
      </c>
      <c r="M320" s="10">
        <v>44309</v>
      </c>
      <c r="N320" s="9">
        <v>81520</v>
      </c>
      <c r="O320" s="9">
        <v>81520</v>
      </c>
      <c r="P320" s="9">
        <v>11846</v>
      </c>
      <c r="Q320" s="8" t="s">
        <v>180</v>
      </c>
    </row>
    <row r="321" spans="1:17" x14ac:dyDescent="0.25">
      <c r="A321" s="5" t="s">
        <v>203</v>
      </c>
      <c r="B321" s="6">
        <v>23</v>
      </c>
      <c r="C321" s="5" t="s">
        <v>198</v>
      </c>
      <c r="D321" s="5">
        <v>58029</v>
      </c>
      <c r="E321" s="7">
        <v>42836</v>
      </c>
      <c r="F321" s="5" t="s">
        <v>195</v>
      </c>
      <c r="G321" s="6">
        <v>646061</v>
      </c>
      <c r="H321" s="6"/>
      <c r="I321" s="6">
        <v>129191</v>
      </c>
      <c r="J321" s="5" t="s">
        <v>130</v>
      </c>
      <c r="K321" s="6">
        <v>129191</v>
      </c>
      <c r="L321" s="7">
        <v>44197</v>
      </c>
      <c r="M321" s="7">
        <v>44309</v>
      </c>
      <c r="N321" s="6">
        <v>129227</v>
      </c>
      <c r="O321" s="6">
        <v>129227</v>
      </c>
      <c r="P321" s="6">
        <v>9531</v>
      </c>
      <c r="Q321" s="5" t="s">
        <v>180</v>
      </c>
    </row>
    <row r="322" spans="1:17" x14ac:dyDescent="0.25">
      <c r="A322" s="8" t="s">
        <v>203</v>
      </c>
      <c r="B322" s="9">
        <v>23</v>
      </c>
      <c r="C322" s="8" t="s">
        <v>198</v>
      </c>
      <c r="D322" s="8">
        <v>58030</v>
      </c>
      <c r="E322" s="10">
        <v>42836</v>
      </c>
      <c r="F322" s="8" t="s">
        <v>195</v>
      </c>
      <c r="G322" s="9">
        <v>646061</v>
      </c>
      <c r="H322" s="9"/>
      <c r="I322" s="9">
        <v>129191</v>
      </c>
      <c r="J322" s="8" t="s">
        <v>130</v>
      </c>
      <c r="K322" s="9">
        <v>129191</v>
      </c>
      <c r="L322" s="10">
        <v>44197</v>
      </c>
      <c r="M322" s="10">
        <v>44309</v>
      </c>
      <c r="N322" s="9">
        <v>129227</v>
      </c>
      <c r="O322" s="9">
        <v>129227</v>
      </c>
      <c r="P322" s="9">
        <v>9531</v>
      </c>
      <c r="Q322" s="8" t="s">
        <v>180</v>
      </c>
    </row>
    <row r="323" spans="1:17" x14ac:dyDescent="0.25">
      <c r="A323" s="5" t="s">
        <v>203</v>
      </c>
      <c r="B323" s="6">
        <v>34</v>
      </c>
      <c r="C323" s="5" t="s">
        <v>198</v>
      </c>
      <c r="D323" s="5">
        <v>58031</v>
      </c>
      <c r="E323" s="7">
        <v>42877</v>
      </c>
      <c r="F323" s="5" t="s">
        <v>195</v>
      </c>
      <c r="G323" s="6">
        <v>535737</v>
      </c>
      <c r="H323" s="6"/>
      <c r="I323" s="6">
        <v>16019</v>
      </c>
      <c r="J323" s="5" t="s">
        <v>130</v>
      </c>
      <c r="K323" s="6">
        <v>16019</v>
      </c>
      <c r="L323" s="7">
        <v>44381</v>
      </c>
      <c r="M323" s="7">
        <v>44428</v>
      </c>
      <c r="N323" s="6">
        <v>16019</v>
      </c>
      <c r="O323" s="6">
        <v>16019</v>
      </c>
      <c r="P323" s="6">
        <v>9168</v>
      </c>
      <c r="Q323" s="5" t="s">
        <v>180</v>
      </c>
    </row>
    <row r="324" spans="1:17" x14ac:dyDescent="0.25">
      <c r="A324" s="8" t="s">
        <v>203</v>
      </c>
      <c r="B324" s="9">
        <v>34</v>
      </c>
      <c r="C324" s="8" t="s">
        <v>198</v>
      </c>
      <c r="D324" s="8">
        <v>58032</v>
      </c>
      <c r="E324" s="10">
        <v>42877</v>
      </c>
      <c r="F324" s="8" t="s">
        <v>195</v>
      </c>
      <c r="G324" s="9">
        <v>535737</v>
      </c>
      <c r="H324" s="9"/>
      <c r="I324" s="9">
        <v>16019</v>
      </c>
      <c r="J324" s="8" t="s">
        <v>130</v>
      </c>
      <c r="K324" s="9">
        <v>16019</v>
      </c>
      <c r="L324" s="10">
        <v>44381</v>
      </c>
      <c r="M324" s="10">
        <v>44428</v>
      </c>
      <c r="N324" s="9">
        <v>16019</v>
      </c>
      <c r="O324" s="9">
        <v>16019</v>
      </c>
      <c r="P324" s="9">
        <v>9168</v>
      </c>
      <c r="Q324" s="8" t="s">
        <v>180</v>
      </c>
    </row>
    <row r="325" spans="1:17" x14ac:dyDescent="0.25">
      <c r="A325" s="5" t="s">
        <v>203</v>
      </c>
      <c r="B325" s="6">
        <v>24</v>
      </c>
      <c r="C325" s="5" t="s">
        <v>198</v>
      </c>
      <c r="D325" s="5">
        <v>58033</v>
      </c>
      <c r="E325" s="7">
        <v>42909</v>
      </c>
      <c r="F325" s="5" t="s">
        <v>195</v>
      </c>
      <c r="G325" s="6">
        <v>553039</v>
      </c>
      <c r="H325" s="6"/>
      <c r="I325" s="6">
        <v>33523</v>
      </c>
      <c r="J325" s="5" t="s">
        <v>130</v>
      </c>
      <c r="K325" s="6">
        <v>33523</v>
      </c>
      <c r="L325" s="7">
        <v>44333</v>
      </c>
      <c r="M325" s="7">
        <v>44489</v>
      </c>
      <c r="N325" s="6">
        <v>33523</v>
      </c>
      <c r="O325" s="6">
        <v>33523</v>
      </c>
      <c r="P325" s="6">
        <v>6371</v>
      </c>
      <c r="Q325" s="5" t="s">
        <v>180</v>
      </c>
    </row>
    <row r="326" spans="1:17" x14ac:dyDescent="0.25">
      <c r="A326" s="8" t="s">
        <v>203</v>
      </c>
      <c r="B326" s="9">
        <v>24</v>
      </c>
      <c r="C326" s="8" t="s">
        <v>198</v>
      </c>
      <c r="D326" s="8">
        <v>58034</v>
      </c>
      <c r="E326" s="10">
        <v>42909</v>
      </c>
      <c r="F326" s="8" t="s">
        <v>195</v>
      </c>
      <c r="G326" s="9">
        <v>553041</v>
      </c>
      <c r="H326" s="9"/>
      <c r="I326" s="9">
        <v>33525</v>
      </c>
      <c r="J326" s="8" t="s">
        <v>130</v>
      </c>
      <c r="K326" s="9">
        <v>33525</v>
      </c>
      <c r="L326" s="10">
        <v>44333</v>
      </c>
      <c r="M326" s="10">
        <v>44375</v>
      </c>
      <c r="N326" s="9">
        <v>33525</v>
      </c>
      <c r="O326" s="9">
        <v>33525</v>
      </c>
      <c r="P326" s="9">
        <v>6371</v>
      </c>
      <c r="Q326" s="8" t="s">
        <v>180</v>
      </c>
    </row>
    <row r="327" spans="1:17" x14ac:dyDescent="0.25">
      <c r="A327" s="5" t="s">
        <v>203</v>
      </c>
      <c r="B327" s="6">
        <v>15</v>
      </c>
      <c r="C327" s="5" t="s">
        <v>198</v>
      </c>
      <c r="D327" s="5">
        <v>58035</v>
      </c>
      <c r="E327" s="7">
        <v>43412</v>
      </c>
      <c r="F327" s="5" t="s">
        <v>196</v>
      </c>
      <c r="G327" s="6">
        <v>417401</v>
      </c>
      <c r="H327" s="6"/>
      <c r="I327" s="6"/>
      <c r="J327" s="5"/>
      <c r="K327" s="6">
        <v>417401</v>
      </c>
      <c r="L327" s="5"/>
      <c r="M327" s="7">
        <v>43458</v>
      </c>
      <c r="N327" s="6">
        <v>29887</v>
      </c>
      <c r="O327" s="6">
        <v>168249</v>
      </c>
      <c r="P327" s="6">
        <v>12860</v>
      </c>
      <c r="Q327" s="5" t="s">
        <v>180</v>
      </c>
    </row>
    <row r="328" spans="1:17" x14ac:dyDescent="0.25">
      <c r="A328" s="8" t="s">
        <v>203</v>
      </c>
      <c r="B328" s="9">
        <v>15</v>
      </c>
      <c r="C328" s="8" t="s">
        <v>198</v>
      </c>
      <c r="D328" s="8">
        <v>58036</v>
      </c>
      <c r="E328" s="10">
        <v>43412</v>
      </c>
      <c r="F328" s="8" t="s">
        <v>196</v>
      </c>
      <c r="G328" s="9">
        <v>417401</v>
      </c>
      <c r="H328" s="9"/>
      <c r="I328" s="9"/>
      <c r="J328" s="8"/>
      <c r="K328" s="9">
        <v>417401</v>
      </c>
      <c r="L328" s="8"/>
      <c r="M328" s="10">
        <v>43458</v>
      </c>
      <c r="N328" s="9">
        <v>29887</v>
      </c>
      <c r="O328" s="9">
        <v>168249</v>
      </c>
      <c r="P328" s="9">
        <v>12860</v>
      </c>
      <c r="Q328" s="8" t="s">
        <v>180</v>
      </c>
    </row>
    <row r="329" spans="1:17" x14ac:dyDescent="0.25">
      <c r="A329" s="5" t="s">
        <v>203</v>
      </c>
      <c r="B329" s="6">
        <v>10</v>
      </c>
      <c r="C329" s="5" t="s">
        <v>198</v>
      </c>
      <c r="D329" s="5">
        <v>58037</v>
      </c>
      <c r="E329" s="7">
        <v>43516</v>
      </c>
      <c r="F329" s="5" t="s">
        <v>196</v>
      </c>
      <c r="G329" s="6">
        <v>405960</v>
      </c>
      <c r="H329" s="6"/>
      <c r="I329" s="6"/>
      <c r="J329" s="5"/>
      <c r="K329" s="6">
        <v>405960</v>
      </c>
      <c r="L329" s="5"/>
      <c r="M329" s="7">
        <v>43545</v>
      </c>
      <c r="N329" s="6">
        <v>7699</v>
      </c>
      <c r="O329" s="6">
        <v>147540</v>
      </c>
      <c r="P329" s="6">
        <v>7699</v>
      </c>
      <c r="Q329" s="5" t="s">
        <v>180</v>
      </c>
    </row>
    <row r="330" spans="1:17" x14ac:dyDescent="0.25">
      <c r="A330" s="8" t="s">
        <v>203</v>
      </c>
      <c r="B330" s="9">
        <v>10</v>
      </c>
      <c r="C330" s="8" t="s">
        <v>198</v>
      </c>
      <c r="D330" s="8">
        <v>58038</v>
      </c>
      <c r="E330" s="10">
        <v>43516</v>
      </c>
      <c r="F330" s="8" t="s">
        <v>196</v>
      </c>
      <c r="G330" s="9">
        <v>405960</v>
      </c>
      <c r="H330" s="9"/>
      <c r="I330" s="9"/>
      <c r="J330" s="8"/>
      <c r="K330" s="9">
        <v>405960</v>
      </c>
      <c r="L330" s="8"/>
      <c r="M330" s="10">
        <v>43545</v>
      </c>
      <c r="N330" s="9">
        <v>7699</v>
      </c>
      <c r="O330" s="9">
        <v>147540</v>
      </c>
      <c r="P330" s="9">
        <v>7699</v>
      </c>
      <c r="Q330" s="8" t="s">
        <v>180</v>
      </c>
    </row>
    <row r="331" spans="1:17" x14ac:dyDescent="0.25">
      <c r="A331" s="5" t="s">
        <v>203</v>
      </c>
      <c r="B331" s="6">
        <v>11</v>
      </c>
      <c r="C331" s="5" t="s">
        <v>198</v>
      </c>
      <c r="D331" s="5">
        <v>58039</v>
      </c>
      <c r="E331" s="7">
        <v>43564</v>
      </c>
      <c r="F331" s="5" t="s">
        <v>196</v>
      </c>
      <c r="G331" s="6">
        <v>401486</v>
      </c>
      <c r="H331" s="6"/>
      <c r="I331" s="6"/>
      <c r="J331" s="5"/>
      <c r="K331" s="6">
        <v>401486</v>
      </c>
      <c r="L331" s="5"/>
      <c r="M331" s="7">
        <v>43581</v>
      </c>
      <c r="N331" s="6">
        <v>137103</v>
      </c>
      <c r="O331" s="6">
        <v>137103</v>
      </c>
      <c r="P331" s="6">
        <v>7589</v>
      </c>
      <c r="Q331" s="5" t="s">
        <v>180</v>
      </c>
    </row>
    <row r="332" spans="1:17" x14ac:dyDescent="0.25">
      <c r="A332" s="8" t="s">
        <v>203</v>
      </c>
      <c r="B332" s="9">
        <v>11</v>
      </c>
      <c r="C332" s="8" t="s">
        <v>198</v>
      </c>
      <c r="D332" s="8">
        <v>58040</v>
      </c>
      <c r="E332" s="10">
        <v>43564</v>
      </c>
      <c r="F332" s="8" t="s">
        <v>196</v>
      </c>
      <c r="G332" s="9">
        <v>401486</v>
      </c>
      <c r="H332" s="9"/>
      <c r="I332" s="9"/>
      <c r="J332" s="8"/>
      <c r="K332" s="9">
        <v>401486</v>
      </c>
      <c r="L332" s="8"/>
      <c r="M332" s="10">
        <v>43581</v>
      </c>
      <c r="N332" s="9">
        <v>137103</v>
      </c>
      <c r="O332" s="9">
        <v>137103</v>
      </c>
      <c r="P332" s="9">
        <v>7589</v>
      </c>
      <c r="Q332" s="8" t="s">
        <v>180</v>
      </c>
    </row>
    <row r="333" spans="1:17" x14ac:dyDescent="0.25">
      <c r="A333" s="5" t="s">
        <v>203</v>
      </c>
      <c r="B333" s="6">
        <v>12</v>
      </c>
      <c r="C333" s="5" t="s">
        <v>198</v>
      </c>
      <c r="D333" s="5">
        <v>58041</v>
      </c>
      <c r="E333" s="7">
        <v>43600</v>
      </c>
      <c r="F333" s="5" t="s">
        <v>196</v>
      </c>
      <c r="G333" s="6">
        <v>385335</v>
      </c>
      <c r="H333" s="6"/>
      <c r="I333" s="6"/>
      <c r="J333" s="5"/>
      <c r="K333" s="6">
        <v>385335</v>
      </c>
      <c r="L333" s="5"/>
      <c r="M333" s="7">
        <v>43627</v>
      </c>
      <c r="N333" s="6">
        <v>120808</v>
      </c>
      <c r="O333" s="6">
        <v>120808</v>
      </c>
      <c r="P333" s="6">
        <v>4789</v>
      </c>
      <c r="Q333" s="5" t="s">
        <v>180</v>
      </c>
    </row>
    <row r="334" spans="1:17" x14ac:dyDescent="0.25">
      <c r="A334" s="8" t="s">
        <v>203</v>
      </c>
      <c r="B334" s="9">
        <v>12</v>
      </c>
      <c r="C334" s="8" t="s">
        <v>198</v>
      </c>
      <c r="D334" s="8">
        <v>58042</v>
      </c>
      <c r="E334" s="10">
        <v>43600</v>
      </c>
      <c r="F334" s="8" t="s">
        <v>196</v>
      </c>
      <c r="G334" s="9">
        <v>385335</v>
      </c>
      <c r="H334" s="9"/>
      <c r="I334" s="9"/>
      <c r="J334" s="8"/>
      <c r="K334" s="9">
        <v>385335</v>
      </c>
      <c r="L334" s="8"/>
      <c r="M334" s="10">
        <v>43627</v>
      </c>
      <c r="N334" s="9">
        <v>120808</v>
      </c>
      <c r="O334" s="9">
        <v>120808</v>
      </c>
      <c r="P334" s="9">
        <v>4789</v>
      </c>
      <c r="Q334" s="8" t="s">
        <v>180</v>
      </c>
    </row>
    <row r="335" spans="1:17" x14ac:dyDescent="0.25">
      <c r="A335" s="5" t="s">
        <v>203</v>
      </c>
      <c r="B335" s="6">
        <v>13</v>
      </c>
      <c r="C335" s="5" t="s">
        <v>198</v>
      </c>
      <c r="D335" s="5">
        <v>58043</v>
      </c>
      <c r="E335" s="7">
        <v>43752</v>
      </c>
      <c r="F335" s="5" t="s">
        <v>196</v>
      </c>
      <c r="G335" s="6">
        <v>343367</v>
      </c>
      <c r="H335" s="6"/>
      <c r="I335" s="6"/>
      <c r="J335" s="5"/>
      <c r="K335" s="6">
        <v>343367</v>
      </c>
      <c r="L335" s="5"/>
      <c r="M335" s="7">
        <v>43787</v>
      </c>
      <c r="N335" s="6">
        <v>82204</v>
      </c>
      <c r="O335" s="6">
        <v>82204</v>
      </c>
      <c r="P335" s="6">
        <v>10716</v>
      </c>
      <c r="Q335" s="5" t="s">
        <v>180</v>
      </c>
    </row>
    <row r="336" spans="1:17" x14ac:dyDescent="0.25">
      <c r="A336" s="8" t="s">
        <v>203</v>
      </c>
      <c r="B336" s="9">
        <v>13</v>
      </c>
      <c r="C336" s="8" t="s">
        <v>198</v>
      </c>
      <c r="D336" s="8">
        <v>58044</v>
      </c>
      <c r="E336" s="10">
        <v>43752</v>
      </c>
      <c r="F336" s="8" t="s">
        <v>196</v>
      </c>
      <c r="G336" s="9">
        <v>343367</v>
      </c>
      <c r="H336" s="9"/>
      <c r="I336" s="9"/>
      <c r="J336" s="8"/>
      <c r="K336" s="9">
        <v>343367</v>
      </c>
      <c r="L336" s="8"/>
      <c r="M336" s="10">
        <v>43787</v>
      </c>
      <c r="N336" s="9">
        <v>82204</v>
      </c>
      <c r="O336" s="9">
        <v>82204</v>
      </c>
      <c r="P336" s="9">
        <v>10716</v>
      </c>
      <c r="Q336" s="8" t="s">
        <v>180</v>
      </c>
    </row>
    <row r="337" spans="1:17" x14ac:dyDescent="0.25">
      <c r="A337" s="5" t="s">
        <v>203</v>
      </c>
      <c r="B337" s="6">
        <v>14</v>
      </c>
      <c r="C337" s="5" t="s">
        <v>198</v>
      </c>
      <c r="D337" s="5">
        <v>58045</v>
      </c>
      <c r="E337" s="7">
        <v>43766</v>
      </c>
      <c r="F337" s="5" t="s">
        <v>196</v>
      </c>
      <c r="G337" s="6">
        <v>279158</v>
      </c>
      <c r="H337" s="6"/>
      <c r="I337" s="6"/>
      <c r="J337" s="5"/>
      <c r="K337" s="6">
        <v>279158</v>
      </c>
      <c r="L337" s="5"/>
      <c r="M337" s="7">
        <v>43802</v>
      </c>
      <c r="N337" s="6">
        <v>14155</v>
      </c>
      <c r="O337" s="6">
        <v>14155</v>
      </c>
      <c r="P337" s="6">
        <v>9849</v>
      </c>
      <c r="Q337" s="5" t="s">
        <v>180</v>
      </c>
    </row>
    <row r="338" spans="1:17" x14ac:dyDescent="0.25">
      <c r="A338" s="8" t="s">
        <v>203</v>
      </c>
      <c r="B338" s="9">
        <v>14</v>
      </c>
      <c r="C338" s="8" t="s">
        <v>198</v>
      </c>
      <c r="D338" s="8">
        <v>58046</v>
      </c>
      <c r="E338" s="10">
        <v>43766</v>
      </c>
      <c r="F338" s="8" t="s">
        <v>196</v>
      </c>
      <c r="G338" s="9">
        <v>279158</v>
      </c>
      <c r="H338" s="9"/>
      <c r="I338" s="9"/>
      <c r="J338" s="8"/>
      <c r="K338" s="9">
        <v>279158</v>
      </c>
      <c r="L338" s="8"/>
      <c r="M338" s="10">
        <v>43802</v>
      </c>
      <c r="N338" s="9">
        <v>14155</v>
      </c>
      <c r="O338" s="9">
        <v>14155</v>
      </c>
      <c r="P338" s="9">
        <v>9849</v>
      </c>
      <c r="Q338" s="8" t="s">
        <v>180</v>
      </c>
    </row>
    <row r="339" spans="1:17" x14ac:dyDescent="0.25">
      <c r="A339" s="5" t="s">
        <v>203</v>
      </c>
      <c r="B339" s="6">
        <v>25</v>
      </c>
      <c r="C339" s="5" t="s">
        <v>198</v>
      </c>
      <c r="D339" s="5">
        <v>58047</v>
      </c>
      <c r="E339" s="7">
        <v>43780</v>
      </c>
      <c r="F339" s="5" t="s">
        <v>196</v>
      </c>
      <c r="G339" s="6">
        <v>299199</v>
      </c>
      <c r="H339" s="6"/>
      <c r="I339" s="6"/>
      <c r="J339" s="5"/>
      <c r="K339" s="6">
        <v>299199</v>
      </c>
      <c r="L339" s="5"/>
      <c r="M339" s="7">
        <v>43803</v>
      </c>
      <c r="N339" s="6">
        <v>34403</v>
      </c>
      <c r="O339" s="6">
        <v>34403</v>
      </c>
      <c r="P339" s="6">
        <v>13079</v>
      </c>
      <c r="Q339" s="5" t="s">
        <v>180</v>
      </c>
    </row>
    <row r="340" spans="1:17" x14ac:dyDescent="0.25">
      <c r="A340" s="8" t="s">
        <v>203</v>
      </c>
      <c r="B340" s="9">
        <v>25</v>
      </c>
      <c r="C340" s="8" t="s">
        <v>198</v>
      </c>
      <c r="D340" s="8">
        <v>58048</v>
      </c>
      <c r="E340" s="10">
        <v>43780</v>
      </c>
      <c r="F340" s="8" t="s">
        <v>196</v>
      </c>
      <c r="G340" s="9">
        <v>299199</v>
      </c>
      <c r="H340" s="9"/>
      <c r="I340" s="9"/>
      <c r="J340" s="8"/>
      <c r="K340" s="9">
        <v>299199</v>
      </c>
      <c r="L340" s="8"/>
      <c r="M340" s="10">
        <v>43803</v>
      </c>
      <c r="N340" s="9">
        <v>34403</v>
      </c>
      <c r="O340" s="9">
        <v>34403</v>
      </c>
      <c r="P340" s="9">
        <v>13079</v>
      </c>
      <c r="Q340" s="8" t="s">
        <v>180</v>
      </c>
    </row>
    <row r="341" spans="1:17" x14ac:dyDescent="0.25">
      <c r="A341" s="5" t="s">
        <v>204</v>
      </c>
      <c r="B341" s="6"/>
      <c r="C341" s="5" t="s">
        <v>198</v>
      </c>
      <c r="D341" s="5" t="s">
        <v>181</v>
      </c>
      <c r="E341" s="7">
        <v>41609</v>
      </c>
      <c r="F341" s="5" t="s">
        <v>181</v>
      </c>
      <c r="G341" s="6">
        <v>0</v>
      </c>
      <c r="H341" s="6"/>
      <c r="I341" s="6"/>
      <c r="J341" s="5"/>
      <c r="K341" s="6">
        <v>0</v>
      </c>
      <c r="L341" s="5"/>
      <c r="M341" s="7">
        <v>43828</v>
      </c>
      <c r="N341" s="6">
        <v>0</v>
      </c>
      <c r="O341" s="6">
        <v>10</v>
      </c>
      <c r="P341" s="6"/>
      <c r="Q341" s="5" t="s">
        <v>182</v>
      </c>
    </row>
    <row r="342" spans="1:17" x14ac:dyDescent="0.25">
      <c r="A342" s="8" t="s">
        <v>204</v>
      </c>
      <c r="B342" s="9"/>
      <c r="C342" s="8" t="s">
        <v>198</v>
      </c>
      <c r="D342" s="8" t="s">
        <v>183</v>
      </c>
      <c r="E342" s="10">
        <v>41974</v>
      </c>
      <c r="F342" s="8" t="s">
        <v>184</v>
      </c>
      <c r="G342" s="9">
        <v>1660</v>
      </c>
      <c r="H342" s="9"/>
      <c r="I342" s="9"/>
      <c r="J342" s="8"/>
      <c r="K342" s="9">
        <v>1660</v>
      </c>
      <c r="L342" s="8"/>
      <c r="M342" s="10">
        <v>43809</v>
      </c>
      <c r="N342" s="9">
        <v>1593</v>
      </c>
      <c r="O342" s="9">
        <v>1660</v>
      </c>
      <c r="P342" s="9">
        <v>34</v>
      </c>
      <c r="Q342" s="8" t="s">
        <v>185</v>
      </c>
    </row>
    <row r="343" spans="1:17" x14ac:dyDescent="0.25">
      <c r="A343" s="5" t="s">
        <v>204</v>
      </c>
      <c r="B343" s="6"/>
      <c r="C343" s="5" t="s">
        <v>198</v>
      </c>
      <c r="D343" s="5" t="s">
        <v>186</v>
      </c>
      <c r="E343" s="7">
        <v>42702</v>
      </c>
      <c r="F343" s="5" t="s">
        <v>187</v>
      </c>
      <c r="G343" s="6">
        <v>965</v>
      </c>
      <c r="H343" s="6"/>
      <c r="I343" s="6"/>
      <c r="J343" s="5"/>
      <c r="K343" s="6">
        <v>965</v>
      </c>
      <c r="L343" s="5"/>
      <c r="M343" s="7">
        <v>43484</v>
      </c>
      <c r="N343" s="6">
        <v>155</v>
      </c>
      <c r="O343" s="6">
        <v>721</v>
      </c>
      <c r="P343" s="6"/>
      <c r="Q343" s="5" t="s">
        <v>177</v>
      </c>
    </row>
  </sheetData>
  <mergeCells count="8">
    <mergeCell ref="A1:Q1"/>
    <mergeCell ref="C2:C4"/>
    <mergeCell ref="D2:D4"/>
    <mergeCell ref="J2:J4"/>
    <mergeCell ref="K2:K4"/>
    <mergeCell ref="L2:L4"/>
    <mergeCell ref="M2:M4"/>
    <mergeCell ref="Q2:Q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9"/>
  <sheetViews>
    <sheetView topLeftCell="A294" workbookViewId="0">
      <selection activeCell="R318" sqref="R318"/>
    </sheetView>
  </sheetViews>
  <sheetFormatPr defaultRowHeight="15" x14ac:dyDescent="0.25"/>
  <cols>
    <col min="1" max="1" width="8.85546875" customWidth="1"/>
    <col min="2" max="2" width="7.42578125" bestFit="1" customWidth="1"/>
    <col min="3" max="3" width="12.42578125" bestFit="1" customWidth="1"/>
    <col min="4" max="4" width="7.42578125" bestFit="1" customWidth="1"/>
    <col min="5" max="5" width="5" bestFit="1" customWidth="1"/>
    <col min="6" max="6" width="7.42578125" bestFit="1" customWidth="1"/>
    <col min="7" max="7" width="5" bestFit="1" customWidth="1"/>
    <col min="8" max="8" width="12.42578125" bestFit="1" customWidth="1"/>
    <col min="9" max="9" width="8.7109375" bestFit="1" customWidth="1"/>
    <col min="10" max="10" width="7.42578125" bestFit="1" customWidth="1"/>
    <col min="11" max="11" width="12.42578125" bestFit="1" customWidth="1"/>
    <col min="12" max="12" width="8.7109375" bestFit="1" customWidth="1"/>
    <col min="13" max="13" width="7.42578125" bestFit="1" customWidth="1"/>
    <col min="14" max="14" width="11.42578125" bestFit="1" customWidth="1"/>
    <col min="15" max="15" width="12.42578125" bestFit="1" customWidth="1"/>
    <col min="16" max="16" width="9.28515625" bestFit="1" customWidth="1"/>
  </cols>
  <sheetData>
    <row r="1" spans="1:16" ht="14.25" customHeight="1" x14ac:dyDescent="0.25">
      <c r="A1" s="341" t="s">
        <v>243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3"/>
    </row>
    <row r="2" spans="1:16" ht="15" customHeight="1" x14ac:dyDescent="0.25">
      <c r="A2" s="335" t="s">
        <v>197</v>
      </c>
      <c r="B2" s="335" t="s">
        <v>119</v>
      </c>
      <c r="C2" s="337" t="s">
        <v>120</v>
      </c>
      <c r="D2" s="338"/>
      <c r="E2" s="339"/>
      <c r="F2" s="337" t="s">
        <v>121</v>
      </c>
      <c r="G2" s="339"/>
      <c r="H2" s="337" t="s">
        <v>122</v>
      </c>
      <c r="I2" s="338"/>
      <c r="J2" s="339"/>
      <c r="K2" s="337" t="s">
        <v>123</v>
      </c>
      <c r="L2" s="338"/>
      <c r="M2" s="339"/>
      <c r="N2" s="335" t="s">
        <v>124</v>
      </c>
      <c r="O2" s="335" t="s">
        <v>125</v>
      </c>
      <c r="P2" s="198" t="s">
        <v>126</v>
      </c>
    </row>
    <row r="3" spans="1:16" ht="30" x14ac:dyDescent="0.25">
      <c r="A3" s="336"/>
      <c r="B3" s="336"/>
      <c r="C3" s="4" t="s">
        <v>125</v>
      </c>
      <c r="D3" s="4" t="s">
        <v>128</v>
      </c>
      <c r="E3" s="4" t="s">
        <v>129</v>
      </c>
      <c r="F3" s="4" t="s">
        <v>128</v>
      </c>
      <c r="G3" s="4" t="s">
        <v>129</v>
      </c>
      <c r="H3" s="4" t="s">
        <v>125</v>
      </c>
      <c r="I3" s="4" t="s">
        <v>128</v>
      </c>
      <c r="J3" s="4" t="s">
        <v>129</v>
      </c>
      <c r="K3" s="4" t="s">
        <v>125</v>
      </c>
      <c r="L3" s="4" t="s">
        <v>128</v>
      </c>
      <c r="M3" s="4" t="s">
        <v>129</v>
      </c>
      <c r="N3" s="336"/>
      <c r="O3" s="336"/>
      <c r="P3" s="199" t="s">
        <v>127</v>
      </c>
    </row>
    <row r="4" spans="1:16" x14ac:dyDescent="0.25">
      <c r="A4" s="5" t="s">
        <v>198</v>
      </c>
      <c r="B4" s="5">
        <v>10404</v>
      </c>
      <c r="C4" s="7">
        <v>44424</v>
      </c>
      <c r="D4" s="6">
        <v>5159</v>
      </c>
      <c r="E4" s="6"/>
      <c r="F4" s="6">
        <v>35562</v>
      </c>
      <c r="G4" s="6"/>
      <c r="H4" s="7">
        <v>43698</v>
      </c>
      <c r="I4" s="6">
        <v>111207</v>
      </c>
      <c r="J4" s="6"/>
      <c r="K4" s="5"/>
      <c r="L4" s="6">
        <v>223508</v>
      </c>
      <c r="M4" s="6"/>
      <c r="N4" s="5" t="s">
        <v>130</v>
      </c>
      <c r="O4" s="7">
        <v>43087</v>
      </c>
      <c r="P4" s="6">
        <v>223508</v>
      </c>
    </row>
    <row r="5" spans="1:16" x14ac:dyDescent="0.25">
      <c r="A5" s="8" t="s">
        <v>198</v>
      </c>
      <c r="B5" s="8">
        <v>10405</v>
      </c>
      <c r="C5" s="10">
        <v>44424</v>
      </c>
      <c r="D5" s="9">
        <v>5159</v>
      </c>
      <c r="E5" s="9"/>
      <c r="F5" s="9">
        <v>35562</v>
      </c>
      <c r="G5" s="9"/>
      <c r="H5" s="10">
        <v>43698</v>
      </c>
      <c r="I5" s="9">
        <v>111207</v>
      </c>
      <c r="J5" s="9"/>
      <c r="K5" s="8"/>
      <c r="L5" s="9">
        <v>223508</v>
      </c>
      <c r="M5" s="9"/>
      <c r="N5" s="8" t="s">
        <v>130</v>
      </c>
      <c r="O5" s="10">
        <v>43087</v>
      </c>
      <c r="P5" s="9">
        <v>223508</v>
      </c>
    </row>
    <row r="6" spans="1:16" x14ac:dyDescent="0.25">
      <c r="A6" s="5" t="s">
        <v>198</v>
      </c>
      <c r="B6" s="5">
        <v>11623</v>
      </c>
      <c r="C6" s="7">
        <v>44424</v>
      </c>
      <c r="D6" s="6">
        <v>5159</v>
      </c>
      <c r="E6" s="6"/>
      <c r="F6" s="6">
        <v>35562</v>
      </c>
      <c r="G6" s="6"/>
      <c r="H6" s="7">
        <v>43698</v>
      </c>
      <c r="I6" s="6">
        <v>111207</v>
      </c>
      <c r="J6" s="6"/>
      <c r="K6" s="5"/>
      <c r="L6" s="6">
        <v>223508</v>
      </c>
      <c r="M6" s="6"/>
      <c r="N6" s="5" t="s">
        <v>130</v>
      </c>
      <c r="O6" s="7">
        <v>43087</v>
      </c>
      <c r="P6" s="6">
        <v>223508</v>
      </c>
    </row>
    <row r="7" spans="1:16" x14ac:dyDescent="0.25">
      <c r="A7" s="8" t="s">
        <v>198</v>
      </c>
      <c r="B7" s="8">
        <v>11624</v>
      </c>
      <c r="C7" s="10">
        <v>44424</v>
      </c>
      <c r="D7" s="9">
        <v>5159</v>
      </c>
      <c r="E7" s="9"/>
      <c r="F7" s="9">
        <v>35562</v>
      </c>
      <c r="G7" s="9"/>
      <c r="H7" s="10">
        <v>43698</v>
      </c>
      <c r="I7" s="9">
        <v>111207</v>
      </c>
      <c r="J7" s="9"/>
      <c r="K7" s="8"/>
      <c r="L7" s="9">
        <v>223508</v>
      </c>
      <c r="M7" s="9"/>
      <c r="N7" s="8" t="s">
        <v>130</v>
      </c>
      <c r="O7" s="10">
        <v>43087</v>
      </c>
      <c r="P7" s="9">
        <v>223508</v>
      </c>
    </row>
    <row r="8" spans="1:16" x14ac:dyDescent="0.25">
      <c r="A8" s="5" t="s">
        <v>198</v>
      </c>
      <c r="B8" s="5">
        <v>11631</v>
      </c>
      <c r="C8" s="7">
        <v>44424</v>
      </c>
      <c r="D8" s="6">
        <v>5159</v>
      </c>
      <c r="E8" s="6"/>
      <c r="F8" s="6">
        <v>35562</v>
      </c>
      <c r="G8" s="6"/>
      <c r="H8" s="7">
        <v>43698</v>
      </c>
      <c r="I8" s="6">
        <v>111207</v>
      </c>
      <c r="J8" s="6"/>
      <c r="K8" s="5"/>
      <c r="L8" s="6">
        <v>223508</v>
      </c>
      <c r="M8" s="6"/>
      <c r="N8" s="5" t="s">
        <v>130</v>
      </c>
      <c r="O8" s="7">
        <v>43087</v>
      </c>
      <c r="P8" s="6">
        <v>223508</v>
      </c>
    </row>
    <row r="9" spans="1:16" x14ac:dyDescent="0.25">
      <c r="A9" s="8" t="s">
        <v>198</v>
      </c>
      <c r="B9" s="8">
        <v>11632</v>
      </c>
      <c r="C9" s="10">
        <v>44424</v>
      </c>
      <c r="D9" s="9">
        <v>5159</v>
      </c>
      <c r="E9" s="9"/>
      <c r="F9" s="9">
        <v>35562</v>
      </c>
      <c r="G9" s="9"/>
      <c r="H9" s="10">
        <v>43698</v>
      </c>
      <c r="I9" s="9">
        <v>111207</v>
      </c>
      <c r="J9" s="9"/>
      <c r="K9" s="8"/>
      <c r="L9" s="9">
        <v>223508</v>
      </c>
      <c r="M9" s="9"/>
      <c r="N9" s="8" t="s">
        <v>130</v>
      </c>
      <c r="O9" s="10">
        <v>43087</v>
      </c>
      <c r="P9" s="9">
        <v>223508</v>
      </c>
    </row>
    <row r="10" spans="1:16" x14ac:dyDescent="0.25">
      <c r="A10" s="5" t="s">
        <v>198</v>
      </c>
      <c r="B10" s="5">
        <v>22001</v>
      </c>
      <c r="C10" s="7">
        <v>44567</v>
      </c>
      <c r="D10" s="6">
        <v>8952</v>
      </c>
      <c r="E10" s="6"/>
      <c r="F10" s="6">
        <v>19323</v>
      </c>
      <c r="G10" s="6"/>
      <c r="H10" s="7">
        <v>44414</v>
      </c>
      <c r="I10" s="6">
        <v>83381</v>
      </c>
      <c r="J10" s="6"/>
      <c r="K10" s="5"/>
      <c r="L10" s="6">
        <v>233729</v>
      </c>
      <c r="M10" s="6"/>
      <c r="N10" s="5" t="s">
        <v>130</v>
      </c>
      <c r="O10" s="7">
        <v>43980</v>
      </c>
      <c r="P10" s="6">
        <v>233729</v>
      </c>
    </row>
    <row r="11" spans="1:16" x14ac:dyDescent="0.25">
      <c r="A11" s="8" t="s">
        <v>198</v>
      </c>
      <c r="B11" s="8">
        <v>22002</v>
      </c>
      <c r="C11" s="10">
        <v>44567</v>
      </c>
      <c r="D11" s="9">
        <v>8952</v>
      </c>
      <c r="E11" s="9"/>
      <c r="F11" s="9">
        <v>19323</v>
      </c>
      <c r="G11" s="9"/>
      <c r="H11" s="10">
        <v>44414</v>
      </c>
      <c r="I11" s="9">
        <v>83381</v>
      </c>
      <c r="J11" s="9"/>
      <c r="K11" s="8"/>
      <c r="L11" s="9">
        <v>233729</v>
      </c>
      <c r="M11" s="9"/>
      <c r="N11" s="8" t="s">
        <v>130</v>
      </c>
      <c r="O11" s="10">
        <v>43980</v>
      </c>
      <c r="P11" s="9">
        <v>233729</v>
      </c>
    </row>
    <row r="12" spans="1:16" x14ac:dyDescent="0.25">
      <c r="A12" s="5" t="s">
        <v>198</v>
      </c>
      <c r="B12" s="5">
        <v>22005</v>
      </c>
      <c r="C12" s="7">
        <v>44575</v>
      </c>
      <c r="D12" s="6">
        <v>4809</v>
      </c>
      <c r="E12" s="6"/>
      <c r="F12" s="6">
        <v>36579</v>
      </c>
      <c r="G12" s="6"/>
      <c r="H12" s="7">
        <v>44340</v>
      </c>
      <c r="I12" s="6">
        <v>114601</v>
      </c>
      <c r="J12" s="6"/>
      <c r="K12" s="5"/>
      <c r="L12" s="6">
        <v>253973</v>
      </c>
      <c r="M12" s="6"/>
      <c r="N12" s="5" t="s">
        <v>130</v>
      </c>
      <c r="O12" s="7">
        <v>43920</v>
      </c>
      <c r="P12" s="6">
        <v>253973</v>
      </c>
    </row>
    <row r="13" spans="1:16" x14ac:dyDescent="0.25">
      <c r="A13" s="8" t="s">
        <v>198</v>
      </c>
      <c r="B13" s="8">
        <v>22006</v>
      </c>
      <c r="C13" s="10">
        <v>44575</v>
      </c>
      <c r="D13" s="9">
        <v>4809</v>
      </c>
      <c r="E13" s="9"/>
      <c r="F13" s="9">
        <v>36579</v>
      </c>
      <c r="G13" s="9"/>
      <c r="H13" s="10">
        <v>44340</v>
      </c>
      <c r="I13" s="9">
        <v>114601</v>
      </c>
      <c r="J13" s="9"/>
      <c r="K13" s="8"/>
      <c r="L13" s="9">
        <v>253981</v>
      </c>
      <c r="M13" s="9"/>
      <c r="N13" s="8" t="s">
        <v>130</v>
      </c>
      <c r="O13" s="10">
        <v>43920</v>
      </c>
      <c r="P13" s="9">
        <v>253981</v>
      </c>
    </row>
    <row r="14" spans="1:16" x14ac:dyDescent="0.25">
      <c r="A14" s="5" t="s">
        <v>198</v>
      </c>
      <c r="B14" s="5">
        <v>22013</v>
      </c>
      <c r="C14" s="7">
        <v>44566</v>
      </c>
      <c r="D14" s="6">
        <v>8917</v>
      </c>
      <c r="E14" s="6"/>
      <c r="F14" s="6">
        <v>49051</v>
      </c>
      <c r="G14" s="6"/>
      <c r="H14" s="7">
        <v>44484</v>
      </c>
      <c r="I14" s="6">
        <v>49051</v>
      </c>
      <c r="J14" s="6"/>
      <c r="K14" s="5"/>
      <c r="L14" s="6">
        <v>308489</v>
      </c>
      <c r="M14" s="6"/>
      <c r="N14" s="5" t="s">
        <v>130</v>
      </c>
      <c r="O14" s="7">
        <v>43647</v>
      </c>
      <c r="P14" s="6">
        <v>308489</v>
      </c>
    </row>
    <row r="15" spans="1:16" x14ac:dyDescent="0.25">
      <c r="A15" s="8" t="s">
        <v>198</v>
      </c>
      <c r="B15" s="8">
        <v>22014</v>
      </c>
      <c r="C15" s="10">
        <v>44566</v>
      </c>
      <c r="D15" s="9">
        <v>8917</v>
      </c>
      <c r="E15" s="9"/>
      <c r="F15" s="9">
        <v>49051</v>
      </c>
      <c r="G15" s="9"/>
      <c r="H15" s="10">
        <v>44484</v>
      </c>
      <c r="I15" s="9">
        <v>49051</v>
      </c>
      <c r="J15" s="9"/>
      <c r="K15" s="8"/>
      <c r="L15" s="9">
        <v>308495</v>
      </c>
      <c r="M15" s="9"/>
      <c r="N15" s="8" t="s">
        <v>130</v>
      </c>
      <c r="O15" s="10">
        <v>43647</v>
      </c>
      <c r="P15" s="9">
        <v>308495</v>
      </c>
    </row>
    <row r="16" spans="1:16" x14ac:dyDescent="0.25">
      <c r="A16" s="5" t="s">
        <v>198</v>
      </c>
      <c r="B16" s="5">
        <v>22017</v>
      </c>
      <c r="C16" s="7">
        <v>44571</v>
      </c>
      <c r="D16" s="6">
        <v>7650</v>
      </c>
      <c r="E16" s="6"/>
      <c r="F16" s="6">
        <v>48999</v>
      </c>
      <c r="G16" s="6"/>
      <c r="H16" s="7">
        <v>44491</v>
      </c>
      <c r="I16" s="6">
        <v>48999</v>
      </c>
      <c r="J16" s="6"/>
      <c r="K16" s="5"/>
      <c r="L16" s="6">
        <v>309196</v>
      </c>
      <c r="M16" s="6"/>
      <c r="N16" s="5" t="s">
        <v>130</v>
      </c>
      <c r="O16" s="7">
        <v>43801</v>
      </c>
      <c r="P16" s="6">
        <v>309196</v>
      </c>
    </row>
    <row r="17" spans="1:16" x14ac:dyDescent="0.25">
      <c r="A17" s="8" t="s">
        <v>198</v>
      </c>
      <c r="B17" s="8">
        <v>22018</v>
      </c>
      <c r="C17" s="10">
        <v>44571</v>
      </c>
      <c r="D17" s="9">
        <v>7650</v>
      </c>
      <c r="E17" s="9"/>
      <c r="F17" s="9">
        <v>48999</v>
      </c>
      <c r="G17" s="9"/>
      <c r="H17" s="10">
        <v>44491</v>
      </c>
      <c r="I17" s="9">
        <v>48999</v>
      </c>
      <c r="J17" s="9"/>
      <c r="K17" s="8"/>
      <c r="L17" s="9">
        <v>309202</v>
      </c>
      <c r="M17" s="9"/>
      <c r="N17" s="8" t="s">
        <v>130</v>
      </c>
      <c r="O17" s="10">
        <v>43801</v>
      </c>
      <c r="P17" s="9">
        <v>309202</v>
      </c>
    </row>
    <row r="18" spans="1:16" x14ac:dyDescent="0.25">
      <c r="A18" s="5" t="s">
        <v>198</v>
      </c>
      <c r="B18" s="5">
        <v>22021</v>
      </c>
      <c r="C18" s="7">
        <v>44574</v>
      </c>
      <c r="D18" s="6">
        <v>2877</v>
      </c>
      <c r="E18" s="6"/>
      <c r="F18" s="6">
        <v>23558</v>
      </c>
      <c r="G18" s="6"/>
      <c r="H18" s="7">
        <v>44526</v>
      </c>
      <c r="I18" s="6">
        <v>23558</v>
      </c>
      <c r="J18" s="6"/>
      <c r="K18" s="5"/>
      <c r="L18" s="6">
        <v>293973</v>
      </c>
      <c r="M18" s="6"/>
      <c r="N18" s="5" t="s">
        <v>130</v>
      </c>
      <c r="O18" s="7">
        <v>43738</v>
      </c>
      <c r="P18" s="6">
        <v>293973</v>
      </c>
    </row>
    <row r="19" spans="1:16" x14ac:dyDescent="0.25">
      <c r="A19" s="8" t="s">
        <v>198</v>
      </c>
      <c r="B19" s="8">
        <v>22022</v>
      </c>
      <c r="C19" s="10">
        <v>44574</v>
      </c>
      <c r="D19" s="9">
        <v>2877</v>
      </c>
      <c r="E19" s="9"/>
      <c r="F19" s="9">
        <v>23558</v>
      </c>
      <c r="G19" s="9"/>
      <c r="H19" s="10">
        <v>44526</v>
      </c>
      <c r="I19" s="9">
        <v>23558</v>
      </c>
      <c r="J19" s="9"/>
      <c r="K19" s="8"/>
      <c r="L19" s="9">
        <v>293980</v>
      </c>
      <c r="M19" s="9"/>
      <c r="N19" s="8" t="s">
        <v>130</v>
      </c>
      <c r="O19" s="10">
        <v>43738</v>
      </c>
      <c r="P19" s="9">
        <v>293980</v>
      </c>
    </row>
    <row r="20" spans="1:16" x14ac:dyDescent="0.25">
      <c r="A20" s="5" t="s">
        <v>198</v>
      </c>
      <c r="B20" s="5">
        <v>22063</v>
      </c>
      <c r="C20" s="7">
        <v>44579</v>
      </c>
      <c r="D20" s="6">
        <v>2781</v>
      </c>
      <c r="E20" s="6"/>
      <c r="F20" s="6">
        <v>57223</v>
      </c>
      <c r="G20" s="6"/>
      <c r="H20" s="5"/>
      <c r="I20" s="6">
        <v>130788</v>
      </c>
      <c r="J20" s="6"/>
      <c r="K20" s="5"/>
      <c r="L20" s="6">
        <v>130788</v>
      </c>
      <c r="M20" s="6"/>
      <c r="N20" s="5" t="s">
        <v>130</v>
      </c>
      <c r="O20" s="7">
        <v>44197</v>
      </c>
      <c r="P20" s="6">
        <v>130788</v>
      </c>
    </row>
    <row r="21" spans="1:16" x14ac:dyDescent="0.25">
      <c r="A21" s="8" t="s">
        <v>198</v>
      </c>
      <c r="B21" s="8">
        <v>22064</v>
      </c>
      <c r="C21" s="10">
        <v>44579</v>
      </c>
      <c r="D21" s="9">
        <v>2781</v>
      </c>
      <c r="E21" s="9"/>
      <c r="F21" s="9">
        <v>57223</v>
      </c>
      <c r="G21" s="9"/>
      <c r="H21" s="8"/>
      <c r="I21" s="9">
        <v>130796</v>
      </c>
      <c r="J21" s="9"/>
      <c r="K21" s="8"/>
      <c r="L21" s="9">
        <v>130796</v>
      </c>
      <c r="M21" s="9"/>
      <c r="N21" s="8" t="s">
        <v>130</v>
      </c>
      <c r="O21" s="10">
        <v>44197</v>
      </c>
      <c r="P21" s="9">
        <v>130796</v>
      </c>
    </row>
    <row r="22" spans="1:16" x14ac:dyDescent="0.25">
      <c r="A22" s="5" t="s">
        <v>198</v>
      </c>
      <c r="B22" s="5">
        <v>22065</v>
      </c>
      <c r="C22" s="7">
        <v>44574</v>
      </c>
      <c r="D22" s="6">
        <v>5373</v>
      </c>
      <c r="E22" s="6"/>
      <c r="F22" s="6">
        <v>49556</v>
      </c>
      <c r="G22" s="6"/>
      <c r="H22" s="5"/>
      <c r="I22" s="6">
        <v>49556</v>
      </c>
      <c r="J22" s="6"/>
      <c r="K22" s="5"/>
      <c r="L22" s="6">
        <v>49556</v>
      </c>
      <c r="M22" s="6"/>
      <c r="N22" s="5" t="s">
        <v>130</v>
      </c>
      <c r="O22" s="7">
        <v>44428</v>
      </c>
      <c r="P22" s="6">
        <v>49556</v>
      </c>
    </row>
    <row r="23" spans="1:16" x14ac:dyDescent="0.25">
      <c r="A23" s="8" t="s">
        <v>198</v>
      </c>
      <c r="B23" s="8">
        <v>22066</v>
      </c>
      <c r="C23" s="10">
        <v>44574</v>
      </c>
      <c r="D23" s="9">
        <v>5373</v>
      </c>
      <c r="E23" s="9"/>
      <c r="F23" s="9">
        <v>49556</v>
      </c>
      <c r="G23" s="9"/>
      <c r="H23" s="8"/>
      <c r="I23" s="9">
        <v>49556</v>
      </c>
      <c r="J23" s="9"/>
      <c r="K23" s="8"/>
      <c r="L23" s="9">
        <v>49556</v>
      </c>
      <c r="M23" s="9"/>
      <c r="N23" s="8" t="s">
        <v>130</v>
      </c>
      <c r="O23" s="10">
        <v>44428</v>
      </c>
      <c r="P23" s="9">
        <v>49556</v>
      </c>
    </row>
    <row r="24" spans="1:16" x14ac:dyDescent="0.25">
      <c r="A24" s="5" t="s">
        <v>198</v>
      </c>
      <c r="B24" s="5">
        <v>22067</v>
      </c>
      <c r="C24" s="7">
        <v>44565</v>
      </c>
      <c r="D24" s="6">
        <v>7063</v>
      </c>
      <c r="E24" s="6"/>
      <c r="F24" s="6">
        <v>75655</v>
      </c>
      <c r="G24" s="6"/>
      <c r="H24" s="5"/>
      <c r="I24" s="6">
        <v>75655</v>
      </c>
      <c r="J24" s="6"/>
      <c r="K24" s="5"/>
      <c r="L24" s="6">
        <v>75655</v>
      </c>
      <c r="M24" s="6"/>
      <c r="N24" s="5" t="s">
        <v>130</v>
      </c>
      <c r="O24" s="7">
        <v>44293</v>
      </c>
      <c r="P24" s="6">
        <v>75655</v>
      </c>
    </row>
    <row r="25" spans="1:16" x14ac:dyDescent="0.25">
      <c r="A25" s="8" t="s">
        <v>198</v>
      </c>
      <c r="B25" s="8">
        <v>22068</v>
      </c>
      <c r="C25" s="10">
        <v>44565</v>
      </c>
      <c r="D25" s="9">
        <v>7063</v>
      </c>
      <c r="E25" s="9"/>
      <c r="F25" s="9">
        <v>75651</v>
      </c>
      <c r="G25" s="9"/>
      <c r="H25" s="8"/>
      <c r="I25" s="9">
        <v>75651</v>
      </c>
      <c r="J25" s="9"/>
      <c r="K25" s="8"/>
      <c r="L25" s="9">
        <v>75651</v>
      </c>
      <c r="M25" s="9"/>
      <c r="N25" s="8" t="s">
        <v>130</v>
      </c>
      <c r="O25" s="10">
        <v>44293</v>
      </c>
      <c r="P25" s="9">
        <v>75651</v>
      </c>
    </row>
    <row r="26" spans="1:16" x14ac:dyDescent="0.25">
      <c r="A26" s="5" t="s">
        <v>198</v>
      </c>
      <c r="B26" s="5">
        <v>22069</v>
      </c>
      <c r="C26" s="5"/>
      <c r="D26" s="6">
        <v>6125</v>
      </c>
      <c r="E26" s="6"/>
      <c r="F26" s="6">
        <v>6125</v>
      </c>
      <c r="G26" s="6"/>
      <c r="H26" s="5"/>
      <c r="I26" s="6">
        <v>83261</v>
      </c>
      <c r="J26" s="6"/>
      <c r="K26" s="5"/>
      <c r="L26" s="6">
        <v>83261</v>
      </c>
      <c r="M26" s="6"/>
      <c r="N26" s="5" t="s">
        <v>130</v>
      </c>
      <c r="O26" s="7">
        <v>44334</v>
      </c>
      <c r="P26" s="6">
        <v>83261</v>
      </c>
    </row>
    <row r="27" spans="1:16" x14ac:dyDescent="0.25">
      <c r="A27" s="8" t="s">
        <v>198</v>
      </c>
      <c r="B27" s="8">
        <v>22070</v>
      </c>
      <c r="C27" s="8"/>
      <c r="D27" s="9">
        <v>6125</v>
      </c>
      <c r="E27" s="9"/>
      <c r="F27" s="9">
        <v>6125</v>
      </c>
      <c r="G27" s="9"/>
      <c r="H27" s="8"/>
      <c r="I27" s="9">
        <v>83233</v>
      </c>
      <c r="J27" s="9"/>
      <c r="K27" s="8"/>
      <c r="L27" s="9">
        <v>83233</v>
      </c>
      <c r="M27" s="9"/>
      <c r="N27" s="8" t="s">
        <v>130</v>
      </c>
      <c r="O27" s="10">
        <v>44334</v>
      </c>
      <c r="P27" s="9">
        <v>83233</v>
      </c>
    </row>
    <row r="28" spans="1:16" x14ac:dyDescent="0.25">
      <c r="A28" s="5" t="s">
        <v>198</v>
      </c>
      <c r="B28" s="5">
        <v>22071</v>
      </c>
      <c r="C28" s="7">
        <v>44559</v>
      </c>
      <c r="D28" s="6">
        <v>11233</v>
      </c>
      <c r="E28" s="6"/>
      <c r="F28" s="6">
        <v>42820</v>
      </c>
      <c r="G28" s="6"/>
      <c r="H28" s="5"/>
      <c r="I28" s="6">
        <v>42820</v>
      </c>
      <c r="J28" s="6"/>
      <c r="K28" s="7">
        <v>44489</v>
      </c>
      <c r="L28" s="6">
        <v>42820</v>
      </c>
      <c r="M28" s="6"/>
      <c r="N28" s="5"/>
      <c r="O28" s="5"/>
      <c r="P28" s="6">
        <v>617739</v>
      </c>
    </row>
    <row r="29" spans="1:16" x14ac:dyDescent="0.25">
      <c r="A29" s="8" t="s">
        <v>198</v>
      </c>
      <c r="B29" s="8">
        <v>22072</v>
      </c>
      <c r="C29" s="10">
        <v>44559</v>
      </c>
      <c r="D29" s="9">
        <v>11233</v>
      </c>
      <c r="E29" s="9"/>
      <c r="F29" s="9">
        <v>42821</v>
      </c>
      <c r="G29" s="9"/>
      <c r="H29" s="8"/>
      <c r="I29" s="9">
        <v>42821</v>
      </c>
      <c r="J29" s="9"/>
      <c r="K29" s="10">
        <v>44489</v>
      </c>
      <c r="L29" s="9">
        <v>42821</v>
      </c>
      <c r="M29" s="9"/>
      <c r="N29" s="8"/>
      <c r="O29" s="8"/>
      <c r="P29" s="9">
        <v>617741</v>
      </c>
    </row>
    <row r="30" spans="1:16" x14ac:dyDescent="0.25">
      <c r="A30" s="5" t="s">
        <v>198</v>
      </c>
      <c r="B30" s="5">
        <v>22073</v>
      </c>
      <c r="C30" s="7">
        <v>44572</v>
      </c>
      <c r="D30" s="6">
        <v>5806</v>
      </c>
      <c r="E30" s="6"/>
      <c r="F30" s="6">
        <v>60300</v>
      </c>
      <c r="G30" s="6"/>
      <c r="H30" s="5"/>
      <c r="I30" s="6">
        <v>60300</v>
      </c>
      <c r="J30" s="6"/>
      <c r="K30" s="5"/>
      <c r="L30" s="6">
        <v>60300</v>
      </c>
      <c r="M30" s="6"/>
      <c r="N30" s="5" t="s">
        <v>130</v>
      </c>
      <c r="O30" s="7">
        <v>44399</v>
      </c>
      <c r="P30" s="6">
        <v>60300</v>
      </c>
    </row>
    <row r="31" spans="1:16" x14ac:dyDescent="0.25">
      <c r="A31" s="8" t="s">
        <v>198</v>
      </c>
      <c r="B31" s="8">
        <v>22074</v>
      </c>
      <c r="C31" s="10">
        <v>44572</v>
      </c>
      <c r="D31" s="9">
        <v>5806</v>
      </c>
      <c r="E31" s="9"/>
      <c r="F31" s="9">
        <v>60269</v>
      </c>
      <c r="G31" s="9"/>
      <c r="H31" s="8"/>
      <c r="I31" s="9">
        <v>60269</v>
      </c>
      <c r="J31" s="9"/>
      <c r="K31" s="8"/>
      <c r="L31" s="9">
        <v>60269</v>
      </c>
      <c r="M31" s="9"/>
      <c r="N31" s="8" t="s">
        <v>130</v>
      </c>
      <c r="O31" s="10">
        <v>44399</v>
      </c>
      <c r="P31" s="9">
        <v>60269</v>
      </c>
    </row>
    <row r="32" spans="1:16" x14ac:dyDescent="0.25">
      <c r="A32" s="5" t="s">
        <v>198</v>
      </c>
      <c r="B32" s="5">
        <v>22075</v>
      </c>
      <c r="C32" s="7">
        <v>44580</v>
      </c>
      <c r="D32" s="6">
        <v>1322</v>
      </c>
      <c r="E32" s="6"/>
      <c r="F32" s="6">
        <v>76131</v>
      </c>
      <c r="G32" s="6"/>
      <c r="H32" s="5"/>
      <c r="I32" s="6">
        <v>76131</v>
      </c>
      <c r="J32" s="6"/>
      <c r="K32" s="5"/>
      <c r="L32" s="6">
        <v>76131</v>
      </c>
      <c r="M32" s="6"/>
      <c r="N32" s="5" t="s">
        <v>130</v>
      </c>
      <c r="O32" s="7">
        <v>44369</v>
      </c>
      <c r="P32" s="6">
        <v>76131</v>
      </c>
    </row>
    <row r="33" spans="1:16" x14ac:dyDescent="0.25">
      <c r="A33" s="8" t="s">
        <v>198</v>
      </c>
      <c r="B33" s="8">
        <v>22076</v>
      </c>
      <c r="C33" s="10">
        <v>44580</v>
      </c>
      <c r="D33" s="9">
        <v>1322</v>
      </c>
      <c r="E33" s="9"/>
      <c r="F33" s="9">
        <v>76131</v>
      </c>
      <c r="G33" s="9"/>
      <c r="H33" s="8"/>
      <c r="I33" s="9">
        <v>76131</v>
      </c>
      <c r="J33" s="9"/>
      <c r="K33" s="8"/>
      <c r="L33" s="9">
        <v>76131</v>
      </c>
      <c r="M33" s="9"/>
      <c r="N33" s="8" t="s">
        <v>130</v>
      </c>
      <c r="O33" s="10">
        <v>44369</v>
      </c>
      <c r="P33" s="9">
        <v>76131</v>
      </c>
    </row>
    <row r="34" spans="1:16" x14ac:dyDescent="0.25">
      <c r="A34" s="5" t="s">
        <v>198</v>
      </c>
      <c r="B34" s="5">
        <v>22077</v>
      </c>
      <c r="C34" s="7">
        <v>44573</v>
      </c>
      <c r="D34" s="6">
        <v>6149</v>
      </c>
      <c r="E34" s="6"/>
      <c r="F34" s="6">
        <v>26485</v>
      </c>
      <c r="G34" s="6"/>
      <c r="H34" s="5"/>
      <c r="I34" s="6">
        <v>26485</v>
      </c>
      <c r="J34" s="6"/>
      <c r="K34" s="5"/>
      <c r="L34" s="6">
        <v>26485</v>
      </c>
      <c r="M34" s="6"/>
      <c r="N34" s="5" t="s">
        <v>130</v>
      </c>
      <c r="O34" s="7">
        <v>44351</v>
      </c>
      <c r="P34" s="6">
        <v>26485</v>
      </c>
    </row>
    <row r="35" spans="1:16" x14ac:dyDescent="0.25">
      <c r="A35" s="8" t="s">
        <v>198</v>
      </c>
      <c r="B35" s="8">
        <v>22078</v>
      </c>
      <c r="C35" s="10">
        <v>44573</v>
      </c>
      <c r="D35" s="9">
        <v>6149</v>
      </c>
      <c r="E35" s="9"/>
      <c r="F35" s="9">
        <v>26447</v>
      </c>
      <c r="G35" s="9"/>
      <c r="H35" s="8"/>
      <c r="I35" s="9">
        <v>26447</v>
      </c>
      <c r="J35" s="9"/>
      <c r="K35" s="8"/>
      <c r="L35" s="9">
        <v>26447</v>
      </c>
      <c r="M35" s="9"/>
      <c r="N35" s="8" t="s">
        <v>130</v>
      </c>
      <c r="O35" s="10">
        <v>44351</v>
      </c>
      <c r="P35" s="9">
        <v>26447</v>
      </c>
    </row>
    <row r="36" spans="1:16" x14ac:dyDescent="0.25">
      <c r="A36" s="5" t="s">
        <v>198</v>
      </c>
      <c r="B36" s="5">
        <v>22079</v>
      </c>
      <c r="C36" s="7">
        <v>44567</v>
      </c>
      <c r="D36" s="6">
        <v>8003</v>
      </c>
      <c r="E36" s="6"/>
      <c r="F36" s="6">
        <v>17961</v>
      </c>
      <c r="G36" s="6"/>
      <c r="H36" s="5"/>
      <c r="I36" s="6">
        <v>17961</v>
      </c>
      <c r="J36" s="6"/>
      <c r="K36" s="5"/>
      <c r="L36" s="6">
        <v>17961</v>
      </c>
      <c r="M36" s="6"/>
      <c r="N36" s="5" t="s">
        <v>130</v>
      </c>
      <c r="O36" s="7">
        <v>44491</v>
      </c>
      <c r="P36" s="6">
        <v>17961</v>
      </c>
    </row>
    <row r="37" spans="1:16" x14ac:dyDescent="0.25">
      <c r="A37" s="8" t="s">
        <v>198</v>
      </c>
      <c r="B37" s="8">
        <v>22080</v>
      </c>
      <c r="C37" s="10">
        <v>44567</v>
      </c>
      <c r="D37" s="9">
        <v>8003</v>
      </c>
      <c r="E37" s="9"/>
      <c r="F37" s="9">
        <v>17961</v>
      </c>
      <c r="G37" s="9"/>
      <c r="H37" s="8"/>
      <c r="I37" s="9">
        <v>17961</v>
      </c>
      <c r="J37" s="9"/>
      <c r="K37" s="8"/>
      <c r="L37" s="9">
        <v>17961</v>
      </c>
      <c r="M37" s="9"/>
      <c r="N37" s="8" t="s">
        <v>130</v>
      </c>
      <c r="O37" s="10">
        <v>44491</v>
      </c>
      <c r="P37" s="9">
        <v>17961</v>
      </c>
    </row>
    <row r="38" spans="1:16" x14ac:dyDescent="0.25">
      <c r="A38" s="5" t="s">
        <v>198</v>
      </c>
      <c r="B38" s="5">
        <v>22081</v>
      </c>
      <c r="C38" s="7">
        <v>44550</v>
      </c>
      <c r="D38" s="6">
        <v>8995</v>
      </c>
      <c r="E38" s="6"/>
      <c r="F38" s="6">
        <v>28491</v>
      </c>
      <c r="G38" s="6"/>
      <c r="H38" s="7">
        <v>44512</v>
      </c>
      <c r="I38" s="6">
        <v>28491</v>
      </c>
      <c r="J38" s="6"/>
      <c r="K38" s="7">
        <v>43790</v>
      </c>
      <c r="L38" s="6">
        <v>319188</v>
      </c>
      <c r="M38" s="6"/>
      <c r="N38" s="5"/>
      <c r="O38" s="5"/>
      <c r="P38" s="6">
        <v>584351</v>
      </c>
    </row>
    <row r="39" spans="1:16" x14ac:dyDescent="0.25">
      <c r="A39" s="8" t="s">
        <v>198</v>
      </c>
      <c r="B39" s="8">
        <v>22082</v>
      </c>
      <c r="C39" s="10">
        <v>44550</v>
      </c>
      <c r="D39" s="9">
        <v>8995</v>
      </c>
      <c r="E39" s="9"/>
      <c r="F39" s="9">
        <v>28491</v>
      </c>
      <c r="G39" s="9"/>
      <c r="H39" s="10">
        <v>44512</v>
      </c>
      <c r="I39" s="9">
        <v>28491</v>
      </c>
      <c r="J39" s="9"/>
      <c r="K39" s="10">
        <v>43790</v>
      </c>
      <c r="L39" s="9">
        <v>319190</v>
      </c>
      <c r="M39" s="9"/>
      <c r="N39" s="8"/>
      <c r="O39" s="8"/>
      <c r="P39" s="9">
        <v>584353</v>
      </c>
    </row>
    <row r="40" spans="1:16" x14ac:dyDescent="0.25">
      <c r="A40" s="5" t="s">
        <v>198</v>
      </c>
      <c r="B40" s="5">
        <v>22083</v>
      </c>
      <c r="C40" s="5"/>
      <c r="D40" s="6">
        <v>80</v>
      </c>
      <c r="E40" s="6"/>
      <c r="F40" s="6">
        <v>80</v>
      </c>
      <c r="G40" s="6"/>
      <c r="H40" s="5"/>
      <c r="I40" s="6">
        <v>80</v>
      </c>
      <c r="J40" s="6"/>
      <c r="K40" s="5"/>
      <c r="L40" s="6">
        <v>80</v>
      </c>
      <c r="M40" s="6"/>
      <c r="N40" s="5" t="s">
        <v>130</v>
      </c>
      <c r="O40" s="7">
        <v>44467</v>
      </c>
      <c r="P40" s="6">
        <v>80</v>
      </c>
    </row>
    <row r="41" spans="1:16" x14ac:dyDescent="0.25">
      <c r="A41" s="8" t="s">
        <v>198</v>
      </c>
      <c r="B41" s="8">
        <v>22084</v>
      </c>
      <c r="C41" s="8"/>
      <c r="D41" s="9">
        <v>44</v>
      </c>
      <c r="E41" s="9"/>
      <c r="F41" s="9">
        <v>44</v>
      </c>
      <c r="G41" s="9"/>
      <c r="H41" s="8"/>
      <c r="I41" s="9">
        <v>44</v>
      </c>
      <c r="J41" s="9"/>
      <c r="K41" s="8"/>
      <c r="L41" s="9">
        <v>44</v>
      </c>
      <c r="M41" s="9"/>
      <c r="N41" s="8" t="s">
        <v>130</v>
      </c>
      <c r="O41" s="10">
        <v>44467</v>
      </c>
      <c r="P41" s="9">
        <v>44</v>
      </c>
    </row>
    <row r="42" spans="1:16" x14ac:dyDescent="0.25">
      <c r="A42" s="5" t="s">
        <v>198</v>
      </c>
      <c r="B42" s="5">
        <v>22085</v>
      </c>
      <c r="C42" s="7">
        <v>44582</v>
      </c>
      <c r="D42" s="6">
        <v>1402</v>
      </c>
      <c r="E42" s="6"/>
      <c r="F42" s="6">
        <v>12606</v>
      </c>
      <c r="G42" s="6"/>
      <c r="H42" s="5"/>
      <c r="I42" s="6">
        <v>12606</v>
      </c>
      <c r="J42" s="6"/>
      <c r="K42" s="5"/>
      <c r="L42" s="6">
        <v>12606</v>
      </c>
      <c r="M42" s="6"/>
      <c r="N42" s="5" t="s">
        <v>130</v>
      </c>
      <c r="O42" s="7">
        <v>44494</v>
      </c>
      <c r="P42" s="6">
        <v>12606</v>
      </c>
    </row>
    <row r="43" spans="1:16" x14ac:dyDescent="0.25">
      <c r="A43" s="8" t="s">
        <v>198</v>
      </c>
      <c r="B43" s="8">
        <v>22086</v>
      </c>
      <c r="C43" s="10">
        <v>44582</v>
      </c>
      <c r="D43" s="9">
        <v>1402</v>
      </c>
      <c r="E43" s="9"/>
      <c r="F43" s="9">
        <v>12607</v>
      </c>
      <c r="G43" s="9"/>
      <c r="H43" s="8"/>
      <c r="I43" s="9">
        <v>12607</v>
      </c>
      <c r="J43" s="9"/>
      <c r="K43" s="8"/>
      <c r="L43" s="9">
        <v>12607</v>
      </c>
      <c r="M43" s="9"/>
      <c r="N43" s="8" t="s">
        <v>130</v>
      </c>
      <c r="O43" s="10">
        <v>44494</v>
      </c>
      <c r="P43" s="9">
        <v>12607</v>
      </c>
    </row>
    <row r="44" spans="1:16" x14ac:dyDescent="0.25">
      <c r="A44" s="5" t="s">
        <v>198</v>
      </c>
      <c r="B44" s="5">
        <v>22087</v>
      </c>
      <c r="C44" s="7">
        <v>44564</v>
      </c>
      <c r="D44" s="6">
        <v>11491</v>
      </c>
      <c r="E44" s="6"/>
      <c r="F44" s="6">
        <v>34429</v>
      </c>
      <c r="G44" s="6"/>
      <c r="H44" s="5"/>
      <c r="I44" s="6">
        <v>34429</v>
      </c>
      <c r="J44" s="6"/>
      <c r="K44" s="7">
        <v>44518</v>
      </c>
      <c r="L44" s="6">
        <v>34429</v>
      </c>
      <c r="M44" s="6"/>
      <c r="N44" s="5"/>
      <c r="O44" s="5"/>
      <c r="P44" s="6">
        <v>593277</v>
      </c>
    </row>
    <row r="45" spans="1:16" x14ac:dyDescent="0.25">
      <c r="A45" s="8" t="s">
        <v>198</v>
      </c>
      <c r="B45" s="8">
        <v>22088</v>
      </c>
      <c r="C45" s="10">
        <v>44564</v>
      </c>
      <c r="D45" s="9">
        <v>11491</v>
      </c>
      <c r="E45" s="9"/>
      <c r="F45" s="9">
        <v>34429</v>
      </c>
      <c r="G45" s="9"/>
      <c r="H45" s="8"/>
      <c r="I45" s="9">
        <v>34429</v>
      </c>
      <c r="J45" s="9"/>
      <c r="K45" s="10">
        <v>44518</v>
      </c>
      <c r="L45" s="9">
        <v>34429</v>
      </c>
      <c r="M45" s="9"/>
      <c r="N45" s="8"/>
      <c r="O45" s="8"/>
      <c r="P45" s="9">
        <v>593277</v>
      </c>
    </row>
    <row r="46" spans="1:16" x14ac:dyDescent="0.25">
      <c r="A46" s="5" t="s">
        <v>198</v>
      </c>
      <c r="B46" s="5">
        <v>22089</v>
      </c>
      <c r="C46" s="5"/>
      <c r="D46" s="6"/>
      <c r="E46" s="6"/>
      <c r="F46" s="6"/>
      <c r="G46" s="6"/>
      <c r="H46" s="5"/>
      <c r="I46" s="6"/>
      <c r="J46" s="6"/>
      <c r="K46" s="5"/>
      <c r="L46" s="6"/>
      <c r="M46" s="6"/>
      <c r="N46" s="5" t="s">
        <v>130</v>
      </c>
      <c r="O46" s="7">
        <v>44559</v>
      </c>
      <c r="P46" s="6">
        <v>0</v>
      </c>
    </row>
    <row r="47" spans="1:16" x14ac:dyDescent="0.25">
      <c r="A47" s="8" t="s">
        <v>198</v>
      </c>
      <c r="B47" s="8">
        <v>22090</v>
      </c>
      <c r="C47" s="8"/>
      <c r="D47" s="9"/>
      <c r="E47" s="9"/>
      <c r="F47" s="9"/>
      <c r="G47" s="9"/>
      <c r="H47" s="8"/>
      <c r="I47" s="9"/>
      <c r="J47" s="9"/>
      <c r="K47" s="8"/>
      <c r="L47" s="9"/>
      <c r="M47" s="9"/>
      <c r="N47" s="8" t="s">
        <v>130</v>
      </c>
      <c r="O47" s="10">
        <v>44559</v>
      </c>
      <c r="P47" s="9">
        <v>0</v>
      </c>
    </row>
    <row r="48" spans="1:16" x14ac:dyDescent="0.25">
      <c r="A48" s="5" t="s">
        <v>198</v>
      </c>
      <c r="B48" s="5">
        <v>22091</v>
      </c>
      <c r="C48" s="7">
        <v>44575</v>
      </c>
      <c r="D48" s="6">
        <v>4746</v>
      </c>
      <c r="E48" s="6"/>
      <c r="F48" s="6">
        <v>24907</v>
      </c>
      <c r="G48" s="6"/>
      <c r="H48" s="5"/>
      <c r="I48" s="6">
        <v>99420</v>
      </c>
      <c r="J48" s="6"/>
      <c r="K48" s="7">
        <v>44377</v>
      </c>
      <c r="L48" s="6">
        <v>99420</v>
      </c>
      <c r="M48" s="6"/>
      <c r="N48" s="5"/>
      <c r="O48" s="5"/>
      <c r="P48" s="6">
        <v>621120</v>
      </c>
    </row>
    <row r="49" spans="1:16" x14ac:dyDescent="0.25">
      <c r="A49" s="8" t="s">
        <v>198</v>
      </c>
      <c r="B49" s="8">
        <v>22092</v>
      </c>
      <c r="C49" s="10">
        <v>44575</v>
      </c>
      <c r="D49" s="9">
        <v>4746</v>
      </c>
      <c r="E49" s="9"/>
      <c r="F49" s="9">
        <v>24907</v>
      </c>
      <c r="G49" s="9"/>
      <c r="H49" s="8"/>
      <c r="I49" s="9">
        <v>99420</v>
      </c>
      <c r="J49" s="9"/>
      <c r="K49" s="10">
        <v>44377</v>
      </c>
      <c r="L49" s="9">
        <v>99420</v>
      </c>
      <c r="M49" s="9"/>
      <c r="N49" s="8"/>
      <c r="O49" s="8"/>
      <c r="P49" s="9">
        <v>621120</v>
      </c>
    </row>
    <row r="50" spans="1:16" x14ac:dyDescent="0.25">
      <c r="A50" s="5" t="s">
        <v>198</v>
      </c>
      <c r="B50" s="5">
        <v>22093</v>
      </c>
      <c r="C50" s="7">
        <v>44560</v>
      </c>
      <c r="D50" s="6">
        <v>7950</v>
      </c>
      <c r="E50" s="6"/>
      <c r="F50" s="6">
        <v>40068</v>
      </c>
      <c r="G50" s="6"/>
      <c r="H50" s="5"/>
      <c r="I50" s="6">
        <v>40068</v>
      </c>
      <c r="J50" s="6"/>
      <c r="K50" s="7">
        <v>44498</v>
      </c>
      <c r="L50" s="6">
        <v>40068</v>
      </c>
      <c r="M50" s="6"/>
      <c r="N50" s="5"/>
      <c r="O50" s="5"/>
      <c r="P50" s="6">
        <v>621294</v>
      </c>
    </row>
    <row r="51" spans="1:16" x14ac:dyDescent="0.25">
      <c r="A51" s="8" t="s">
        <v>198</v>
      </c>
      <c r="B51" s="8">
        <v>22094</v>
      </c>
      <c r="C51" s="10">
        <v>44560</v>
      </c>
      <c r="D51" s="9">
        <v>7950</v>
      </c>
      <c r="E51" s="9"/>
      <c r="F51" s="9">
        <v>40068</v>
      </c>
      <c r="G51" s="9"/>
      <c r="H51" s="8"/>
      <c r="I51" s="9">
        <v>40068</v>
      </c>
      <c r="J51" s="9"/>
      <c r="K51" s="10">
        <v>44498</v>
      </c>
      <c r="L51" s="9">
        <v>40068</v>
      </c>
      <c r="M51" s="9"/>
      <c r="N51" s="8"/>
      <c r="O51" s="8"/>
      <c r="P51" s="9">
        <v>621294</v>
      </c>
    </row>
    <row r="52" spans="1:16" x14ac:dyDescent="0.25">
      <c r="A52" s="5" t="s">
        <v>198</v>
      </c>
      <c r="B52" s="5">
        <v>22095</v>
      </c>
      <c r="C52" s="7">
        <v>44566</v>
      </c>
      <c r="D52" s="6">
        <v>9875</v>
      </c>
      <c r="E52" s="6"/>
      <c r="F52" s="6">
        <v>54908</v>
      </c>
      <c r="G52" s="6"/>
      <c r="H52" s="5"/>
      <c r="I52" s="6">
        <v>54908</v>
      </c>
      <c r="J52" s="6"/>
      <c r="K52" s="7">
        <v>44469</v>
      </c>
      <c r="L52" s="6">
        <v>54908</v>
      </c>
      <c r="M52" s="6"/>
      <c r="N52" s="5"/>
      <c r="O52" s="5"/>
      <c r="P52" s="6">
        <v>588496</v>
      </c>
    </row>
    <row r="53" spans="1:16" x14ac:dyDescent="0.25">
      <c r="A53" s="8" t="s">
        <v>198</v>
      </c>
      <c r="B53" s="8">
        <v>22096</v>
      </c>
      <c r="C53" s="10">
        <v>44566</v>
      </c>
      <c r="D53" s="9">
        <v>9875</v>
      </c>
      <c r="E53" s="9"/>
      <c r="F53" s="9">
        <v>54908</v>
      </c>
      <c r="G53" s="9"/>
      <c r="H53" s="8"/>
      <c r="I53" s="9">
        <v>54908</v>
      </c>
      <c r="J53" s="9"/>
      <c r="K53" s="10">
        <v>44469</v>
      </c>
      <c r="L53" s="9">
        <v>54908</v>
      </c>
      <c r="M53" s="9"/>
      <c r="N53" s="8"/>
      <c r="O53" s="8"/>
      <c r="P53" s="9">
        <v>588496</v>
      </c>
    </row>
    <row r="54" spans="1:16" x14ac:dyDescent="0.25">
      <c r="A54" s="5" t="s">
        <v>198</v>
      </c>
      <c r="B54" s="5">
        <v>22097</v>
      </c>
      <c r="C54" s="5"/>
      <c r="D54" s="6"/>
      <c r="E54" s="6"/>
      <c r="F54" s="6"/>
      <c r="G54" s="6"/>
      <c r="H54" s="5"/>
      <c r="I54" s="6"/>
      <c r="J54" s="6"/>
      <c r="K54" s="5"/>
      <c r="L54" s="6"/>
      <c r="M54" s="6"/>
      <c r="N54" s="5" t="s">
        <v>130</v>
      </c>
      <c r="O54" s="7">
        <v>44440</v>
      </c>
      <c r="P54" s="6">
        <v>0</v>
      </c>
    </row>
    <row r="55" spans="1:16" x14ac:dyDescent="0.25">
      <c r="A55" s="8" t="s">
        <v>198</v>
      </c>
      <c r="B55" s="8">
        <v>22098</v>
      </c>
      <c r="C55" s="8"/>
      <c r="D55" s="9">
        <v>6</v>
      </c>
      <c r="E55" s="9"/>
      <c r="F55" s="9">
        <v>6</v>
      </c>
      <c r="G55" s="9"/>
      <c r="H55" s="8"/>
      <c r="I55" s="9">
        <v>6</v>
      </c>
      <c r="J55" s="9"/>
      <c r="K55" s="8"/>
      <c r="L55" s="9">
        <v>6</v>
      </c>
      <c r="M55" s="9"/>
      <c r="N55" s="8" t="s">
        <v>130</v>
      </c>
      <c r="O55" s="10">
        <v>44440</v>
      </c>
      <c r="P55" s="9">
        <v>6</v>
      </c>
    </row>
    <row r="56" spans="1:16" x14ac:dyDescent="0.25">
      <c r="A56" s="5" t="s">
        <v>198</v>
      </c>
      <c r="B56" s="5">
        <v>22099</v>
      </c>
      <c r="C56" s="7">
        <v>44582</v>
      </c>
      <c r="D56" s="6">
        <v>1161</v>
      </c>
      <c r="E56" s="6"/>
      <c r="F56" s="6">
        <v>67117</v>
      </c>
      <c r="G56" s="6"/>
      <c r="H56" s="7">
        <v>44293</v>
      </c>
      <c r="I56" s="6">
        <v>146539</v>
      </c>
      <c r="J56" s="6"/>
      <c r="K56" s="7">
        <v>43951</v>
      </c>
      <c r="L56" s="6">
        <v>286347</v>
      </c>
      <c r="M56" s="6"/>
      <c r="N56" s="5"/>
      <c r="O56" s="5"/>
      <c r="P56" s="6">
        <v>546566</v>
      </c>
    </row>
    <row r="57" spans="1:16" x14ac:dyDescent="0.25">
      <c r="A57" s="8" t="s">
        <v>198</v>
      </c>
      <c r="B57" s="8">
        <v>22100</v>
      </c>
      <c r="C57" s="10">
        <v>44582</v>
      </c>
      <c r="D57" s="9">
        <v>1161</v>
      </c>
      <c r="E57" s="9"/>
      <c r="F57" s="9">
        <v>67117</v>
      </c>
      <c r="G57" s="9"/>
      <c r="H57" s="10">
        <v>44293</v>
      </c>
      <c r="I57" s="9">
        <v>146539</v>
      </c>
      <c r="J57" s="9"/>
      <c r="K57" s="10">
        <v>43951</v>
      </c>
      <c r="L57" s="9">
        <v>286347</v>
      </c>
      <c r="M57" s="9"/>
      <c r="N57" s="8"/>
      <c r="O57" s="8"/>
      <c r="P57" s="9">
        <v>546566</v>
      </c>
    </row>
    <row r="58" spans="1:16" x14ac:dyDescent="0.25">
      <c r="A58" s="5" t="s">
        <v>198</v>
      </c>
      <c r="B58" s="5">
        <v>22101</v>
      </c>
      <c r="C58" s="5"/>
      <c r="D58" s="6">
        <v>1</v>
      </c>
      <c r="E58" s="6"/>
      <c r="F58" s="6">
        <v>1</v>
      </c>
      <c r="G58" s="6"/>
      <c r="H58" s="5"/>
      <c r="I58" s="6">
        <v>1</v>
      </c>
      <c r="J58" s="6"/>
      <c r="K58" s="5"/>
      <c r="L58" s="6">
        <v>1</v>
      </c>
      <c r="M58" s="6"/>
      <c r="N58" s="5" t="s">
        <v>130</v>
      </c>
      <c r="O58" s="7">
        <v>44502</v>
      </c>
      <c r="P58" s="6">
        <v>1</v>
      </c>
    </row>
    <row r="59" spans="1:16" x14ac:dyDescent="0.25">
      <c r="A59" s="8" t="s">
        <v>198</v>
      </c>
      <c r="B59" s="8">
        <v>22102</v>
      </c>
      <c r="C59" s="8"/>
      <c r="D59" s="9"/>
      <c r="E59" s="9"/>
      <c r="F59" s="9"/>
      <c r="G59" s="9"/>
      <c r="H59" s="8"/>
      <c r="I59" s="9"/>
      <c r="J59" s="9"/>
      <c r="K59" s="8"/>
      <c r="L59" s="9"/>
      <c r="M59" s="9"/>
      <c r="N59" s="8" t="s">
        <v>130</v>
      </c>
      <c r="O59" s="10">
        <v>44502</v>
      </c>
      <c r="P59" s="9">
        <v>0</v>
      </c>
    </row>
    <row r="60" spans="1:16" x14ac:dyDescent="0.25">
      <c r="A60" s="5" t="s">
        <v>198</v>
      </c>
      <c r="B60" s="5">
        <v>22103</v>
      </c>
      <c r="C60" s="5"/>
      <c r="D60" s="6">
        <v>4</v>
      </c>
      <c r="E60" s="6"/>
      <c r="F60" s="6">
        <v>4</v>
      </c>
      <c r="G60" s="6"/>
      <c r="H60" s="5"/>
      <c r="I60" s="6">
        <v>4</v>
      </c>
      <c r="J60" s="6"/>
      <c r="K60" s="5"/>
      <c r="L60" s="6">
        <v>4</v>
      </c>
      <c r="M60" s="6"/>
      <c r="N60" s="5" t="s">
        <v>130</v>
      </c>
      <c r="O60" s="7">
        <v>44525</v>
      </c>
      <c r="P60" s="6">
        <v>40</v>
      </c>
    </row>
    <row r="61" spans="1:16" x14ac:dyDescent="0.25">
      <c r="A61" s="8" t="s">
        <v>198</v>
      </c>
      <c r="B61" s="8">
        <v>22104</v>
      </c>
      <c r="C61" s="8"/>
      <c r="D61" s="9">
        <v>3</v>
      </c>
      <c r="E61" s="9"/>
      <c r="F61" s="9">
        <v>3</v>
      </c>
      <c r="G61" s="9"/>
      <c r="H61" s="8"/>
      <c r="I61" s="9">
        <v>3</v>
      </c>
      <c r="J61" s="9"/>
      <c r="K61" s="8"/>
      <c r="L61" s="9">
        <v>3</v>
      </c>
      <c r="M61" s="9"/>
      <c r="N61" s="8" t="s">
        <v>130</v>
      </c>
      <c r="O61" s="10">
        <v>44525</v>
      </c>
      <c r="P61" s="9">
        <v>36</v>
      </c>
    </row>
    <row r="62" spans="1:16" x14ac:dyDescent="0.25">
      <c r="A62" s="5" t="s">
        <v>198</v>
      </c>
      <c r="B62" s="5">
        <v>22105</v>
      </c>
      <c r="C62" s="7">
        <v>44578</v>
      </c>
      <c r="D62" s="6">
        <v>3576</v>
      </c>
      <c r="E62" s="6"/>
      <c r="F62" s="6">
        <v>23245</v>
      </c>
      <c r="G62" s="6"/>
      <c r="H62" s="5"/>
      <c r="I62" s="6">
        <v>23245</v>
      </c>
      <c r="J62" s="6"/>
      <c r="K62" s="7">
        <v>44530</v>
      </c>
      <c r="L62" s="6">
        <v>23245</v>
      </c>
      <c r="M62" s="6"/>
      <c r="N62" s="5"/>
      <c r="O62" s="5"/>
      <c r="P62" s="6">
        <v>584011</v>
      </c>
    </row>
    <row r="63" spans="1:16" x14ac:dyDescent="0.25">
      <c r="A63" s="8" t="s">
        <v>198</v>
      </c>
      <c r="B63" s="8">
        <v>22106</v>
      </c>
      <c r="C63" s="10">
        <v>44578</v>
      </c>
      <c r="D63" s="9">
        <v>3576</v>
      </c>
      <c r="E63" s="9"/>
      <c r="F63" s="9">
        <v>23245</v>
      </c>
      <c r="G63" s="9"/>
      <c r="H63" s="8"/>
      <c r="I63" s="9">
        <v>23245</v>
      </c>
      <c r="J63" s="9"/>
      <c r="K63" s="10">
        <v>44530</v>
      </c>
      <c r="L63" s="9">
        <v>23245</v>
      </c>
      <c r="M63" s="9"/>
      <c r="N63" s="8"/>
      <c r="O63" s="8"/>
      <c r="P63" s="9">
        <v>584011</v>
      </c>
    </row>
    <row r="64" spans="1:16" x14ac:dyDescent="0.25">
      <c r="A64" s="5" t="s">
        <v>198</v>
      </c>
      <c r="B64" s="5">
        <v>22107</v>
      </c>
      <c r="C64" s="7">
        <v>44574</v>
      </c>
      <c r="D64" s="6">
        <v>4562</v>
      </c>
      <c r="E64" s="6"/>
      <c r="F64" s="6">
        <v>56112</v>
      </c>
      <c r="G64" s="6"/>
      <c r="H64" s="5"/>
      <c r="I64" s="6">
        <v>56112</v>
      </c>
      <c r="J64" s="6"/>
      <c r="K64" s="7">
        <v>44469</v>
      </c>
      <c r="L64" s="6">
        <v>56112</v>
      </c>
      <c r="M64" s="6"/>
      <c r="N64" s="5"/>
      <c r="O64" s="5"/>
      <c r="P64" s="6">
        <v>605408</v>
      </c>
    </row>
    <row r="65" spans="1:16" x14ac:dyDescent="0.25">
      <c r="A65" s="8" t="s">
        <v>198</v>
      </c>
      <c r="B65" s="8">
        <v>22108</v>
      </c>
      <c r="C65" s="10">
        <v>44574</v>
      </c>
      <c r="D65" s="9">
        <v>4562</v>
      </c>
      <c r="E65" s="9"/>
      <c r="F65" s="9">
        <v>56112</v>
      </c>
      <c r="G65" s="9"/>
      <c r="H65" s="8"/>
      <c r="I65" s="9">
        <v>56112</v>
      </c>
      <c r="J65" s="9"/>
      <c r="K65" s="10">
        <v>44469</v>
      </c>
      <c r="L65" s="9">
        <v>56112</v>
      </c>
      <c r="M65" s="9"/>
      <c r="N65" s="8"/>
      <c r="O65" s="8"/>
      <c r="P65" s="9">
        <v>605408</v>
      </c>
    </row>
    <row r="66" spans="1:16" x14ac:dyDescent="0.25">
      <c r="A66" s="5" t="s">
        <v>198</v>
      </c>
      <c r="B66" s="5">
        <v>22109</v>
      </c>
      <c r="C66" s="7">
        <v>44572</v>
      </c>
      <c r="D66" s="6">
        <v>5229</v>
      </c>
      <c r="E66" s="6"/>
      <c r="F66" s="6">
        <v>15354</v>
      </c>
      <c r="G66" s="6"/>
      <c r="H66" s="5"/>
      <c r="I66" s="6">
        <v>15354</v>
      </c>
      <c r="J66" s="6"/>
      <c r="K66" s="7">
        <v>44550</v>
      </c>
      <c r="L66" s="6">
        <v>15354</v>
      </c>
      <c r="M66" s="6"/>
      <c r="N66" s="5"/>
      <c r="O66" s="5"/>
      <c r="P66" s="6">
        <v>558669</v>
      </c>
    </row>
    <row r="67" spans="1:16" x14ac:dyDescent="0.25">
      <c r="A67" s="8" t="s">
        <v>198</v>
      </c>
      <c r="B67" s="8">
        <v>22110</v>
      </c>
      <c r="C67" s="10">
        <v>44572</v>
      </c>
      <c r="D67" s="9">
        <v>5229</v>
      </c>
      <c r="E67" s="9"/>
      <c r="F67" s="9">
        <v>15354</v>
      </c>
      <c r="G67" s="9"/>
      <c r="H67" s="8"/>
      <c r="I67" s="9">
        <v>15354</v>
      </c>
      <c r="J67" s="9"/>
      <c r="K67" s="10">
        <v>44550</v>
      </c>
      <c r="L67" s="9">
        <v>15354</v>
      </c>
      <c r="M67" s="9"/>
      <c r="N67" s="8"/>
      <c r="O67" s="8"/>
      <c r="P67" s="9">
        <v>558669</v>
      </c>
    </row>
    <row r="68" spans="1:16" x14ac:dyDescent="0.25">
      <c r="A68" s="5" t="s">
        <v>198</v>
      </c>
      <c r="B68" s="5">
        <v>22111</v>
      </c>
      <c r="C68" s="7">
        <v>44552</v>
      </c>
      <c r="D68" s="6">
        <v>9696</v>
      </c>
      <c r="E68" s="6"/>
      <c r="F68" s="6">
        <v>77110</v>
      </c>
      <c r="G68" s="6"/>
      <c r="H68" s="7">
        <v>44260</v>
      </c>
      <c r="I68" s="6">
        <v>149151</v>
      </c>
      <c r="J68" s="6"/>
      <c r="K68" s="7">
        <v>43886</v>
      </c>
      <c r="L68" s="6">
        <v>287519</v>
      </c>
      <c r="M68" s="6"/>
      <c r="N68" s="5"/>
      <c r="O68" s="5"/>
      <c r="P68" s="6">
        <v>552931</v>
      </c>
    </row>
    <row r="69" spans="1:16" x14ac:dyDescent="0.25">
      <c r="A69" s="8" t="s">
        <v>198</v>
      </c>
      <c r="B69" s="8">
        <v>22112</v>
      </c>
      <c r="C69" s="10">
        <v>44552</v>
      </c>
      <c r="D69" s="9">
        <v>9696</v>
      </c>
      <c r="E69" s="9"/>
      <c r="F69" s="9">
        <v>77110</v>
      </c>
      <c r="G69" s="9"/>
      <c r="H69" s="10">
        <v>44260</v>
      </c>
      <c r="I69" s="9">
        <v>149151</v>
      </c>
      <c r="J69" s="9"/>
      <c r="K69" s="10">
        <v>43886</v>
      </c>
      <c r="L69" s="9">
        <v>287519</v>
      </c>
      <c r="M69" s="9"/>
      <c r="N69" s="8"/>
      <c r="O69" s="8"/>
      <c r="P69" s="9">
        <v>552931</v>
      </c>
    </row>
    <row r="70" spans="1:16" x14ac:dyDescent="0.25">
      <c r="A70" s="5" t="s">
        <v>198</v>
      </c>
      <c r="B70" s="5">
        <v>22113</v>
      </c>
      <c r="C70" s="7">
        <v>44565</v>
      </c>
      <c r="D70" s="6">
        <v>4802</v>
      </c>
      <c r="E70" s="6"/>
      <c r="F70" s="6">
        <v>77688</v>
      </c>
      <c r="G70" s="6"/>
      <c r="H70" s="7">
        <v>44245</v>
      </c>
      <c r="I70" s="6">
        <v>157696</v>
      </c>
      <c r="J70" s="6"/>
      <c r="K70" s="7">
        <v>43889</v>
      </c>
      <c r="L70" s="6">
        <v>296889</v>
      </c>
      <c r="M70" s="6"/>
      <c r="N70" s="5"/>
      <c r="O70" s="5"/>
      <c r="P70" s="6">
        <v>561472</v>
      </c>
    </row>
    <row r="71" spans="1:16" x14ac:dyDescent="0.25">
      <c r="A71" s="8" t="s">
        <v>198</v>
      </c>
      <c r="B71" s="8">
        <v>22114</v>
      </c>
      <c r="C71" s="10">
        <v>44565</v>
      </c>
      <c r="D71" s="9">
        <v>4802</v>
      </c>
      <c r="E71" s="9"/>
      <c r="F71" s="9">
        <v>77688</v>
      </c>
      <c r="G71" s="9"/>
      <c r="H71" s="10">
        <v>44245</v>
      </c>
      <c r="I71" s="9">
        <v>157696</v>
      </c>
      <c r="J71" s="9"/>
      <c r="K71" s="10">
        <v>43889</v>
      </c>
      <c r="L71" s="9">
        <v>296889</v>
      </c>
      <c r="M71" s="9"/>
      <c r="N71" s="8"/>
      <c r="O71" s="8"/>
      <c r="P71" s="9">
        <v>561472</v>
      </c>
    </row>
    <row r="72" spans="1:16" x14ac:dyDescent="0.25">
      <c r="A72" s="5" t="s">
        <v>198</v>
      </c>
      <c r="B72" s="5">
        <v>22115</v>
      </c>
      <c r="C72" s="7">
        <v>44579</v>
      </c>
      <c r="D72" s="6">
        <v>3138</v>
      </c>
      <c r="E72" s="6"/>
      <c r="F72" s="6">
        <v>13938</v>
      </c>
      <c r="G72" s="6"/>
      <c r="H72" s="5"/>
      <c r="I72" s="6">
        <v>13938</v>
      </c>
      <c r="J72" s="6"/>
      <c r="K72" s="7">
        <v>44559</v>
      </c>
      <c r="L72" s="6">
        <v>13938</v>
      </c>
      <c r="M72" s="6"/>
      <c r="N72" s="5"/>
      <c r="O72" s="5"/>
      <c r="P72" s="6">
        <v>568794</v>
      </c>
    </row>
    <row r="73" spans="1:16" x14ac:dyDescent="0.25">
      <c r="A73" s="8" t="s">
        <v>198</v>
      </c>
      <c r="B73" s="8">
        <v>22116</v>
      </c>
      <c r="C73" s="10">
        <v>44579</v>
      </c>
      <c r="D73" s="9">
        <v>3138</v>
      </c>
      <c r="E73" s="9"/>
      <c r="F73" s="9">
        <v>13938</v>
      </c>
      <c r="G73" s="9"/>
      <c r="H73" s="8"/>
      <c r="I73" s="9">
        <v>13938</v>
      </c>
      <c r="J73" s="9"/>
      <c r="K73" s="10">
        <v>44559</v>
      </c>
      <c r="L73" s="9">
        <v>13938</v>
      </c>
      <c r="M73" s="9"/>
      <c r="N73" s="8"/>
      <c r="O73" s="8"/>
      <c r="P73" s="9">
        <v>568794</v>
      </c>
    </row>
    <row r="74" spans="1:16" x14ac:dyDescent="0.25">
      <c r="A74" s="5" t="s">
        <v>198</v>
      </c>
      <c r="B74" s="5">
        <v>23001</v>
      </c>
      <c r="C74" s="7">
        <v>44567</v>
      </c>
      <c r="D74" s="6">
        <v>8952</v>
      </c>
      <c r="E74" s="6"/>
      <c r="F74" s="6">
        <v>19323</v>
      </c>
      <c r="G74" s="6"/>
      <c r="H74" s="7">
        <v>44414</v>
      </c>
      <c r="I74" s="6">
        <v>83381</v>
      </c>
      <c r="J74" s="6"/>
      <c r="K74" s="5"/>
      <c r="L74" s="6">
        <v>233729</v>
      </c>
      <c r="M74" s="6"/>
      <c r="N74" s="5" t="s">
        <v>130</v>
      </c>
      <c r="O74" s="7">
        <v>43980</v>
      </c>
      <c r="P74" s="6">
        <v>233729</v>
      </c>
    </row>
    <row r="75" spans="1:16" x14ac:dyDescent="0.25">
      <c r="A75" s="8" t="s">
        <v>198</v>
      </c>
      <c r="B75" s="8">
        <v>23002</v>
      </c>
      <c r="C75" s="10">
        <v>44567</v>
      </c>
      <c r="D75" s="9">
        <v>8952</v>
      </c>
      <c r="E75" s="9"/>
      <c r="F75" s="9">
        <v>19323</v>
      </c>
      <c r="G75" s="9"/>
      <c r="H75" s="10">
        <v>44414</v>
      </c>
      <c r="I75" s="9">
        <v>83381</v>
      </c>
      <c r="J75" s="9"/>
      <c r="K75" s="8"/>
      <c r="L75" s="9">
        <v>233729</v>
      </c>
      <c r="M75" s="9"/>
      <c r="N75" s="8" t="s">
        <v>130</v>
      </c>
      <c r="O75" s="10">
        <v>43980</v>
      </c>
      <c r="P75" s="9">
        <v>233729</v>
      </c>
    </row>
    <row r="76" spans="1:16" x14ac:dyDescent="0.25">
      <c r="A76" s="5" t="s">
        <v>198</v>
      </c>
      <c r="B76" s="5">
        <v>23005</v>
      </c>
      <c r="C76" s="7">
        <v>44575</v>
      </c>
      <c r="D76" s="6">
        <v>4809</v>
      </c>
      <c r="E76" s="6"/>
      <c r="F76" s="6">
        <v>36579</v>
      </c>
      <c r="G76" s="6"/>
      <c r="H76" s="7">
        <v>44340</v>
      </c>
      <c r="I76" s="6">
        <v>114601</v>
      </c>
      <c r="J76" s="6"/>
      <c r="K76" s="5"/>
      <c r="L76" s="6">
        <v>253975</v>
      </c>
      <c r="M76" s="6"/>
      <c r="N76" s="5" t="s">
        <v>130</v>
      </c>
      <c r="O76" s="7">
        <v>43920</v>
      </c>
      <c r="P76" s="6">
        <v>253975</v>
      </c>
    </row>
    <row r="77" spans="1:16" x14ac:dyDescent="0.25">
      <c r="A77" s="8" t="s">
        <v>198</v>
      </c>
      <c r="B77" s="8">
        <v>23006</v>
      </c>
      <c r="C77" s="10">
        <v>44575</v>
      </c>
      <c r="D77" s="9">
        <v>4809</v>
      </c>
      <c r="E77" s="9"/>
      <c r="F77" s="9">
        <v>36579</v>
      </c>
      <c r="G77" s="9"/>
      <c r="H77" s="10">
        <v>44340</v>
      </c>
      <c r="I77" s="9">
        <v>114601</v>
      </c>
      <c r="J77" s="9"/>
      <c r="K77" s="8"/>
      <c r="L77" s="9">
        <v>253981</v>
      </c>
      <c r="M77" s="9"/>
      <c r="N77" s="8" t="s">
        <v>130</v>
      </c>
      <c r="O77" s="10">
        <v>43920</v>
      </c>
      <c r="P77" s="9">
        <v>253981</v>
      </c>
    </row>
    <row r="78" spans="1:16" x14ac:dyDescent="0.25">
      <c r="A78" s="5" t="s">
        <v>198</v>
      </c>
      <c r="B78" s="5">
        <v>23013</v>
      </c>
      <c r="C78" s="7">
        <v>44566</v>
      </c>
      <c r="D78" s="6">
        <v>8917</v>
      </c>
      <c r="E78" s="6"/>
      <c r="F78" s="6">
        <v>49051</v>
      </c>
      <c r="G78" s="6"/>
      <c r="H78" s="7">
        <v>44484</v>
      </c>
      <c r="I78" s="6">
        <v>49051</v>
      </c>
      <c r="J78" s="6"/>
      <c r="K78" s="5"/>
      <c r="L78" s="6">
        <v>308491</v>
      </c>
      <c r="M78" s="6"/>
      <c r="N78" s="5" t="s">
        <v>130</v>
      </c>
      <c r="O78" s="7">
        <v>43647</v>
      </c>
      <c r="P78" s="6">
        <v>308491</v>
      </c>
    </row>
    <row r="79" spans="1:16" x14ac:dyDescent="0.25">
      <c r="A79" s="8" t="s">
        <v>198</v>
      </c>
      <c r="B79" s="8">
        <v>23014</v>
      </c>
      <c r="C79" s="10">
        <v>44566</v>
      </c>
      <c r="D79" s="9">
        <v>8917</v>
      </c>
      <c r="E79" s="9"/>
      <c r="F79" s="9">
        <v>49051</v>
      </c>
      <c r="G79" s="9"/>
      <c r="H79" s="10">
        <v>44484</v>
      </c>
      <c r="I79" s="9">
        <v>49051</v>
      </c>
      <c r="J79" s="9"/>
      <c r="K79" s="8"/>
      <c r="L79" s="9">
        <v>308491</v>
      </c>
      <c r="M79" s="9"/>
      <c r="N79" s="8" t="s">
        <v>130</v>
      </c>
      <c r="O79" s="10">
        <v>43647</v>
      </c>
      <c r="P79" s="9">
        <v>308491</v>
      </c>
    </row>
    <row r="80" spans="1:16" x14ac:dyDescent="0.25">
      <c r="A80" s="5" t="s">
        <v>198</v>
      </c>
      <c r="B80" s="5">
        <v>23017</v>
      </c>
      <c r="C80" s="7">
        <v>44571</v>
      </c>
      <c r="D80" s="6">
        <v>7650</v>
      </c>
      <c r="E80" s="6"/>
      <c r="F80" s="6">
        <v>48999</v>
      </c>
      <c r="G80" s="6"/>
      <c r="H80" s="7">
        <v>44491</v>
      </c>
      <c r="I80" s="6">
        <v>48999</v>
      </c>
      <c r="J80" s="6"/>
      <c r="K80" s="5"/>
      <c r="L80" s="6">
        <v>309197</v>
      </c>
      <c r="M80" s="6"/>
      <c r="N80" s="5" t="s">
        <v>130</v>
      </c>
      <c r="O80" s="7">
        <v>43801</v>
      </c>
      <c r="P80" s="6">
        <v>309197</v>
      </c>
    </row>
    <row r="81" spans="1:16" x14ac:dyDescent="0.25">
      <c r="A81" s="8" t="s">
        <v>198</v>
      </c>
      <c r="B81" s="8">
        <v>23018</v>
      </c>
      <c r="C81" s="10">
        <v>44571</v>
      </c>
      <c r="D81" s="9">
        <v>7650</v>
      </c>
      <c r="E81" s="9"/>
      <c r="F81" s="9">
        <v>48999</v>
      </c>
      <c r="G81" s="9"/>
      <c r="H81" s="10">
        <v>44491</v>
      </c>
      <c r="I81" s="9">
        <v>48999</v>
      </c>
      <c r="J81" s="9"/>
      <c r="K81" s="8"/>
      <c r="L81" s="9">
        <v>309202</v>
      </c>
      <c r="M81" s="9"/>
      <c r="N81" s="8" t="s">
        <v>130</v>
      </c>
      <c r="O81" s="10">
        <v>43801</v>
      </c>
      <c r="P81" s="9">
        <v>309202</v>
      </c>
    </row>
    <row r="82" spans="1:16" x14ac:dyDescent="0.25">
      <c r="A82" s="5" t="s">
        <v>198</v>
      </c>
      <c r="B82" s="5">
        <v>23021</v>
      </c>
      <c r="C82" s="7">
        <v>44574</v>
      </c>
      <c r="D82" s="6">
        <v>2877</v>
      </c>
      <c r="E82" s="6"/>
      <c r="F82" s="6">
        <v>23558</v>
      </c>
      <c r="G82" s="6"/>
      <c r="H82" s="7">
        <v>44526</v>
      </c>
      <c r="I82" s="6">
        <v>23558</v>
      </c>
      <c r="J82" s="6"/>
      <c r="K82" s="5"/>
      <c r="L82" s="6">
        <v>293973</v>
      </c>
      <c r="M82" s="6"/>
      <c r="N82" s="5" t="s">
        <v>130</v>
      </c>
      <c r="O82" s="7">
        <v>43738</v>
      </c>
      <c r="P82" s="6">
        <v>293973</v>
      </c>
    </row>
    <row r="83" spans="1:16" x14ac:dyDescent="0.25">
      <c r="A83" s="8" t="s">
        <v>198</v>
      </c>
      <c r="B83" s="8">
        <v>23022</v>
      </c>
      <c r="C83" s="10">
        <v>44574</v>
      </c>
      <c r="D83" s="9">
        <v>2877</v>
      </c>
      <c r="E83" s="9"/>
      <c r="F83" s="9">
        <v>23558</v>
      </c>
      <c r="G83" s="9"/>
      <c r="H83" s="10">
        <v>44526</v>
      </c>
      <c r="I83" s="9">
        <v>23558</v>
      </c>
      <c r="J83" s="9"/>
      <c r="K83" s="8"/>
      <c r="L83" s="9">
        <v>293974</v>
      </c>
      <c r="M83" s="9"/>
      <c r="N83" s="8" t="s">
        <v>130</v>
      </c>
      <c r="O83" s="10">
        <v>43738</v>
      </c>
      <c r="P83" s="9">
        <v>293974</v>
      </c>
    </row>
    <row r="84" spans="1:16" x14ac:dyDescent="0.25">
      <c r="A84" s="5" t="s">
        <v>198</v>
      </c>
      <c r="B84" s="5">
        <v>23103</v>
      </c>
      <c r="C84" s="7">
        <v>44579</v>
      </c>
      <c r="D84" s="6">
        <v>2781</v>
      </c>
      <c r="E84" s="6"/>
      <c r="F84" s="6">
        <v>57223</v>
      </c>
      <c r="G84" s="6"/>
      <c r="H84" s="5"/>
      <c r="I84" s="6">
        <v>130785</v>
      </c>
      <c r="J84" s="6"/>
      <c r="K84" s="5"/>
      <c r="L84" s="6">
        <v>130785</v>
      </c>
      <c r="M84" s="6"/>
      <c r="N84" s="5" t="s">
        <v>130</v>
      </c>
      <c r="O84" s="7">
        <v>44197</v>
      </c>
      <c r="P84" s="6">
        <v>130785</v>
      </c>
    </row>
    <row r="85" spans="1:16" x14ac:dyDescent="0.25">
      <c r="A85" s="8" t="s">
        <v>198</v>
      </c>
      <c r="B85" s="8">
        <v>23104</v>
      </c>
      <c r="C85" s="10">
        <v>44579</v>
      </c>
      <c r="D85" s="9">
        <v>2781</v>
      </c>
      <c r="E85" s="9"/>
      <c r="F85" s="9">
        <v>57223</v>
      </c>
      <c r="G85" s="9"/>
      <c r="H85" s="8"/>
      <c r="I85" s="9">
        <v>130792</v>
      </c>
      <c r="J85" s="9"/>
      <c r="K85" s="8"/>
      <c r="L85" s="9">
        <v>130792</v>
      </c>
      <c r="M85" s="9"/>
      <c r="N85" s="8" t="s">
        <v>130</v>
      </c>
      <c r="O85" s="10">
        <v>44197</v>
      </c>
      <c r="P85" s="9">
        <v>130792</v>
      </c>
    </row>
    <row r="86" spans="1:16" x14ac:dyDescent="0.25">
      <c r="A86" s="5" t="s">
        <v>198</v>
      </c>
      <c r="B86" s="5">
        <v>23105</v>
      </c>
      <c r="C86" s="7">
        <v>44574</v>
      </c>
      <c r="D86" s="6">
        <v>5373</v>
      </c>
      <c r="E86" s="6"/>
      <c r="F86" s="6">
        <v>49556</v>
      </c>
      <c r="G86" s="6"/>
      <c r="H86" s="5"/>
      <c r="I86" s="6">
        <v>49556</v>
      </c>
      <c r="J86" s="6"/>
      <c r="K86" s="5"/>
      <c r="L86" s="6">
        <v>49556</v>
      </c>
      <c r="M86" s="6"/>
      <c r="N86" s="5" t="s">
        <v>130</v>
      </c>
      <c r="O86" s="7">
        <v>44428</v>
      </c>
      <c r="P86" s="6">
        <v>49556</v>
      </c>
    </row>
    <row r="87" spans="1:16" x14ac:dyDescent="0.25">
      <c r="A87" s="8" t="s">
        <v>198</v>
      </c>
      <c r="B87" s="8">
        <v>23106</v>
      </c>
      <c r="C87" s="10">
        <v>44574</v>
      </c>
      <c r="D87" s="9">
        <v>5373</v>
      </c>
      <c r="E87" s="9"/>
      <c r="F87" s="9">
        <v>49556</v>
      </c>
      <c r="G87" s="9"/>
      <c r="H87" s="8"/>
      <c r="I87" s="9">
        <v>49556</v>
      </c>
      <c r="J87" s="9"/>
      <c r="K87" s="8"/>
      <c r="L87" s="9">
        <v>49556</v>
      </c>
      <c r="M87" s="9"/>
      <c r="N87" s="8" t="s">
        <v>130</v>
      </c>
      <c r="O87" s="10">
        <v>44428</v>
      </c>
      <c r="P87" s="9">
        <v>49556</v>
      </c>
    </row>
    <row r="88" spans="1:16" x14ac:dyDescent="0.25">
      <c r="A88" s="5" t="s">
        <v>198</v>
      </c>
      <c r="B88" s="5">
        <v>23107</v>
      </c>
      <c r="C88" s="7">
        <v>44565</v>
      </c>
      <c r="D88" s="6">
        <v>7063</v>
      </c>
      <c r="E88" s="6"/>
      <c r="F88" s="6">
        <v>75648</v>
      </c>
      <c r="G88" s="6"/>
      <c r="H88" s="5"/>
      <c r="I88" s="6">
        <v>75648</v>
      </c>
      <c r="J88" s="6"/>
      <c r="K88" s="5"/>
      <c r="L88" s="6">
        <v>75648</v>
      </c>
      <c r="M88" s="6"/>
      <c r="N88" s="5" t="s">
        <v>130</v>
      </c>
      <c r="O88" s="7">
        <v>44293</v>
      </c>
      <c r="P88" s="6">
        <v>75648</v>
      </c>
    </row>
    <row r="89" spans="1:16" x14ac:dyDescent="0.25">
      <c r="A89" s="8" t="s">
        <v>198</v>
      </c>
      <c r="B89" s="8">
        <v>23108</v>
      </c>
      <c r="C89" s="10">
        <v>44565</v>
      </c>
      <c r="D89" s="9">
        <v>7063</v>
      </c>
      <c r="E89" s="9"/>
      <c r="F89" s="9">
        <v>75636</v>
      </c>
      <c r="G89" s="9"/>
      <c r="H89" s="8"/>
      <c r="I89" s="9">
        <v>75636</v>
      </c>
      <c r="J89" s="9"/>
      <c r="K89" s="8"/>
      <c r="L89" s="9">
        <v>75636</v>
      </c>
      <c r="M89" s="9"/>
      <c r="N89" s="8" t="s">
        <v>130</v>
      </c>
      <c r="O89" s="10">
        <v>44293</v>
      </c>
      <c r="P89" s="9">
        <v>75636</v>
      </c>
    </row>
    <row r="90" spans="1:16" x14ac:dyDescent="0.25">
      <c r="A90" s="5" t="s">
        <v>198</v>
      </c>
      <c r="B90" s="5">
        <v>23109</v>
      </c>
      <c r="C90" s="5"/>
      <c r="D90" s="6">
        <v>6125</v>
      </c>
      <c r="E90" s="6"/>
      <c r="F90" s="6">
        <v>6125</v>
      </c>
      <c r="G90" s="6"/>
      <c r="H90" s="5"/>
      <c r="I90" s="6">
        <v>83261</v>
      </c>
      <c r="J90" s="6"/>
      <c r="K90" s="5"/>
      <c r="L90" s="6">
        <v>83261</v>
      </c>
      <c r="M90" s="6"/>
      <c r="N90" s="5" t="s">
        <v>130</v>
      </c>
      <c r="O90" s="7">
        <v>44334</v>
      </c>
      <c r="P90" s="6">
        <v>83261</v>
      </c>
    </row>
    <row r="91" spans="1:16" x14ac:dyDescent="0.25">
      <c r="A91" s="8" t="s">
        <v>198</v>
      </c>
      <c r="B91" s="8">
        <v>23110</v>
      </c>
      <c r="C91" s="8"/>
      <c r="D91" s="9">
        <v>6125</v>
      </c>
      <c r="E91" s="9"/>
      <c r="F91" s="9">
        <v>6125</v>
      </c>
      <c r="G91" s="9"/>
      <c r="H91" s="8"/>
      <c r="I91" s="9">
        <v>83233</v>
      </c>
      <c r="J91" s="9"/>
      <c r="K91" s="8"/>
      <c r="L91" s="9">
        <v>83233</v>
      </c>
      <c r="M91" s="9"/>
      <c r="N91" s="8" t="s">
        <v>130</v>
      </c>
      <c r="O91" s="10">
        <v>44334</v>
      </c>
      <c r="P91" s="9">
        <v>83233</v>
      </c>
    </row>
    <row r="92" spans="1:16" x14ac:dyDescent="0.25">
      <c r="A92" s="5" t="s">
        <v>198</v>
      </c>
      <c r="B92" s="5">
        <v>23111</v>
      </c>
      <c r="C92" s="7">
        <v>44559</v>
      </c>
      <c r="D92" s="6">
        <v>11233</v>
      </c>
      <c r="E92" s="6"/>
      <c r="F92" s="6">
        <v>42821</v>
      </c>
      <c r="G92" s="6"/>
      <c r="H92" s="5"/>
      <c r="I92" s="6">
        <v>42821</v>
      </c>
      <c r="J92" s="6"/>
      <c r="K92" s="7">
        <v>44489</v>
      </c>
      <c r="L92" s="6">
        <v>42821</v>
      </c>
      <c r="M92" s="6"/>
      <c r="N92" s="5"/>
      <c r="O92" s="5"/>
      <c r="P92" s="6">
        <v>617741</v>
      </c>
    </row>
    <row r="93" spans="1:16" x14ac:dyDescent="0.25">
      <c r="A93" s="8" t="s">
        <v>198</v>
      </c>
      <c r="B93" s="8">
        <v>23112</v>
      </c>
      <c r="C93" s="10">
        <v>44559</v>
      </c>
      <c r="D93" s="9">
        <v>11233</v>
      </c>
      <c r="E93" s="9"/>
      <c r="F93" s="9">
        <v>42819</v>
      </c>
      <c r="G93" s="9"/>
      <c r="H93" s="8"/>
      <c r="I93" s="9">
        <v>42819</v>
      </c>
      <c r="J93" s="9"/>
      <c r="K93" s="10">
        <v>44489</v>
      </c>
      <c r="L93" s="9">
        <v>42819</v>
      </c>
      <c r="M93" s="9"/>
      <c r="N93" s="8"/>
      <c r="O93" s="8"/>
      <c r="P93" s="9">
        <v>617739</v>
      </c>
    </row>
    <row r="94" spans="1:16" x14ac:dyDescent="0.25">
      <c r="A94" s="5" t="s">
        <v>198</v>
      </c>
      <c r="B94" s="5">
        <v>23113</v>
      </c>
      <c r="C94" s="7">
        <v>44572</v>
      </c>
      <c r="D94" s="6">
        <v>5806</v>
      </c>
      <c r="E94" s="6"/>
      <c r="F94" s="6">
        <v>60300</v>
      </c>
      <c r="G94" s="6"/>
      <c r="H94" s="5"/>
      <c r="I94" s="6">
        <v>60300</v>
      </c>
      <c r="J94" s="6"/>
      <c r="K94" s="5"/>
      <c r="L94" s="6">
        <v>60300</v>
      </c>
      <c r="M94" s="6"/>
      <c r="N94" s="5" t="s">
        <v>130</v>
      </c>
      <c r="O94" s="7">
        <v>44399</v>
      </c>
      <c r="P94" s="6">
        <v>60300</v>
      </c>
    </row>
    <row r="95" spans="1:16" x14ac:dyDescent="0.25">
      <c r="A95" s="8" t="s">
        <v>198</v>
      </c>
      <c r="B95" s="8">
        <v>23114</v>
      </c>
      <c r="C95" s="10">
        <v>44572</v>
      </c>
      <c r="D95" s="9">
        <v>5806</v>
      </c>
      <c r="E95" s="9"/>
      <c r="F95" s="9">
        <v>60300</v>
      </c>
      <c r="G95" s="9"/>
      <c r="H95" s="8"/>
      <c r="I95" s="9">
        <v>60300</v>
      </c>
      <c r="J95" s="9"/>
      <c r="K95" s="8"/>
      <c r="L95" s="9">
        <v>60300</v>
      </c>
      <c r="M95" s="9"/>
      <c r="N95" s="8" t="s">
        <v>130</v>
      </c>
      <c r="O95" s="10">
        <v>44399</v>
      </c>
      <c r="P95" s="9">
        <v>60300</v>
      </c>
    </row>
    <row r="96" spans="1:16" x14ac:dyDescent="0.25">
      <c r="A96" s="5" t="s">
        <v>198</v>
      </c>
      <c r="B96" s="5">
        <v>23115</v>
      </c>
      <c r="C96" s="7">
        <v>44580</v>
      </c>
      <c r="D96" s="6">
        <v>1322</v>
      </c>
      <c r="E96" s="6"/>
      <c r="F96" s="6">
        <v>76131</v>
      </c>
      <c r="G96" s="6"/>
      <c r="H96" s="5"/>
      <c r="I96" s="6">
        <v>76131</v>
      </c>
      <c r="J96" s="6"/>
      <c r="K96" s="5"/>
      <c r="L96" s="6">
        <v>76131</v>
      </c>
      <c r="M96" s="6"/>
      <c r="N96" s="5" t="s">
        <v>130</v>
      </c>
      <c r="O96" s="7">
        <v>44369</v>
      </c>
      <c r="P96" s="6">
        <v>76131</v>
      </c>
    </row>
    <row r="97" spans="1:16" x14ac:dyDescent="0.25">
      <c r="A97" s="8" t="s">
        <v>198</v>
      </c>
      <c r="B97" s="8">
        <v>23116</v>
      </c>
      <c r="C97" s="10">
        <v>44580</v>
      </c>
      <c r="D97" s="9">
        <v>1322</v>
      </c>
      <c r="E97" s="9"/>
      <c r="F97" s="9">
        <v>76131</v>
      </c>
      <c r="G97" s="9"/>
      <c r="H97" s="8"/>
      <c r="I97" s="9">
        <v>76131</v>
      </c>
      <c r="J97" s="9"/>
      <c r="K97" s="8"/>
      <c r="L97" s="9">
        <v>76131</v>
      </c>
      <c r="M97" s="9"/>
      <c r="N97" s="8" t="s">
        <v>130</v>
      </c>
      <c r="O97" s="10">
        <v>44369</v>
      </c>
      <c r="P97" s="9">
        <v>76131</v>
      </c>
    </row>
    <row r="98" spans="1:16" x14ac:dyDescent="0.25">
      <c r="A98" s="5" t="s">
        <v>198</v>
      </c>
      <c r="B98" s="5">
        <v>23117</v>
      </c>
      <c r="C98" s="7">
        <v>44573</v>
      </c>
      <c r="D98" s="6">
        <v>6149</v>
      </c>
      <c r="E98" s="6"/>
      <c r="F98" s="6">
        <v>26458</v>
      </c>
      <c r="G98" s="6"/>
      <c r="H98" s="5"/>
      <c r="I98" s="6">
        <v>26458</v>
      </c>
      <c r="J98" s="6"/>
      <c r="K98" s="5"/>
      <c r="L98" s="6">
        <v>26458</v>
      </c>
      <c r="M98" s="6"/>
      <c r="N98" s="5" t="s">
        <v>130</v>
      </c>
      <c r="O98" s="7">
        <v>44351</v>
      </c>
      <c r="P98" s="6">
        <v>26458</v>
      </c>
    </row>
    <row r="99" spans="1:16" x14ac:dyDescent="0.25">
      <c r="A99" s="8" t="s">
        <v>198</v>
      </c>
      <c r="B99" s="8">
        <v>23118</v>
      </c>
      <c r="C99" s="10">
        <v>44573</v>
      </c>
      <c r="D99" s="9">
        <v>6149</v>
      </c>
      <c r="E99" s="9"/>
      <c r="F99" s="9">
        <v>26453</v>
      </c>
      <c r="G99" s="9"/>
      <c r="H99" s="8"/>
      <c r="I99" s="9">
        <v>26453</v>
      </c>
      <c r="J99" s="9"/>
      <c r="K99" s="8"/>
      <c r="L99" s="9">
        <v>26453</v>
      </c>
      <c r="M99" s="9"/>
      <c r="N99" s="8" t="s">
        <v>130</v>
      </c>
      <c r="O99" s="10">
        <v>44351</v>
      </c>
      <c r="P99" s="9">
        <v>26453</v>
      </c>
    </row>
    <row r="100" spans="1:16" x14ac:dyDescent="0.25">
      <c r="A100" s="5" t="s">
        <v>198</v>
      </c>
      <c r="B100" s="5">
        <v>23119</v>
      </c>
      <c r="C100" s="7">
        <v>44567</v>
      </c>
      <c r="D100" s="6">
        <v>8003</v>
      </c>
      <c r="E100" s="6"/>
      <c r="F100" s="6">
        <v>17961</v>
      </c>
      <c r="G100" s="6"/>
      <c r="H100" s="5"/>
      <c r="I100" s="6">
        <v>17961</v>
      </c>
      <c r="J100" s="6"/>
      <c r="K100" s="5"/>
      <c r="L100" s="6">
        <v>17961</v>
      </c>
      <c r="M100" s="6"/>
      <c r="N100" s="5" t="s">
        <v>130</v>
      </c>
      <c r="O100" s="7">
        <v>44491</v>
      </c>
      <c r="P100" s="6">
        <v>17961</v>
      </c>
    </row>
    <row r="101" spans="1:16" x14ac:dyDescent="0.25">
      <c r="A101" s="8" t="s">
        <v>198</v>
      </c>
      <c r="B101" s="8">
        <v>23120</v>
      </c>
      <c r="C101" s="10">
        <v>44567</v>
      </c>
      <c r="D101" s="9">
        <v>8003</v>
      </c>
      <c r="E101" s="9"/>
      <c r="F101" s="9">
        <v>17961</v>
      </c>
      <c r="G101" s="9"/>
      <c r="H101" s="8"/>
      <c r="I101" s="9">
        <v>17961</v>
      </c>
      <c r="J101" s="9"/>
      <c r="K101" s="8"/>
      <c r="L101" s="9">
        <v>17961</v>
      </c>
      <c r="M101" s="9"/>
      <c r="N101" s="8" t="s">
        <v>130</v>
      </c>
      <c r="O101" s="10">
        <v>44491</v>
      </c>
      <c r="P101" s="9">
        <v>17961</v>
      </c>
    </row>
    <row r="102" spans="1:16" x14ac:dyDescent="0.25">
      <c r="A102" s="5" t="s">
        <v>198</v>
      </c>
      <c r="B102" s="5">
        <v>23121</v>
      </c>
      <c r="C102" s="7">
        <v>44550</v>
      </c>
      <c r="D102" s="6">
        <v>8995</v>
      </c>
      <c r="E102" s="6"/>
      <c r="F102" s="6">
        <v>28491</v>
      </c>
      <c r="G102" s="6"/>
      <c r="H102" s="7">
        <v>44512</v>
      </c>
      <c r="I102" s="6">
        <v>28491</v>
      </c>
      <c r="J102" s="6"/>
      <c r="K102" s="7">
        <v>43790</v>
      </c>
      <c r="L102" s="6">
        <v>319188</v>
      </c>
      <c r="M102" s="6"/>
      <c r="N102" s="5"/>
      <c r="O102" s="5"/>
      <c r="P102" s="6">
        <v>610942</v>
      </c>
    </row>
    <row r="103" spans="1:16" x14ac:dyDescent="0.25">
      <c r="A103" s="8" t="s">
        <v>198</v>
      </c>
      <c r="B103" s="8">
        <v>23122</v>
      </c>
      <c r="C103" s="10">
        <v>44550</v>
      </c>
      <c r="D103" s="9">
        <v>8995</v>
      </c>
      <c r="E103" s="9"/>
      <c r="F103" s="9">
        <v>28491</v>
      </c>
      <c r="G103" s="9"/>
      <c r="H103" s="10">
        <v>44512</v>
      </c>
      <c r="I103" s="9">
        <v>28491</v>
      </c>
      <c r="J103" s="9"/>
      <c r="K103" s="10">
        <v>43790</v>
      </c>
      <c r="L103" s="9">
        <v>319188</v>
      </c>
      <c r="M103" s="9"/>
      <c r="N103" s="8"/>
      <c r="O103" s="8"/>
      <c r="P103" s="9">
        <v>584351</v>
      </c>
    </row>
    <row r="104" spans="1:16" x14ac:dyDescent="0.25">
      <c r="A104" s="5" t="s">
        <v>198</v>
      </c>
      <c r="B104" s="5">
        <v>23123</v>
      </c>
      <c r="C104" s="5"/>
      <c r="D104" s="6">
        <v>68</v>
      </c>
      <c r="E104" s="6"/>
      <c r="F104" s="6">
        <v>68</v>
      </c>
      <c r="G104" s="6"/>
      <c r="H104" s="5"/>
      <c r="I104" s="6">
        <v>68</v>
      </c>
      <c r="J104" s="6"/>
      <c r="K104" s="5"/>
      <c r="L104" s="6">
        <v>68</v>
      </c>
      <c r="M104" s="6"/>
      <c r="N104" s="5" t="s">
        <v>130</v>
      </c>
      <c r="O104" s="7">
        <v>44467</v>
      </c>
      <c r="P104" s="6">
        <v>68</v>
      </c>
    </row>
    <row r="105" spans="1:16" x14ac:dyDescent="0.25">
      <c r="A105" s="8" t="s">
        <v>198</v>
      </c>
      <c r="B105" s="8">
        <v>23124</v>
      </c>
      <c r="C105" s="8"/>
      <c r="D105" s="9">
        <v>45</v>
      </c>
      <c r="E105" s="9"/>
      <c r="F105" s="9">
        <v>45</v>
      </c>
      <c r="G105" s="9"/>
      <c r="H105" s="8"/>
      <c r="I105" s="9">
        <v>45</v>
      </c>
      <c r="J105" s="9"/>
      <c r="K105" s="8"/>
      <c r="L105" s="9">
        <v>45</v>
      </c>
      <c r="M105" s="9"/>
      <c r="N105" s="8" t="s">
        <v>130</v>
      </c>
      <c r="O105" s="10">
        <v>44467</v>
      </c>
      <c r="P105" s="9">
        <v>45</v>
      </c>
    </row>
    <row r="106" spans="1:16" x14ac:dyDescent="0.25">
      <c r="A106" s="5" t="s">
        <v>198</v>
      </c>
      <c r="B106" s="5">
        <v>23125</v>
      </c>
      <c r="C106" s="7">
        <v>44582</v>
      </c>
      <c r="D106" s="6">
        <v>1402</v>
      </c>
      <c r="E106" s="6"/>
      <c r="F106" s="6">
        <v>12606</v>
      </c>
      <c r="G106" s="6"/>
      <c r="H106" s="5"/>
      <c r="I106" s="6">
        <v>12606</v>
      </c>
      <c r="J106" s="6"/>
      <c r="K106" s="5"/>
      <c r="L106" s="6">
        <v>12606</v>
      </c>
      <c r="M106" s="6"/>
      <c r="N106" s="5" t="s">
        <v>130</v>
      </c>
      <c r="O106" s="7">
        <v>44494</v>
      </c>
      <c r="P106" s="6">
        <v>12606</v>
      </c>
    </row>
    <row r="107" spans="1:16" x14ac:dyDescent="0.25">
      <c r="A107" s="8" t="s">
        <v>198</v>
      </c>
      <c r="B107" s="8">
        <v>23126</v>
      </c>
      <c r="C107" s="10">
        <v>44582</v>
      </c>
      <c r="D107" s="9">
        <v>1402</v>
      </c>
      <c r="E107" s="9"/>
      <c r="F107" s="9">
        <v>12603</v>
      </c>
      <c r="G107" s="9"/>
      <c r="H107" s="8"/>
      <c r="I107" s="9">
        <v>12603</v>
      </c>
      <c r="J107" s="9"/>
      <c r="K107" s="8"/>
      <c r="L107" s="9">
        <v>12603</v>
      </c>
      <c r="M107" s="9"/>
      <c r="N107" s="8" t="s">
        <v>130</v>
      </c>
      <c r="O107" s="10">
        <v>44494</v>
      </c>
      <c r="P107" s="9">
        <v>12603</v>
      </c>
    </row>
    <row r="108" spans="1:16" x14ac:dyDescent="0.25">
      <c r="A108" s="5" t="s">
        <v>198</v>
      </c>
      <c r="B108" s="5">
        <v>23127</v>
      </c>
      <c r="C108" s="7">
        <v>44564</v>
      </c>
      <c r="D108" s="6">
        <v>11491</v>
      </c>
      <c r="E108" s="6"/>
      <c r="F108" s="6">
        <v>34429</v>
      </c>
      <c r="G108" s="6"/>
      <c r="H108" s="5"/>
      <c r="I108" s="6">
        <v>34429</v>
      </c>
      <c r="J108" s="6"/>
      <c r="K108" s="7">
        <v>44518</v>
      </c>
      <c r="L108" s="6">
        <v>34429</v>
      </c>
      <c r="M108" s="6"/>
      <c r="N108" s="5"/>
      <c r="O108" s="5"/>
      <c r="P108" s="6">
        <v>593277</v>
      </c>
    </row>
    <row r="109" spans="1:16" x14ac:dyDescent="0.25">
      <c r="A109" s="8" t="s">
        <v>198</v>
      </c>
      <c r="B109" s="8">
        <v>23128</v>
      </c>
      <c r="C109" s="10">
        <v>44564</v>
      </c>
      <c r="D109" s="9">
        <v>11491</v>
      </c>
      <c r="E109" s="9"/>
      <c r="F109" s="9">
        <v>34429</v>
      </c>
      <c r="G109" s="9"/>
      <c r="H109" s="8"/>
      <c r="I109" s="9">
        <v>34429</v>
      </c>
      <c r="J109" s="9"/>
      <c r="K109" s="10">
        <v>44518</v>
      </c>
      <c r="L109" s="9">
        <v>34429</v>
      </c>
      <c r="M109" s="9"/>
      <c r="N109" s="8"/>
      <c r="O109" s="8"/>
      <c r="P109" s="9">
        <v>593277</v>
      </c>
    </row>
    <row r="110" spans="1:16" x14ac:dyDescent="0.25">
      <c r="A110" s="5" t="s">
        <v>198</v>
      </c>
      <c r="B110" s="5">
        <v>23129</v>
      </c>
      <c r="C110" s="5"/>
      <c r="D110" s="6"/>
      <c r="E110" s="6"/>
      <c r="F110" s="6"/>
      <c r="G110" s="6"/>
      <c r="H110" s="5"/>
      <c r="I110" s="6"/>
      <c r="J110" s="6"/>
      <c r="K110" s="5"/>
      <c r="L110" s="6"/>
      <c r="M110" s="6"/>
      <c r="N110" s="5" t="s">
        <v>130</v>
      </c>
      <c r="O110" s="7">
        <v>44559</v>
      </c>
      <c r="P110" s="6">
        <v>0</v>
      </c>
    </row>
    <row r="111" spans="1:16" x14ac:dyDescent="0.25">
      <c r="A111" s="8" t="s">
        <v>198</v>
      </c>
      <c r="B111" s="8">
        <v>23130</v>
      </c>
      <c r="C111" s="8"/>
      <c r="D111" s="9"/>
      <c r="E111" s="9"/>
      <c r="F111" s="9"/>
      <c r="G111" s="9"/>
      <c r="H111" s="8"/>
      <c r="I111" s="9"/>
      <c r="J111" s="9"/>
      <c r="K111" s="8"/>
      <c r="L111" s="9"/>
      <c r="M111" s="9"/>
      <c r="N111" s="8" t="s">
        <v>130</v>
      </c>
      <c r="O111" s="10">
        <v>44559</v>
      </c>
      <c r="P111" s="9">
        <v>0</v>
      </c>
    </row>
    <row r="112" spans="1:16" x14ac:dyDescent="0.25">
      <c r="A112" s="5" t="s">
        <v>198</v>
      </c>
      <c r="B112" s="5">
        <v>23131</v>
      </c>
      <c r="C112" s="7">
        <v>44575</v>
      </c>
      <c r="D112" s="6">
        <v>4746</v>
      </c>
      <c r="E112" s="6"/>
      <c r="F112" s="6">
        <v>24907</v>
      </c>
      <c r="G112" s="6"/>
      <c r="H112" s="5"/>
      <c r="I112" s="6">
        <v>99420</v>
      </c>
      <c r="J112" s="6"/>
      <c r="K112" s="7">
        <v>44377</v>
      </c>
      <c r="L112" s="6">
        <v>99420</v>
      </c>
      <c r="M112" s="6"/>
      <c r="N112" s="5"/>
      <c r="O112" s="5"/>
      <c r="P112" s="6">
        <v>621120</v>
      </c>
    </row>
    <row r="113" spans="1:16" x14ac:dyDescent="0.25">
      <c r="A113" s="8" t="s">
        <v>198</v>
      </c>
      <c r="B113" s="8">
        <v>23132</v>
      </c>
      <c r="C113" s="10">
        <v>44575</v>
      </c>
      <c r="D113" s="9">
        <v>4746</v>
      </c>
      <c r="E113" s="9"/>
      <c r="F113" s="9">
        <v>24907</v>
      </c>
      <c r="G113" s="9"/>
      <c r="H113" s="8"/>
      <c r="I113" s="9">
        <v>99420</v>
      </c>
      <c r="J113" s="9"/>
      <c r="K113" s="10">
        <v>44377</v>
      </c>
      <c r="L113" s="9">
        <v>99420</v>
      </c>
      <c r="M113" s="9"/>
      <c r="N113" s="8"/>
      <c r="O113" s="8"/>
      <c r="P113" s="9">
        <v>621120</v>
      </c>
    </row>
    <row r="114" spans="1:16" x14ac:dyDescent="0.25">
      <c r="A114" s="5" t="s">
        <v>198</v>
      </c>
      <c r="B114" s="5">
        <v>23133</v>
      </c>
      <c r="C114" s="7">
        <v>44560</v>
      </c>
      <c r="D114" s="6">
        <v>7950</v>
      </c>
      <c r="E114" s="6"/>
      <c r="F114" s="6">
        <v>40068</v>
      </c>
      <c r="G114" s="6"/>
      <c r="H114" s="5"/>
      <c r="I114" s="6">
        <v>40068</v>
      </c>
      <c r="J114" s="6"/>
      <c r="K114" s="7">
        <v>44498</v>
      </c>
      <c r="L114" s="6">
        <v>40068</v>
      </c>
      <c r="M114" s="6"/>
      <c r="N114" s="5"/>
      <c r="O114" s="5"/>
      <c r="P114" s="6">
        <v>621294</v>
      </c>
    </row>
    <row r="115" spans="1:16" x14ac:dyDescent="0.25">
      <c r="A115" s="8" t="s">
        <v>198</v>
      </c>
      <c r="B115" s="8">
        <v>23134</v>
      </c>
      <c r="C115" s="10">
        <v>44560</v>
      </c>
      <c r="D115" s="9">
        <v>7950</v>
      </c>
      <c r="E115" s="9"/>
      <c r="F115" s="9">
        <v>40068</v>
      </c>
      <c r="G115" s="9"/>
      <c r="H115" s="8"/>
      <c r="I115" s="9">
        <v>40068</v>
      </c>
      <c r="J115" s="9"/>
      <c r="K115" s="10">
        <v>44498</v>
      </c>
      <c r="L115" s="9">
        <v>40068</v>
      </c>
      <c r="M115" s="9"/>
      <c r="N115" s="8"/>
      <c r="O115" s="8"/>
      <c r="P115" s="9">
        <v>621294</v>
      </c>
    </row>
    <row r="116" spans="1:16" x14ac:dyDescent="0.25">
      <c r="A116" s="5" t="s">
        <v>198</v>
      </c>
      <c r="B116" s="5">
        <v>23135</v>
      </c>
      <c r="C116" s="7">
        <v>44566</v>
      </c>
      <c r="D116" s="6">
        <v>9875</v>
      </c>
      <c r="E116" s="6"/>
      <c r="F116" s="6">
        <v>54908</v>
      </c>
      <c r="G116" s="6"/>
      <c r="H116" s="5"/>
      <c r="I116" s="6">
        <v>54908</v>
      </c>
      <c r="J116" s="6"/>
      <c r="K116" s="7">
        <v>44469</v>
      </c>
      <c r="L116" s="6">
        <v>54908</v>
      </c>
      <c r="M116" s="6"/>
      <c r="N116" s="5"/>
      <c r="O116" s="5"/>
      <c r="P116" s="6">
        <v>588496</v>
      </c>
    </row>
    <row r="117" spans="1:16" x14ac:dyDescent="0.25">
      <c r="A117" s="8" t="s">
        <v>198</v>
      </c>
      <c r="B117" s="8">
        <v>23136</v>
      </c>
      <c r="C117" s="10">
        <v>44566</v>
      </c>
      <c r="D117" s="9">
        <v>9875</v>
      </c>
      <c r="E117" s="9"/>
      <c r="F117" s="9">
        <v>54908</v>
      </c>
      <c r="G117" s="9"/>
      <c r="H117" s="8"/>
      <c r="I117" s="9">
        <v>54908</v>
      </c>
      <c r="J117" s="9"/>
      <c r="K117" s="10">
        <v>44469</v>
      </c>
      <c r="L117" s="9">
        <v>54908</v>
      </c>
      <c r="M117" s="9"/>
      <c r="N117" s="8"/>
      <c r="O117" s="8"/>
      <c r="P117" s="9">
        <v>588496</v>
      </c>
    </row>
    <row r="118" spans="1:16" x14ac:dyDescent="0.25">
      <c r="A118" s="5" t="s">
        <v>198</v>
      </c>
      <c r="B118" s="5">
        <v>23137</v>
      </c>
      <c r="C118" s="5"/>
      <c r="D118" s="6">
        <v>3</v>
      </c>
      <c r="E118" s="6"/>
      <c r="F118" s="6">
        <v>3</v>
      </c>
      <c r="G118" s="6"/>
      <c r="H118" s="5"/>
      <c r="I118" s="6">
        <v>3</v>
      </c>
      <c r="J118" s="6"/>
      <c r="K118" s="5"/>
      <c r="L118" s="6">
        <v>3</v>
      </c>
      <c r="M118" s="6"/>
      <c r="N118" s="5" t="s">
        <v>130</v>
      </c>
      <c r="O118" s="7">
        <v>44440</v>
      </c>
      <c r="P118" s="6">
        <v>3</v>
      </c>
    </row>
    <row r="119" spans="1:16" x14ac:dyDescent="0.25">
      <c r="A119" s="8" t="s">
        <v>198</v>
      </c>
      <c r="B119" s="8">
        <v>23138</v>
      </c>
      <c r="C119" s="8"/>
      <c r="D119" s="9">
        <v>6</v>
      </c>
      <c r="E119" s="9"/>
      <c r="F119" s="9">
        <v>6</v>
      </c>
      <c r="G119" s="9"/>
      <c r="H119" s="8"/>
      <c r="I119" s="9">
        <v>6</v>
      </c>
      <c r="J119" s="9"/>
      <c r="K119" s="8"/>
      <c r="L119" s="9">
        <v>6</v>
      </c>
      <c r="M119" s="9"/>
      <c r="N119" s="8" t="s">
        <v>130</v>
      </c>
      <c r="O119" s="10">
        <v>44440</v>
      </c>
      <c r="P119" s="9">
        <v>6</v>
      </c>
    </row>
    <row r="120" spans="1:16" x14ac:dyDescent="0.25">
      <c r="A120" s="5" t="s">
        <v>198</v>
      </c>
      <c r="B120" s="5">
        <v>23139</v>
      </c>
      <c r="C120" s="7">
        <v>44582</v>
      </c>
      <c r="D120" s="6">
        <v>1161</v>
      </c>
      <c r="E120" s="6"/>
      <c r="F120" s="6">
        <v>67117</v>
      </c>
      <c r="G120" s="6"/>
      <c r="H120" s="7">
        <v>44293</v>
      </c>
      <c r="I120" s="6">
        <v>146539</v>
      </c>
      <c r="J120" s="6"/>
      <c r="K120" s="7">
        <v>43951</v>
      </c>
      <c r="L120" s="6">
        <v>286347</v>
      </c>
      <c r="M120" s="6"/>
      <c r="N120" s="5"/>
      <c r="O120" s="5"/>
      <c r="P120" s="6">
        <v>546566</v>
      </c>
    </row>
    <row r="121" spans="1:16" x14ac:dyDescent="0.25">
      <c r="A121" s="8" t="s">
        <v>198</v>
      </c>
      <c r="B121" s="8">
        <v>23140</v>
      </c>
      <c r="C121" s="10">
        <v>44582</v>
      </c>
      <c r="D121" s="9">
        <v>1161</v>
      </c>
      <c r="E121" s="9"/>
      <c r="F121" s="9">
        <v>67117</v>
      </c>
      <c r="G121" s="9"/>
      <c r="H121" s="10">
        <v>44293</v>
      </c>
      <c r="I121" s="9">
        <v>146539</v>
      </c>
      <c r="J121" s="9"/>
      <c r="K121" s="10">
        <v>43951</v>
      </c>
      <c r="L121" s="9">
        <v>286347</v>
      </c>
      <c r="M121" s="9"/>
      <c r="N121" s="8"/>
      <c r="O121" s="8"/>
      <c r="P121" s="9">
        <v>546566</v>
      </c>
    </row>
    <row r="122" spans="1:16" x14ac:dyDescent="0.25">
      <c r="A122" s="5" t="s">
        <v>198</v>
      </c>
      <c r="B122" s="5">
        <v>23141</v>
      </c>
      <c r="C122" s="5"/>
      <c r="D122" s="6">
        <v>3</v>
      </c>
      <c r="E122" s="6"/>
      <c r="F122" s="6">
        <v>3</v>
      </c>
      <c r="G122" s="6"/>
      <c r="H122" s="5"/>
      <c r="I122" s="6">
        <v>3</v>
      </c>
      <c r="J122" s="6"/>
      <c r="K122" s="5"/>
      <c r="L122" s="6">
        <v>3</v>
      </c>
      <c r="M122" s="6"/>
      <c r="N122" s="5" t="s">
        <v>130</v>
      </c>
      <c r="O122" s="7">
        <v>44502</v>
      </c>
      <c r="P122" s="6">
        <v>3</v>
      </c>
    </row>
    <row r="123" spans="1:16" x14ac:dyDescent="0.25">
      <c r="A123" s="8" t="s">
        <v>198</v>
      </c>
      <c r="B123" s="8">
        <v>23142</v>
      </c>
      <c r="C123" s="8"/>
      <c r="D123" s="9"/>
      <c r="E123" s="9"/>
      <c r="F123" s="9"/>
      <c r="G123" s="9"/>
      <c r="H123" s="8"/>
      <c r="I123" s="9"/>
      <c r="J123" s="9"/>
      <c r="K123" s="8"/>
      <c r="L123" s="9"/>
      <c r="M123" s="9"/>
      <c r="N123" s="8" t="s">
        <v>130</v>
      </c>
      <c r="O123" s="10">
        <v>44502</v>
      </c>
      <c r="P123" s="9">
        <v>0</v>
      </c>
    </row>
    <row r="124" spans="1:16" x14ac:dyDescent="0.25">
      <c r="A124" s="5" t="s">
        <v>198</v>
      </c>
      <c r="B124" s="5">
        <v>23143</v>
      </c>
      <c r="C124" s="5"/>
      <c r="D124" s="6">
        <v>11</v>
      </c>
      <c r="E124" s="6"/>
      <c r="F124" s="6">
        <v>11</v>
      </c>
      <c r="G124" s="6"/>
      <c r="H124" s="5"/>
      <c r="I124" s="6">
        <v>11</v>
      </c>
      <c r="J124" s="6"/>
      <c r="K124" s="5"/>
      <c r="L124" s="6">
        <v>11</v>
      </c>
      <c r="M124" s="6"/>
      <c r="N124" s="5" t="s">
        <v>130</v>
      </c>
      <c r="O124" s="7">
        <v>44525</v>
      </c>
      <c r="P124" s="6">
        <v>47</v>
      </c>
    </row>
    <row r="125" spans="1:16" x14ac:dyDescent="0.25">
      <c r="A125" s="8" t="s">
        <v>198</v>
      </c>
      <c r="B125" s="8">
        <v>23144</v>
      </c>
      <c r="C125" s="8"/>
      <c r="D125" s="9">
        <v>7</v>
      </c>
      <c r="E125" s="9"/>
      <c r="F125" s="9">
        <v>7</v>
      </c>
      <c r="G125" s="9"/>
      <c r="H125" s="8"/>
      <c r="I125" s="9">
        <v>7</v>
      </c>
      <c r="J125" s="9"/>
      <c r="K125" s="8"/>
      <c r="L125" s="9">
        <v>7</v>
      </c>
      <c r="M125" s="9"/>
      <c r="N125" s="8" t="s">
        <v>130</v>
      </c>
      <c r="O125" s="10">
        <v>44525</v>
      </c>
      <c r="P125" s="9">
        <v>41</v>
      </c>
    </row>
    <row r="126" spans="1:16" x14ac:dyDescent="0.25">
      <c r="A126" s="5" t="s">
        <v>198</v>
      </c>
      <c r="B126" s="5">
        <v>23145</v>
      </c>
      <c r="C126" s="7">
        <v>44578</v>
      </c>
      <c r="D126" s="6">
        <v>3576</v>
      </c>
      <c r="E126" s="6"/>
      <c r="F126" s="6">
        <v>23245</v>
      </c>
      <c r="G126" s="6"/>
      <c r="H126" s="5"/>
      <c r="I126" s="6">
        <v>23245</v>
      </c>
      <c r="J126" s="6"/>
      <c r="K126" s="7">
        <v>44530</v>
      </c>
      <c r="L126" s="6">
        <v>23245</v>
      </c>
      <c r="M126" s="6"/>
      <c r="N126" s="5"/>
      <c r="O126" s="5"/>
      <c r="P126" s="6">
        <v>584011</v>
      </c>
    </row>
    <row r="127" spans="1:16" x14ac:dyDescent="0.25">
      <c r="A127" s="8" t="s">
        <v>198</v>
      </c>
      <c r="B127" s="8">
        <v>23146</v>
      </c>
      <c r="C127" s="10">
        <v>44578</v>
      </c>
      <c r="D127" s="9">
        <v>3576</v>
      </c>
      <c r="E127" s="9"/>
      <c r="F127" s="9">
        <v>23245</v>
      </c>
      <c r="G127" s="9"/>
      <c r="H127" s="8"/>
      <c r="I127" s="9">
        <v>23245</v>
      </c>
      <c r="J127" s="9"/>
      <c r="K127" s="10">
        <v>44530</v>
      </c>
      <c r="L127" s="9">
        <v>23245</v>
      </c>
      <c r="M127" s="9"/>
      <c r="N127" s="8"/>
      <c r="O127" s="8"/>
      <c r="P127" s="9">
        <v>584011</v>
      </c>
    </row>
    <row r="128" spans="1:16" x14ac:dyDescent="0.25">
      <c r="A128" s="5" t="s">
        <v>198</v>
      </c>
      <c r="B128" s="5">
        <v>23147</v>
      </c>
      <c r="C128" s="7">
        <v>44574</v>
      </c>
      <c r="D128" s="6">
        <v>4562</v>
      </c>
      <c r="E128" s="6"/>
      <c r="F128" s="6">
        <v>56112</v>
      </c>
      <c r="G128" s="6"/>
      <c r="H128" s="5"/>
      <c r="I128" s="6">
        <v>56112</v>
      </c>
      <c r="J128" s="6"/>
      <c r="K128" s="7">
        <v>44469</v>
      </c>
      <c r="L128" s="6">
        <v>56112</v>
      </c>
      <c r="M128" s="6"/>
      <c r="N128" s="5"/>
      <c r="O128" s="5"/>
      <c r="P128" s="6">
        <v>605408</v>
      </c>
    </row>
    <row r="129" spans="1:16" x14ac:dyDescent="0.25">
      <c r="A129" s="8" t="s">
        <v>198</v>
      </c>
      <c r="B129" s="8">
        <v>23148</v>
      </c>
      <c r="C129" s="10">
        <v>44574</v>
      </c>
      <c r="D129" s="9">
        <v>4562</v>
      </c>
      <c r="E129" s="9"/>
      <c r="F129" s="9">
        <v>56112</v>
      </c>
      <c r="G129" s="9"/>
      <c r="H129" s="8"/>
      <c r="I129" s="9">
        <v>56112</v>
      </c>
      <c r="J129" s="9"/>
      <c r="K129" s="10">
        <v>44469</v>
      </c>
      <c r="L129" s="9">
        <v>56112</v>
      </c>
      <c r="M129" s="9"/>
      <c r="N129" s="8"/>
      <c r="O129" s="8"/>
      <c r="P129" s="9">
        <v>605408</v>
      </c>
    </row>
    <row r="130" spans="1:16" x14ac:dyDescent="0.25">
      <c r="A130" s="5" t="s">
        <v>198</v>
      </c>
      <c r="B130" s="5">
        <v>23149</v>
      </c>
      <c r="C130" s="7">
        <v>44572</v>
      </c>
      <c r="D130" s="6">
        <v>5229</v>
      </c>
      <c r="E130" s="6"/>
      <c r="F130" s="6">
        <v>15354</v>
      </c>
      <c r="G130" s="6"/>
      <c r="H130" s="5"/>
      <c r="I130" s="6">
        <v>15354</v>
      </c>
      <c r="J130" s="6"/>
      <c r="K130" s="7">
        <v>44550</v>
      </c>
      <c r="L130" s="6">
        <v>15354</v>
      </c>
      <c r="M130" s="6"/>
      <c r="N130" s="5"/>
      <c r="O130" s="5"/>
      <c r="P130" s="6">
        <v>558669</v>
      </c>
    </row>
    <row r="131" spans="1:16" x14ac:dyDescent="0.25">
      <c r="A131" s="8" t="s">
        <v>198</v>
      </c>
      <c r="B131" s="8">
        <v>23150</v>
      </c>
      <c r="C131" s="10">
        <v>44572</v>
      </c>
      <c r="D131" s="9">
        <v>5229</v>
      </c>
      <c r="E131" s="9"/>
      <c r="F131" s="9">
        <v>15354</v>
      </c>
      <c r="G131" s="9"/>
      <c r="H131" s="8"/>
      <c r="I131" s="9">
        <v>15354</v>
      </c>
      <c r="J131" s="9"/>
      <c r="K131" s="10">
        <v>44550</v>
      </c>
      <c r="L131" s="9">
        <v>15354</v>
      </c>
      <c r="M131" s="9"/>
      <c r="N131" s="8"/>
      <c r="O131" s="8"/>
      <c r="P131" s="9">
        <v>558669</v>
      </c>
    </row>
    <row r="132" spans="1:16" x14ac:dyDescent="0.25">
      <c r="A132" s="5" t="s">
        <v>198</v>
      </c>
      <c r="B132" s="5">
        <v>23151</v>
      </c>
      <c r="C132" s="7">
        <v>44552</v>
      </c>
      <c r="D132" s="6">
        <v>9696</v>
      </c>
      <c r="E132" s="6"/>
      <c r="F132" s="6">
        <v>77110</v>
      </c>
      <c r="G132" s="6"/>
      <c r="H132" s="7">
        <v>44260</v>
      </c>
      <c r="I132" s="6">
        <v>149151</v>
      </c>
      <c r="J132" s="6"/>
      <c r="K132" s="7">
        <v>43886</v>
      </c>
      <c r="L132" s="6">
        <v>287519</v>
      </c>
      <c r="M132" s="6"/>
      <c r="N132" s="5"/>
      <c r="O132" s="5"/>
      <c r="P132" s="6">
        <v>552931</v>
      </c>
    </row>
    <row r="133" spans="1:16" x14ac:dyDescent="0.25">
      <c r="A133" s="8" t="s">
        <v>198</v>
      </c>
      <c r="B133" s="8">
        <v>23152</v>
      </c>
      <c r="C133" s="10">
        <v>44552</v>
      </c>
      <c r="D133" s="9">
        <v>9696</v>
      </c>
      <c r="E133" s="9"/>
      <c r="F133" s="9">
        <v>77110</v>
      </c>
      <c r="G133" s="9"/>
      <c r="H133" s="10">
        <v>44260</v>
      </c>
      <c r="I133" s="9">
        <v>149151</v>
      </c>
      <c r="J133" s="9"/>
      <c r="K133" s="10">
        <v>43886</v>
      </c>
      <c r="L133" s="9">
        <v>287519</v>
      </c>
      <c r="M133" s="9"/>
      <c r="N133" s="8"/>
      <c r="O133" s="8"/>
      <c r="P133" s="9">
        <v>552931</v>
      </c>
    </row>
    <row r="134" spans="1:16" x14ac:dyDescent="0.25">
      <c r="A134" s="5" t="s">
        <v>198</v>
      </c>
      <c r="B134" s="5">
        <v>23153</v>
      </c>
      <c r="C134" s="7">
        <v>44565</v>
      </c>
      <c r="D134" s="6">
        <v>4802</v>
      </c>
      <c r="E134" s="6"/>
      <c r="F134" s="6">
        <v>77688</v>
      </c>
      <c r="G134" s="6"/>
      <c r="H134" s="7">
        <v>44245</v>
      </c>
      <c r="I134" s="6">
        <v>157696</v>
      </c>
      <c r="J134" s="6"/>
      <c r="K134" s="7">
        <v>43889</v>
      </c>
      <c r="L134" s="6">
        <v>296889</v>
      </c>
      <c r="M134" s="6"/>
      <c r="N134" s="5"/>
      <c r="O134" s="5"/>
      <c r="P134" s="6">
        <v>561472</v>
      </c>
    </row>
    <row r="135" spans="1:16" x14ac:dyDescent="0.25">
      <c r="A135" s="8" t="s">
        <v>198</v>
      </c>
      <c r="B135" s="8">
        <v>23154</v>
      </c>
      <c r="C135" s="10">
        <v>44565</v>
      </c>
      <c r="D135" s="9">
        <v>4802</v>
      </c>
      <c r="E135" s="9"/>
      <c r="F135" s="9">
        <v>77688</v>
      </c>
      <c r="G135" s="9"/>
      <c r="H135" s="10">
        <v>44245</v>
      </c>
      <c r="I135" s="9">
        <v>157696</v>
      </c>
      <c r="J135" s="9"/>
      <c r="K135" s="10">
        <v>43889</v>
      </c>
      <c r="L135" s="9">
        <v>296889</v>
      </c>
      <c r="M135" s="9"/>
      <c r="N135" s="8"/>
      <c r="O135" s="8"/>
      <c r="P135" s="9">
        <v>561472</v>
      </c>
    </row>
    <row r="136" spans="1:16" x14ac:dyDescent="0.25">
      <c r="A136" s="5" t="s">
        <v>198</v>
      </c>
      <c r="B136" s="5">
        <v>23155</v>
      </c>
      <c r="C136" s="7">
        <v>44579</v>
      </c>
      <c r="D136" s="6">
        <v>3138</v>
      </c>
      <c r="E136" s="6"/>
      <c r="F136" s="6">
        <v>13938</v>
      </c>
      <c r="G136" s="6"/>
      <c r="H136" s="5"/>
      <c r="I136" s="6">
        <v>13938</v>
      </c>
      <c r="J136" s="6"/>
      <c r="K136" s="7">
        <v>44559</v>
      </c>
      <c r="L136" s="6">
        <v>13938</v>
      </c>
      <c r="M136" s="6"/>
      <c r="N136" s="5"/>
      <c r="O136" s="5"/>
      <c r="P136" s="6">
        <v>568794</v>
      </c>
    </row>
    <row r="137" spans="1:16" x14ac:dyDescent="0.25">
      <c r="A137" s="8" t="s">
        <v>198</v>
      </c>
      <c r="B137" s="8">
        <v>23156</v>
      </c>
      <c r="C137" s="10">
        <v>44579</v>
      </c>
      <c r="D137" s="9">
        <v>3138</v>
      </c>
      <c r="E137" s="9"/>
      <c r="F137" s="9">
        <v>13938</v>
      </c>
      <c r="G137" s="9"/>
      <c r="H137" s="8"/>
      <c r="I137" s="9">
        <v>13938</v>
      </c>
      <c r="J137" s="9"/>
      <c r="K137" s="10">
        <v>44559</v>
      </c>
      <c r="L137" s="9">
        <v>13938</v>
      </c>
      <c r="M137" s="9"/>
      <c r="N137" s="8"/>
      <c r="O137" s="8"/>
      <c r="P137" s="9">
        <v>568793</v>
      </c>
    </row>
    <row r="138" spans="1:16" x14ac:dyDescent="0.25">
      <c r="A138" s="5" t="s">
        <v>198</v>
      </c>
      <c r="B138" s="5">
        <v>24001</v>
      </c>
      <c r="C138" s="7">
        <v>44567</v>
      </c>
      <c r="D138" s="6">
        <v>8952</v>
      </c>
      <c r="E138" s="6"/>
      <c r="F138" s="6">
        <v>19323</v>
      </c>
      <c r="G138" s="6"/>
      <c r="H138" s="7">
        <v>44414</v>
      </c>
      <c r="I138" s="6">
        <v>83381</v>
      </c>
      <c r="J138" s="6"/>
      <c r="K138" s="5"/>
      <c r="L138" s="6">
        <v>233729</v>
      </c>
      <c r="M138" s="6"/>
      <c r="N138" s="5" t="s">
        <v>130</v>
      </c>
      <c r="O138" s="7">
        <v>43980</v>
      </c>
      <c r="P138" s="6">
        <v>233729</v>
      </c>
    </row>
    <row r="139" spans="1:16" x14ac:dyDescent="0.25">
      <c r="A139" s="8" t="s">
        <v>198</v>
      </c>
      <c r="B139" s="8">
        <v>24002</v>
      </c>
      <c r="C139" s="10">
        <v>44567</v>
      </c>
      <c r="D139" s="9">
        <v>8952</v>
      </c>
      <c r="E139" s="9"/>
      <c r="F139" s="9">
        <v>19323</v>
      </c>
      <c r="G139" s="9"/>
      <c r="H139" s="10">
        <v>44414</v>
      </c>
      <c r="I139" s="9">
        <v>83381</v>
      </c>
      <c r="J139" s="9"/>
      <c r="K139" s="8"/>
      <c r="L139" s="9">
        <v>233729</v>
      </c>
      <c r="M139" s="9"/>
      <c r="N139" s="8" t="s">
        <v>130</v>
      </c>
      <c r="O139" s="10">
        <v>43980</v>
      </c>
      <c r="P139" s="9">
        <v>233729</v>
      </c>
    </row>
    <row r="140" spans="1:16" x14ac:dyDescent="0.25">
      <c r="A140" s="5" t="s">
        <v>198</v>
      </c>
      <c r="B140" s="5">
        <v>24005</v>
      </c>
      <c r="C140" s="7">
        <v>44575</v>
      </c>
      <c r="D140" s="6">
        <v>4809</v>
      </c>
      <c r="E140" s="6"/>
      <c r="F140" s="6">
        <v>36579</v>
      </c>
      <c r="G140" s="6"/>
      <c r="H140" s="7">
        <v>44340</v>
      </c>
      <c r="I140" s="6">
        <v>114601</v>
      </c>
      <c r="J140" s="6"/>
      <c r="K140" s="5"/>
      <c r="L140" s="6">
        <v>253977</v>
      </c>
      <c r="M140" s="6"/>
      <c r="N140" s="5" t="s">
        <v>130</v>
      </c>
      <c r="O140" s="7">
        <v>43920</v>
      </c>
      <c r="P140" s="6">
        <v>253977</v>
      </c>
    </row>
    <row r="141" spans="1:16" x14ac:dyDescent="0.25">
      <c r="A141" s="8" t="s">
        <v>198</v>
      </c>
      <c r="B141" s="8">
        <v>24006</v>
      </c>
      <c r="C141" s="10">
        <v>44575</v>
      </c>
      <c r="D141" s="9">
        <v>4809</v>
      </c>
      <c r="E141" s="9"/>
      <c r="F141" s="9">
        <v>36579</v>
      </c>
      <c r="G141" s="9"/>
      <c r="H141" s="10">
        <v>44340</v>
      </c>
      <c r="I141" s="9">
        <v>114601</v>
      </c>
      <c r="J141" s="9"/>
      <c r="K141" s="8"/>
      <c r="L141" s="9">
        <v>253980</v>
      </c>
      <c r="M141" s="9"/>
      <c r="N141" s="8" t="s">
        <v>130</v>
      </c>
      <c r="O141" s="10">
        <v>43920</v>
      </c>
      <c r="P141" s="9">
        <v>253980</v>
      </c>
    </row>
    <row r="142" spans="1:16" x14ac:dyDescent="0.25">
      <c r="A142" s="5" t="s">
        <v>198</v>
      </c>
      <c r="B142" s="5">
        <v>24013</v>
      </c>
      <c r="C142" s="7">
        <v>44566</v>
      </c>
      <c r="D142" s="6">
        <v>8917</v>
      </c>
      <c r="E142" s="6"/>
      <c r="F142" s="6">
        <v>49051</v>
      </c>
      <c r="G142" s="6"/>
      <c r="H142" s="7">
        <v>44484</v>
      </c>
      <c r="I142" s="6">
        <v>49051</v>
      </c>
      <c r="J142" s="6"/>
      <c r="K142" s="5"/>
      <c r="L142" s="6">
        <v>308490</v>
      </c>
      <c r="M142" s="6"/>
      <c r="N142" s="5" t="s">
        <v>130</v>
      </c>
      <c r="O142" s="7">
        <v>43647</v>
      </c>
      <c r="P142" s="6">
        <v>308490</v>
      </c>
    </row>
    <row r="143" spans="1:16" x14ac:dyDescent="0.25">
      <c r="A143" s="8" t="s">
        <v>198</v>
      </c>
      <c r="B143" s="8">
        <v>24014</v>
      </c>
      <c r="C143" s="10">
        <v>44566</v>
      </c>
      <c r="D143" s="9">
        <v>8917</v>
      </c>
      <c r="E143" s="9"/>
      <c r="F143" s="9">
        <v>49051</v>
      </c>
      <c r="G143" s="9"/>
      <c r="H143" s="10">
        <v>44484</v>
      </c>
      <c r="I143" s="9">
        <v>49051</v>
      </c>
      <c r="J143" s="9"/>
      <c r="K143" s="8"/>
      <c r="L143" s="9">
        <v>308492</v>
      </c>
      <c r="M143" s="9"/>
      <c r="N143" s="8" t="s">
        <v>130</v>
      </c>
      <c r="O143" s="10">
        <v>43647</v>
      </c>
      <c r="P143" s="9">
        <v>308492</v>
      </c>
    </row>
    <row r="144" spans="1:16" x14ac:dyDescent="0.25">
      <c r="A144" s="5" t="s">
        <v>198</v>
      </c>
      <c r="B144" s="5">
        <v>24017</v>
      </c>
      <c r="C144" s="7">
        <v>44571</v>
      </c>
      <c r="D144" s="6">
        <v>7650</v>
      </c>
      <c r="E144" s="6"/>
      <c r="F144" s="6">
        <v>48999</v>
      </c>
      <c r="G144" s="6"/>
      <c r="H144" s="7">
        <v>44491</v>
      </c>
      <c r="I144" s="6">
        <v>48999</v>
      </c>
      <c r="J144" s="6"/>
      <c r="K144" s="5"/>
      <c r="L144" s="6">
        <v>309198</v>
      </c>
      <c r="M144" s="6"/>
      <c r="N144" s="5" t="s">
        <v>130</v>
      </c>
      <c r="O144" s="7">
        <v>43801</v>
      </c>
      <c r="P144" s="6">
        <v>309198</v>
      </c>
    </row>
    <row r="145" spans="1:16" x14ac:dyDescent="0.25">
      <c r="A145" s="8" t="s">
        <v>198</v>
      </c>
      <c r="B145" s="8">
        <v>24018</v>
      </c>
      <c r="C145" s="10">
        <v>44571</v>
      </c>
      <c r="D145" s="9">
        <v>7650</v>
      </c>
      <c r="E145" s="9"/>
      <c r="F145" s="9">
        <v>48999</v>
      </c>
      <c r="G145" s="9"/>
      <c r="H145" s="10">
        <v>44491</v>
      </c>
      <c r="I145" s="9">
        <v>48999</v>
      </c>
      <c r="J145" s="9"/>
      <c r="K145" s="8"/>
      <c r="L145" s="9">
        <v>309201</v>
      </c>
      <c r="M145" s="9"/>
      <c r="N145" s="8" t="s">
        <v>130</v>
      </c>
      <c r="O145" s="10">
        <v>43801</v>
      </c>
      <c r="P145" s="9">
        <v>309201</v>
      </c>
    </row>
    <row r="146" spans="1:16" x14ac:dyDescent="0.25">
      <c r="A146" s="5" t="s">
        <v>198</v>
      </c>
      <c r="B146" s="5">
        <v>24021</v>
      </c>
      <c r="C146" s="7">
        <v>44574</v>
      </c>
      <c r="D146" s="6">
        <v>2877</v>
      </c>
      <c r="E146" s="6"/>
      <c r="F146" s="6">
        <v>23558</v>
      </c>
      <c r="G146" s="6"/>
      <c r="H146" s="7">
        <v>44526</v>
      </c>
      <c r="I146" s="6">
        <v>23558</v>
      </c>
      <c r="J146" s="6"/>
      <c r="K146" s="5"/>
      <c r="L146" s="6">
        <v>293973</v>
      </c>
      <c r="M146" s="6"/>
      <c r="N146" s="5" t="s">
        <v>130</v>
      </c>
      <c r="O146" s="7">
        <v>43738</v>
      </c>
      <c r="P146" s="6">
        <v>293973</v>
      </c>
    </row>
    <row r="147" spans="1:16" x14ac:dyDescent="0.25">
      <c r="A147" s="8" t="s">
        <v>198</v>
      </c>
      <c r="B147" s="8">
        <v>24022</v>
      </c>
      <c r="C147" s="10">
        <v>44574</v>
      </c>
      <c r="D147" s="9">
        <v>2877</v>
      </c>
      <c r="E147" s="9"/>
      <c r="F147" s="9">
        <v>23558</v>
      </c>
      <c r="G147" s="9"/>
      <c r="H147" s="10">
        <v>44526</v>
      </c>
      <c r="I147" s="9">
        <v>23558</v>
      </c>
      <c r="J147" s="9"/>
      <c r="K147" s="8"/>
      <c r="L147" s="9">
        <v>293973</v>
      </c>
      <c r="M147" s="9"/>
      <c r="N147" s="8" t="s">
        <v>130</v>
      </c>
      <c r="O147" s="10">
        <v>43738</v>
      </c>
      <c r="P147" s="9">
        <v>293973</v>
      </c>
    </row>
    <row r="148" spans="1:16" x14ac:dyDescent="0.25">
      <c r="A148" s="5" t="s">
        <v>198</v>
      </c>
      <c r="B148" s="5">
        <v>24063</v>
      </c>
      <c r="C148" s="7">
        <v>44579</v>
      </c>
      <c r="D148" s="6">
        <v>2781</v>
      </c>
      <c r="E148" s="6"/>
      <c r="F148" s="6">
        <v>57223</v>
      </c>
      <c r="G148" s="6"/>
      <c r="H148" s="5"/>
      <c r="I148" s="6">
        <v>130793</v>
      </c>
      <c r="J148" s="6"/>
      <c r="K148" s="5"/>
      <c r="L148" s="6">
        <v>130793</v>
      </c>
      <c r="M148" s="6"/>
      <c r="N148" s="5" t="s">
        <v>130</v>
      </c>
      <c r="O148" s="7">
        <v>44197</v>
      </c>
      <c r="P148" s="6">
        <v>130793</v>
      </c>
    </row>
    <row r="149" spans="1:16" x14ac:dyDescent="0.25">
      <c r="A149" s="8" t="s">
        <v>198</v>
      </c>
      <c r="B149" s="8">
        <v>24064</v>
      </c>
      <c r="C149" s="10">
        <v>44579</v>
      </c>
      <c r="D149" s="9">
        <v>2781</v>
      </c>
      <c r="E149" s="9"/>
      <c r="F149" s="9">
        <v>57223</v>
      </c>
      <c r="G149" s="9"/>
      <c r="H149" s="8"/>
      <c r="I149" s="9">
        <v>130788</v>
      </c>
      <c r="J149" s="9"/>
      <c r="K149" s="8"/>
      <c r="L149" s="9">
        <v>130788</v>
      </c>
      <c r="M149" s="9"/>
      <c r="N149" s="8" t="s">
        <v>130</v>
      </c>
      <c r="O149" s="10">
        <v>44197</v>
      </c>
      <c r="P149" s="9">
        <v>130788</v>
      </c>
    </row>
    <row r="150" spans="1:16" x14ac:dyDescent="0.25">
      <c r="A150" s="5" t="s">
        <v>198</v>
      </c>
      <c r="B150" s="5">
        <v>24065</v>
      </c>
      <c r="C150" s="7">
        <v>44574</v>
      </c>
      <c r="D150" s="6">
        <v>5373</v>
      </c>
      <c r="E150" s="6"/>
      <c r="F150" s="6">
        <v>49556</v>
      </c>
      <c r="G150" s="6"/>
      <c r="H150" s="5"/>
      <c r="I150" s="6">
        <v>49556</v>
      </c>
      <c r="J150" s="6"/>
      <c r="K150" s="5"/>
      <c r="L150" s="6">
        <v>49556</v>
      </c>
      <c r="M150" s="6"/>
      <c r="N150" s="5" t="s">
        <v>130</v>
      </c>
      <c r="O150" s="7">
        <v>44428</v>
      </c>
      <c r="P150" s="6">
        <v>49556</v>
      </c>
    </row>
    <row r="151" spans="1:16" x14ac:dyDescent="0.25">
      <c r="A151" s="8" t="s">
        <v>198</v>
      </c>
      <c r="B151" s="8">
        <v>24066</v>
      </c>
      <c r="C151" s="10">
        <v>44574</v>
      </c>
      <c r="D151" s="9">
        <v>5373</v>
      </c>
      <c r="E151" s="9"/>
      <c r="F151" s="9">
        <v>49556</v>
      </c>
      <c r="G151" s="9"/>
      <c r="H151" s="8"/>
      <c r="I151" s="9">
        <v>49556</v>
      </c>
      <c r="J151" s="9"/>
      <c r="K151" s="8"/>
      <c r="L151" s="9">
        <v>49556</v>
      </c>
      <c r="M151" s="9"/>
      <c r="N151" s="8" t="s">
        <v>130</v>
      </c>
      <c r="O151" s="10">
        <v>44428</v>
      </c>
      <c r="P151" s="9">
        <v>49556</v>
      </c>
    </row>
    <row r="152" spans="1:16" x14ac:dyDescent="0.25">
      <c r="A152" s="5" t="s">
        <v>198</v>
      </c>
      <c r="B152" s="5">
        <v>24067</v>
      </c>
      <c r="C152" s="7">
        <v>44565</v>
      </c>
      <c r="D152" s="6">
        <v>7063</v>
      </c>
      <c r="E152" s="6"/>
      <c r="F152" s="6">
        <v>75649</v>
      </c>
      <c r="G152" s="6"/>
      <c r="H152" s="5"/>
      <c r="I152" s="6">
        <v>75649</v>
      </c>
      <c r="J152" s="6"/>
      <c r="K152" s="5"/>
      <c r="L152" s="6">
        <v>75649</v>
      </c>
      <c r="M152" s="6"/>
      <c r="N152" s="5" t="s">
        <v>130</v>
      </c>
      <c r="O152" s="7">
        <v>44293</v>
      </c>
      <c r="P152" s="6">
        <v>75649</v>
      </c>
    </row>
    <row r="153" spans="1:16" x14ac:dyDescent="0.25">
      <c r="A153" s="8" t="s">
        <v>198</v>
      </c>
      <c r="B153" s="8">
        <v>24068</v>
      </c>
      <c r="C153" s="10">
        <v>44565</v>
      </c>
      <c r="D153" s="9">
        <v>7063</v>
      </c>
      <c r="E153" s="9"/>
      <c r="F153" s="9">
        <v>75643</v>
      </c>
      <c r="G153" s="9"/>
      <c r="H153" s="8"/>
      <c r="I153" s="9">
        <v>75643</v>
      </c>
      <c r="J153" s="9"/>
      <c r="K153" s="8"/>
      <c r="L153" s="9">
        <v>75643</v>
      </c>
      <c r="M153" s="9"/>
      <c r="N153" s="8" t="s">
        <v>130</v>
      </c>
      <c r="O153" s="10">
        <v>44293</v>
      </c>
      <c r="P153" s="9">
        <v>75643</v>
      </c>
    </row>
    <row r="154" spans="1:16" x14ac:dyDescent="0.25">
      <c r="A154" s="5" t="s">
        <v>198</v>
      </c>
      <c r="B154" s="5">
        <v>24069</v>
      </c>
      <c r="C154" s="5"/>
      <c r="D154" s="6">
        <v>6125</v>
      </c>
      <c r="E154" s="6"/>
      <c r="F154" s="6">
        <v>6125</v>
      </c>
      <c r="G154" s="6"/>
      <c r="H154" s="5"/>
      <c r="I154" s="6">
        <v>83261</v>
      </c>
      <c r="J154" s="6"/>
      <c r="K154" s="5"/>
      <c r="L154" s="6">
        <v>83261</v>
      </c>
      <c r="M154" s="6"/>
      <c r="N154" s="5" t="s">
        <v>130</v>
      </c>
      <c r="O154" s="7">
        <v>44334</v>
      </c>
      <c r="P154" s="6">
        <v>83261</v>
      </c>
    </row>
    <row r="155" spans="1:16" x14ac:dyDescent="0.25">
      <c r="A155" s="8" t="s">
        <v>198</v>
      </c>
      <c r="B155" s="8">
        <v>24070</v>
      </c>
      <c r="C155" s="8"/>
      <c r="D155" s="9">
        <v>6125</v>
      </c>
      <c r="E155" s="9"/>
      <c r="F155" s="9">
        <v>6125</v>
      </c>
      <c r="G155" s="9"/>
      <c r="H155" s="8"/>
      <c r="I155" s="9">
        <v>83236</v>
      </c>
      <c r="J155" s="9"/>
      <c r="K155" s="8"/>
      <c r="L155" s="9">
        <v>83236</v>
      </c>
      <c r="M155" s="9"/>
      <c r="N155" s="8" t="s">
        <v>130</v>
      </c>
      <c r="O155" s="10">
        <v>44334</v>
      </c>
      <c r="P155" s="9">
        <v>83236</v>
      </c>
    </row>
    <row r="156" spans="1:16" x14ac:dyDescent="0.25">
      <c r="A156" s="5" t="s">
        <v>198</v>
      </c>
      <c r="B156" s="5">
        <v>24071</v>
      </c>
      <c r="C156" s="7">
        <v>44559</v>
      </c>
      <c r="D156" s="6">
        <v>11233</v>
      </c>
      <c r="E156" s="6"/>
      <c r="F156" s="6">
        <v>42819</v>
      </c>
      <c r="G156" s="6"/>
      <c r="H156" s="5"/>
      <c r="I156" s="6">
        <v>42819</v>
      </c>
      <c r="J156" s="6"/>
      <c r="K156" s="7">
        <v>44489</v>
      </c>
      <c r="L156" s="6">
        <v>42819</v>
      </c>
      <c r="M156" s="6"/>
      <c r="N156" s="5"/>
      <c r="O156" s="5"/>
      <c r="P156" s="6">
        <v>617739</v>
      </c>
    </row>
    <row r="157" spans="1:16" x14ac:dyDescent="0.25">
      <c r="A157" s="8" t="s">
        <v>198</v>
      </c>
      <c r="B157" s="8">
        <v>24072</v>
      </c>
      <c r="C157" s="10">
        <v>44559</v>
      </c>
      <c r="D157" s="9">
        <v>11233</v>
      </c>
      <c r="E157" s="9"/>
      <c r="F157" s="9">
        <v>42821</v>
      </c>
      <c r="G157" s="9"/>
      <c r="H157" s="8"/>
      <c r="I157" s="9">
        <v>42821</v>
      </c>
      <c r="J157" s="9"/>
      <c r="K157" s="10">
        <v>44489</v>
      </c>
      <c r="L157" s="9">
        <v>42821</v>
      </c>
      <c r="M157" s="9"/>
      <c r="N157" s="8"/>
      <c r="O157" s="8"/>
      <c r="P157" s="9">
        <v>617741</v>
      </c>
    </row>
    <row r="158" spans="1:16" x14ac:dyDescent="0.25">
      <c r="A158" s="5" t="s">
        <v>198</v>
      </c>
      <c r="B158" s="5">
        <v>24073</v>
      </c>
      <c r="C158" s="7">
        <v>44572</v>
      </c>
      <c r="D158" s="6">
        <v>5806</v>
      </c>
      <c r="E158" s="6"/>
      <c r="F158" s="6">
        <v>60300</v>
      </c>
      <c r="G158" s="6"/>
      <c r="H158" s="5"/>
      <c r="I158" s="6">
        <v>60300</v>
      </c>
      <c r="J158" s="6"/>
      <c r="K158" s="5"/>
      <c r="L158" s="6">
        <v>60300</v>
      </c>
      <c r="M158" s="6"/>
      <c r="N158" s="5" t="s">
        <v>130</v>
      </c>
      <c r="O158" s="7">
        <v>44399</v>
      </c>
      <c r="P158" s="6">
        <v>60300</v>
      </c>
    </row>
    <row r="159" spans="1:16" x14ac:dyDescent="0.25">
      <c r="A159" s="8" t="s">
        <v>198</v>
      </c>
      <c r="B159" s="8">
        <v>24074</v>
      </c>
      <c r="C159" s="10">
        <v>44572</v>
      </c>
      <c r="D159" s="9">
        <v>5806</v>
      </c>
      <c r="E159" s="9"/>
      <c r="F159" s="9">
        <v>60300</v>
      </c>
      <c r="G159" s="9"/>
      <c r="H159" s="8"/>
      <c r="I159" s="9">
        <v>60300</v>
      </c>
      <c r="J159" s="9"/>
      <c r="K159" s="8"/>
      <c r="L159" s="9">
        <v>60300</v>
      </c>
      <c r="M159" s="9"/>
      <c r="N159" s="8" t="s">
        <v>130</v>
      </c>
      <c r="O159" s="10">
        <v>44399</v>
      </c>
      <c r="P159" s="9">
        <v>60300</v>
      </c>
    </row>
    <row r="160" spans="1:16" x14ac:dyDescent="0.25">
      <c r="A160" s="5" t="s">
        <v>198</v>
      </c>
      <c r="B160" s="5">
        <v>24075</v>
      </c>
      <c r="C160" s="7">
        <v>44580</v>
      </c>
      <c r="D160" s="6">
        <v>1322</v>
      </c>
      <c r="E160" s="6"/>
      <c r="F160" s="6">
        <v>76131</v>
      </c>
      <c r="G160" s="6"/>
      <c r="H160" s="5"/>
      <c r="I160" s="6">
        <v>76131</v>
      </c>
      <c r="J160" s="6"/>
      <c r="K160" s="5"/>
      <c r="L160" s="6">
        <v>76131</v>
      </c>
      <c r="M160" s="6"/>
      <c r="N160" s="5" t="s">
        <v>130</v>
      </c>
      <c r="O160" s="7">
        <v>44369</v>
      </c>
      <c r="P160" s="6">
        <v>76131</v>
      </c>
    </row>
    <row r="161" spans="1:16" x14ac:dyDescent="0.25">
      <c r="A161" s="8" t="s">
        <v>198</v>
      </c>
      <c r="B161" s="8">
        <v>24076</v>
      </c>
      <c r="C161" s="10">
        <v>44580</v>
      </c>
      <c r="D161" s="9">
        <v>1322</v>
      </c>
      <c r="E161" s="9"/>
      <c r="F161" s="9">
        <v>76131</v>
      </c>
      <c r="G161" s="9"/>
      <c r="H161" s="8"/>
      <c r="I161" s="9">
        <v>76131</v>
      </c>
      <c r="J161" s="9"/>
      <c r="K161" s="8"/>
      <c r="L161" s="9">
        <v>76131</v>
      </c>
      <c r="M161" s="9"/>
      <c r="N161" s="8" t="s">
        <v>130</v>
      </c>
      <c r="O161" s="10">
        <v>44369</v>
      </c>
      <c r="P161" s="9">
        <v>76131</v>
      </c>
    </row>
    <row r="162" spans="1:16" x14ac:dyDescent="0.25">
      <c r="A162" s="5" t="s">
        <v>198</v>
      </c>
      <c r="B162" s="5">
        <v>24077</v>
      </c>
      <c r="C162" s="7">
        <v>44573</v>
      </c>
      <c r="D162" s="6">
        <v>6149</v>
      </c>
      <c r="E162" s="6"/>
      <c r="F162" s="6">
        <v>26459</v>
      </c>
      <c r="G162" s="6"/>
      <c r="H162" s="5"/>
      <c r="I162" s="6">
        <v>26459</v>
      </c>
      <c r="J162" s="6"/>
      <c r="K162" s="5"/>
      <c r="L162" s="6">
        <v>26459</v>
      </c>
      <c r="M162" s="6"/>
      <c r="N162" s="5" t="s">
        <v>130</v>
      </c>
      <c r="O162" s="7">
        <v>44351</v>
      </c>
      <c r="P162" s="6">
        <v>26459</v>
      </c>
    </row>
    <row r="163" spans="1:16" x14ac:dyDescent="0.25">
      <c r="A163" s="8" t="s">
        <v>198</v>
      </c>
      <c r="B163" s="8">
        <v>24078</v>
      </c>
      <c r="C163" s="10">
        <v>44573</v>
      </c>
      <c r="D163" s="9">
        <v>6149</v>
      </c>
      <c r="E163" s="9"/>
      <c r="F163" s="9">
        <v>26457</v>
      </c>
      <c r="G163" s="9"/>
      <c r="H163" s="8"/>
      <c r="I163" s="9">
        <v>26457</v>
      </c>
      <c r="J163" s="9"/>
      <c r="K163" s="8"/>
      <c r="L163" s="9">
        <v>26457</v>
      </c>
      <c r="M163" s="9"/>
      <c r="N163" s="8" t="s">
        <v>130</v>
      </c>
      <c r="O163" s="10">
        <v>44351</v>
      </c>
      <c r="P163" s="9">
        <v>26457</v>
      </c>
    </row>
    <row r="164" spans="1:16" x14ac:dyDescent="0.25">
      <c r="A164" s="5" t="s">
        <v>198</v>
      </c>
      <c r="B164" s="5">
        <v>24079</v>
      </c>
      <c r="C164" s="7">
        <v>44567</v>
      </c>
      <c r="D164" s="6">
        <v>8003</v>
      </c>
      <c r="E164" s="6"/>
      <c r="F164" s="6">
        <v>17961</v>
      </c>
      <c r="G164" s="6"/>
      <c r="H164" s="5"/>
      <c r="I164" s="6">
        <v>17961</v>
      </c>
      <c r="J164" s="6"/>
      <c r="K164" s="5"/>
      <c r="L164" s="6">
        <v>17961</v>
      </c>
      <c r="M164" s="6"/>
      <c r="N164" s="5" t="s">
        <v>130</v>
      </c>
      <c r="O164" s="7">
        <v>44491</v>
      </c>
      <c r="P164" s="6">
        <v>17961</v>
      </c>
    </row>
    <row r="165" spans="1:16" x14ac:dyDescent="0.25">
      <c r="A165" s="8" t="s">
        <v>198</v>
      </c>
      <c r="B165" s="8">
        <v>24080</v>
      </c>
      <c r="C165" s="10">
        <v>44567</v>
      </c>
      <c r="D165" s="9">
        <v>8003</v>
      </c>
      <c r="E165" s="9"/>
      <c r="F165" s="9">
        <v>17961</v>
      </c>
      <c r="G165" s="9"/>
      <c r="H165" s="8"/>
      <c r="I165" s="9">
        <v>17961</v>
      </c>
      <c r="J165" s="9"/>
      <c r="K165" s="8"/>
      <c r="L165" s="9">
        <v>17961</v>
      </c>
      <c r="M165" s="9"/>
      <c r="N165" s="8" t="s">
        <v>130</v>
      </c>
      <c r="O165" s="10">
        <v>44491</v>
      </c>
      <c r="P165" s="9">
        <v>17961</v>
      </c>
    </row>
    <row r="166" spans="1:16" x14ac:dyDescent="0.25">
      <c r="A166" s="5" t="s">
        <v>198</v>
      </c>
      <c r="B166" s="5">
        <v>24081</v>
      </c>
      <c r="C166" s="7">
        <v>44550</v>
      </c>
      <c r="D166" s="6">
        <v>8995</v>
      </c>
      <c r="E166" s="6"/>
      <c r="F166" s="6">
        <v>28491</v>
      </c>
      <c r="G166" s="6"/>
      <c r="H166" s="7">
        <v>44512</v>
      </c>
      <c r="I166" s="6">
        <v>28491</v>
      </c>
      <c r="J166" s="6"/>
      <c r="K166" s="7">
        <v>43790</v>
      </c>
      <c r="L166" s="6">
        <v>319188</v>
      </c>
      <c r="M166" s="6"/>
      <c r="N166" s="5"/>
      <c r="O166" s="5"/>
      <c r="P166" s="6">
        <v>584351</v>
      </c>
    </row>
    <row r="167" spans="1:16" x14ac:dyDescent="0.25">
      <c r="A167" s="8" t="s">
        <v>198</v>
      </c>
      <c r="B167" s="8">
        <v>24082</v>
      </c>
      <c r="C167" s="10">
        <v>44550</v>
      </c>
      <c r="D167" s="9">
        <v>8995</v>
      </c>
      <c r="E167" s="9"/>
      <c r="F167" s="9">
        <v>28491</v>
      </c>
      <c r="G167" s="9"/>
      <c r="H167" s="10">
        <v>44512</v>
      </c>
      <c r="I167" s="9">
        <v>28491</v>
      </c>
      <c r="J167" s="9"/>
      <c r="K167" s="10">
        <v>43790</v>
      </c>
      <c r="L167" s="9">
        <v>319188</v>
      </c>
      <c r="M167" s="9"/>
      <c r="N167" s="8"/>
      <c r="O167" s="8"/>
      <c r="P167" s="9">
        <v>584351</v>
      </c>
    </row>
    <row r="168" spans="1:16" x14ac:dyDescent="0.25">
      <c r="A168" s="5" t="s">
        <v>198</v>
      </c>
      <c r="B168" s="5">
        <v>24083</v>
      </c>
      <c r="C168" s="5"/>
      <c r="D168" s="6">
        <v>63</v>
      </c>
      <c r="E168" s="6"/>
      <c r="F168" s="6">
        <v>63</v>
      </c>
      <c r="G168" s="6"/>
      <c r="H168" s="5"/>
      <c r="I168" s="6">
        <v>63</v>
      </c>
      <c r="J168" s="6"/>
      <c r="K168" s="5"/>
      <c r="L168" s="6">
        <v>63</v>
      </c>
      <c r="M168" s="6"/>
      <c r="N168" s="5" t="s">
        <v>130</v>
      </c>
      <c r="O168" s="7">
        <v>44467</v>
      </c>
      <c r="P168" s="6">
        <v>63</v>
      </c>
    </row>
    <row r="169" spans="1:16" x14ac:dyDescent="0.25">
      <c r="A169" s="8" t="s">
        <v>198</v>
      </c>
      <c r="B169" s="8">
        <v>24084</v>
      </c>
      <c r="C169" s="8"/>
      <c r="D169" s="9">
        <v>54</v>
      </c>
      <c r="E169" s="9"/>
      <c r="F169" s="9">
        <v>54</v>
      </c>
      <c r="G169" s="9"/>
      <c r="H169" s="8"/>
      <c r="I169" s="9">
        <v>54</v>
      </c>
      <c r="J169" s="9"/>
      <c r="K169" s="8"/>
      <c r="L169" s="9">
        <v>54</v>
      </c>
      <c r="M169" s="9"/>
      <c r="N169" s="8" t="s">
        <v>130</v>
      </c>
      <c r="O169" s="10">
        <v>44467</v>
      </c>
      <c r="P169" s="9">
        <v>54</v>
      </c>
    </row>
    <row r="170" spans="1:16" x14ac:dyDescent="0.25">
      <c r="A170" s="5" t="s">
        <v>198</v>
      </c>
      <c r="B170" s="5">
        <v>24085</v>
      </c>
      <c r="C170" s="7">
        <v>44582</v>
      </c>
      <c r="D170" s="6">
        <v>1402</v>
      </c>
      <c r="E170" s="6"/>
      <c r="F170" s="6">
        <v>12606</v>
      </c>
      <c r="G170" s="6"/>
      <c r="H170" s="5"/>
      <c r="I170" s="6">
        <v>12606</v>
      </c>
      <c r="J170" s="6"/>
      <c r="K170" s="5"/>
      <c r="L170" s="6">
        <v>12606</v>
      </c>
      <c r="M170" s="6"/>
      <c r="N170" s="5" t="s">
        <v>130</v>
      </c>
      <c r="O170" s="7">
        <v>44494</v>
      </c>
      <c r="P170" s="6">
        <v>12606</v>
      </c>
    </row>
    <row r="171" spans="1:16" x14ac:dyDescent="0.25">
      <c r="A171" s="8" t="s">
        <v>198</v>
      </c>
      <c r="B171" s="8">
        <v>24086</v>
      </c>
      <c r="C171" s="10">
        <v>44582</v>
      </c>
      <c r="D171" s="9">
        <v>1402</v>
      </c>
      <c r="E171" s="9"/>
      <c r="F171" s="9">
        <v>12606</v>
      </c>
      <c r="G171" s="9"/>
      <c r="H171" s="8"/>
      <c r="I171" s="9">
        <v>12606</v>
      </c>
      <c r="J171" s="9"/>
      <c r="K171" s="8"/>
      <c r="L171" s="9">
        <v>12606</v>
      </c>
      <c r="M171" s="9"/>
      <c r="N171" s="8" t="s">
        <v>130</v>
      </c>
      <c r="O171" s="10">
        <v>44494</v>
      </c>
      <c r="P171" s="9">
        <v>12606</v>
      </c>
    </row>
    <row r="172" spans="1:16" x14ac:dyDescent="0.25">
      <c r="A172" s="5" t="s">
        <v>198</v>
      </c>
      <c r="B172" s="5">
        <v>24087</v>
      </c>
      <c r="C172" s="7">
        <v>44564</v>
      </c>
      <c r="D172" s="6">
        <v>11491</v>
      </c>
      <c r="E172" s="6"/>
      <c r="F172" s="6">
        <v>34429</v>
      </c>
      <c r="G172" s="6"/>
      <c r="H172" s="5"/>
      <c r="I172" s="6">
        <v>34429</v>
      </c>
      <c r="J172" s="6"/>
      <c r="K172" s="7">
        <v>44518</v>
      </c>
      <c r="L172" s="6">
        <v>34429</v>
      </c>
      <c r="M172" s="6"/>
      <c r="N172" s="5"/>
      <c r="O172" s="5"/>
      <c r="P172" s="6">
        <v>593277</v>
      </c>
    </row>
    <row r="173" spans="1:16" x14ac:dyDescent="0.25">
      <c r="A173" s="8" t="s">
        <v>198</v>
      </c>
      <c r="B173" s="8">
        <v>24088</v>
      </c>
      <c r="C173" s="10">
        <v>44564</v>
      </c>
      <c r="D173" s="9">
        <v>11491</v>
      </c>
      <c r="E173" s="9"/>
      <c r="F173" s="9">
        <v>34429</v>
      </c>
      <c r="G173" s="9"/>
      <c r="H173" s="8"/>
      <c r="I173" s="9">
        <v>34429</v>
      </c>
      <c r="J173" s="9"/>
      <c r="K173" s="10">
        <v>44518</v>
      </c>
      <c r="L173" s="9">
        <v>34429</v>
      </c>
      <c r="M173" s="9"/>
      <c r="N173" s="8"/>
      <c r="O173" s="8"/>
      <c r="P173" s="9">
        <v>593277</v>
      </c>
    </row>
    <row r="174" spans="1:16" x14ac:dyDescent="0.25">
      <c r="A174" s="5" t="s">
        <v>198</v>
      </c>
      <c r="B174" s="5">
        <v>24089</v>
      </c>
      <c r="C174" s="5"/>
      <c r="D174" s="6"/>
      <c r="E174" s="6"/>
      <c r="F174" s="6"/>
      <c r="G174" s="6"/>
      <c r="H174" s="5"/>
      <c r="I174" s="6"/>
      <c r="J174" s="6"/>
      <c r="K174" s="5"/>
      <c r="L174" s="6"/>
      <c r="M174" s="6"/>
      <c r="N174" s="5" t="s">
        <v>130</v>
      </c>
      <c r="O174" s="7">
        <v>44559</v>
      </c>
      <c r="P174" s="6">
        <v>0</v>
      </c>
    </row>
    <row r="175" spans="1:16" x14ac:dyDescent="0.25">
      <c r="A175" s="8" t="s">
        <v>198</v>
      </c>
      <c r="B175" s="8">
        <v>24090</v>
      </c>
      <c r="C175" s="8"/>
      <c r="D175" s="9"/>
      <c r="E175" s="9"/>
      <c r="F175" s="9"/>
      <c r="G175" s="9"/>
      <c r="H175" s="8"/>
      <c r="I175" s="9"/>
      <c r="J175" s="9"/>
      <c r="K175" s="8"/>
      <c r="L175" s="9"/>
      <c r="M175" s="9"/>
      <c r="N175" s="8" t="s">
        <v>130</v>
      </c>
      <c r="O175" s="10">
        <v>44559</v>
      </c>
      <c r="P175" s="9">
        <v>0</v>
      </c>
    </row>
    <row r="176" spans="1:16" x14ac:dyDescent="0.25">
      <c r="A176" s="5" t="s">
        <v>198</v>
      </c>
      <c r="B176" s="5">
        <v>24091</v>
      </c>
      <c r="C176" s="7">
        <v>44575</v>
      </c>
      <c r="D176" s="6">
        <v>4746</v>
      </c>
      <c r="E176" s="6"/>
      <c r="F176" s="6">
        <v>24907</v>
      </c>
      <c r="G176" s="6"/>
      <c r="H176" s="5"/>
      <c r="I176" s="6">
        <v>99420</v>
      </c>
      <c r="J176" s="6"/>
      <c r="K176" s="7">
        <v>44377</v>
      </c>
      <c r="L176" s="6">
        <v>99420</v>
      </c>
      <c r="M176" s="6"/>
      <c r="N176" s="5"/>
      <c r="O176" s="5"/>
      <c r="P176" s="6">
        <v>621120</v>
      </c>
    </row>
    <row r="177" spans="1:16" x14ac:dyDescent="0.25">
      <c r="A177" s="8" t="s">
        <v>198</v>
      </c>
      <c r="B177" s="8">
        <v>24092</v>
      </c>
      <c r="C177" s="10">
        <v>44575</v>
      </c>
      <c r="D177" s="9">
        <v>4746</v>
      </c>
      <c r="E177" s="9"/>
      <c r="F177" s="9">
        <v>24907</v>
      </c>
      <c r="G177" s="9"/>
      <c r="H177" s="8"/>
      <c r="I177" s="9">
        <v>99420</v>
      </c>
      <c r="J177" s="9"/>
      <c r="K177" s="10">
        <v>44377</v>
      </c>
      <c r="L177" s="9">
        <v>99420</v>
      </c>
      <c r="M177" s="9"/>
      <c r="N177" s="8"/>
      <c r="O177" s="8"/>
      <c r="P177" s="9">
        <v>621120</v>
      </c>
    </row>
    <row r="178" spans="1:16" x14ac:dyDescent="0.25">
      <c r="A178" s="5" t="s">
        <v>198</v>
      </c>
      <c r="B178" s="5">
        <v>24093</v>
      </c>
      <c r="C178" s="7">
        <v>44560</v>
      </c>
      <c r="D178" s="6">
        <v>7950</v>
      </c>
      <c r="E178" s="6"/>
      <c r="F178" s="6">
        <v>40068</v>
      </c>
      <c r="G178" s="6"/>
      <c r="H178" s="5"/>
      <c r="I178" s="6">
        <v>40068</v>
      </c>
      <c r="J178" s="6"/>
      <c r="K178" s="7">
        <v>44498</v>
      </c>
      <c r="L178" s="6">
        <v>40068</v>
      </c>
      <c r="M178" s="6"/>
      <c r="N178" s="5"/>
      <c r="O178" s="5"/>
      <c r="P178" s="6">
        <v>621294</v>
      </c>
    </row>
    <row r="179" spans="1:16" x14ac:dyDescent="0.25">
      <c r="A179" s="8" t="s">
        <v>198</v>
      </c>
      <c r="B179" s="8">
        <v>24094</v>
      </c>
      <c r="C179" s="10">
        <v>44560</v>
      </c>
      <c r="D179" s="9">
        <v>7950</v>
      </c>
      <c r="E179" s="9"/>
      <c r="F179" s="9">
        <v>40068</v>
      </c>
      <c r="G179" s="9"/>
      <c r="H179" s="8"/>
      <c r="I179" s="9">
        <v>40068</v>
      </c>
      <c r="J179" s="9"/>
      <c r="K179" s="10">
        <v>44498</v>
      </c>
      <c r="L179" s="9">
        <v>40068</v>
      </c>
      <c r="M179" s="9"/>
      <c r="N179" s="8"/>
      <c r="O179" s="8"/>
      <c r="P179" s="9">
        <v>621294</v>
      </c>
    </row>
    <row r="180" spans="1:16" x14ac:dyDescent="0.25">
      <c r="A180" s="5" t="s">
        <v>198</v>
      </c>
      <c r="B180" s="5">
        <v>24095</v>
      </c>
      <c r="C180" s="7">
        <v>44566</v>
      </c>
      <c r="D180" s="6">
        <v>9875</v>
      </c>
      <c r="E180" s="6"/>
      <c r="F180" s="6">
        <v>54908</v>
      </c>
      <c r="G180" s="6"/>
      <c r="H180" s="5"/>
      <c r="I180" s="6">
        <v>54908</v>
      </c>
      <c r="J180" s="6"/>
      <c r="K180" s="7">
        <v>44469</v>
      </c>
      <c r="L180" s="6">
        <v>54908</v>
      </c>
      <c r="M180" s="6"/>
      <c r="N180" s="5"/>
      <c r="O180" s="5"/>
      <c r="P180" s="6">
        <v>588496</v>
      </c>
    </row>
    <row r="181" spans="1:16" x14ac:dyDescent="0.25">
      <c r="A181" s="8" t="s">
        <v>198</v>
      </c>
      <c r="B181" s="8">
        <v>24096</v>
      </c>
      <c r="C181" s="10">
        <v>44566</v>
      </c>
      <c r="D181" s="9">
        <v>9875</v>
      </c>
      <c r="E181" s="9"/>
      <c r="F181" s="9">
        <v>54908</v>
      </c>
      <c r="G181" s="9"/>
      <c r="H181" s="8"/>
      <c r="I181" s="9">
        <v>54908</v>
      </c>
      <c r="J181" s="9"/>
      <c r="K181" s="10">
        <v>44469</v>
      </c>
      <c r="L181" s="9">
        <v>54908</v>
      </c>
      <c r="M181" s="9"/>
      <c r="N181" s="8"/>
      <c r="O181" s="8"/>
      <c r="P181" s="9">
        <v>588496</v>
      </c>
    </row>
    <row r="182" spans="1:16" x14ac:dyDescent="0.25">
      <c r="A182" s="5" t="s">
        <v>198</v>
      </c>
      <c r="B182" s="5">
        <v>24097</v>
      </c>
      <c r="C182" s="5"/>
      <c r="D182" s="6">
        <v>5</v>
      </c>
      <c r="E182" s="6"/>
      <c r="F182" s="6">
        <v>5</v>
      </c>
      <c r="G182" s="6"/>
      <c r="H182" s="5"/>
      <c r="I182" s="6">
        <v>5</v>
      </c>
      <c r="J182" s="6"/>
      <c r="K182" s="5"/>
      <c r="L182" s="6">
        <v>5</v>
      </c>
      <c r="M182" s="6"/>
      <c r="N182" s="5" t="s">
        <v>130</v>
      </c>
      <c r="O182" s="7">
        <v>44440</v>
      </c>
      <c r="P182" s="6">
        <v>5</v>
      </c>
    </row>
    <row r="183" spans="1:16" x14ac:dyDescent="0.25">
      <c r="A183" s="8" t="s">
        <v>198</v>
      </c>
      <c r="B183" s="8">
        <v>24098</v>
      </c>
      <c r="C183" s="8"/>
      <c r="D183" s="9">
        <v>6</v>
      </c>
      <c r="E183" s="9"/>
      <c r="F183" s="9">
        <v>6</v>
      </c>
      <c r="G183" s="9"/>
      <c r="H183" s="8"/>
      <c r="I183" s="9">
        <v>6</v>
      </c>
      <c r="J183" s="9"/>
      <c r="K183" s="8"/>
      <c r="L183" s="9">
        <v>6</v>
      </c>
      <c r="M183" s="9"/>
      <c r="N183" s="8" t="s">
        <v>130</v>
      </c>
      <c r="O183" s="10">
        <v>44440</v>
      </c>
      <c r="P183" s="9">
        <v>6</v>
      </c>
    </row>
    <row r="184" spans="1:16" x14ac:dyDescent="0.25">
      <c r="A184" s="5" t="s">
        <v>198</v>
      </c>
      <c r="B184" s="5">
        <v>24099</v>
      </c>
      <c r="C184" s="7">
        <v>44582</v>
      </c>
      <c r="D184" s="6">
        <v>1161</v>
      </c>
      <c r="E184" s="6"/>
      <c r="F184" s="6">
        <v>67117</v>
      </c>
      <c r="G184" s="6"/>
      <c r="H184" s="7">
        <v>44293</v>
      </c>
      <c r="I184" s="6">
        <v>146539</v>
      </c>
      <c r="J184" s="6"/>
      <c r="K184" s="7">
        <v>43951</v>
      </c>
      <c r="L184" s="6">
        <v>286347</v>
      </c>
      <c r="M184" s="6"/>
      <c r="N184" s="5"/>
      <c r="O184" s="5"/>
      <c r="P184" s="6">
        <v>546566</v>
      </c>
    </row>
    <row r="185" spans="1:16" x14ac:dyDescent="0.25">
      <c r="A185" s="8" t="s">
        <v>198</v>
      </c>
      <c r="B185" s="8">
        <v>24100</v>
      </c>
      <c r="C185" s="10">
        <v>44582</v>
      </c>
      <c r="D185" s="9">
        <v>1161</v>
      </c>
      <c r="E185" s="9"/>
      <c r="F185" s="9">
        <v>67117</v>
      </c>
      <c r="G185" s="9"/>
      <c r="H185" s="10">
        <v>44293</v>
      </c>
      <c r="I185" s="9">
        <v>146539</v>
      </c>
      <c r="J185" s="9"/>
      <c r="K185" s="10">
        <v>43951</v>
      </c>
      <c r="L185" s="9">
        <v>286347</v>
      </c>
      <c r="M185" s="9"/>
      <c r="N185" s="8"/>
      <c r="O185" s="8"/>
      <c r="P185" s="9">
        <v>546566</v>
      </c>
    </row>
    <row r="186" spans="1:16" x14ac:dyDescent="0.25">
      <c r="A186" s="5" t="s">
        <v>198</v>
      </c>
      <c r="B186" s="5">
        <v>24101</v>
      </c>
      <c r="C186" s="5"/>
      <c r="D186" s="6"/>
      <c r="E186" s="6"/>
      <c r="F186" s="6"/>
      <c r="G186" s="6"/>
      <c r="H186" s="5"/>
      <c r="I186" s="6"/>
      <c r="J186" s="6"/>
      <c r="K186" s="5"/>
      <c r="L186" s="6"/>
      <c r="M186" s="6"/>
      <c r="N186" s="5" t="s">
        <v>130</v>
      </c>
      <c r="O186" s="7">
        <v>44502</v>
      </c>
      <c r="P186" s="6">
        <v>0</v>
      </c>
    </row>
    <row r="187" spans="1:16" x14ac:dyDescent="0.25">
      <c r="A187" s="8" t="s">
        <v>198</v>
      </c>
      <c r="B187" s="8">
        <v>24102</v>
      </c>
      <c r="C187" s="8"/>
      <c r="D187" s="9"/>
      <c r="E187" s="9"/>
      <c r="F187" s="9"/>
      <c r="G187" s="9"/>
      <c r="H187" s="8"/>
      <c r="I187" s="9"/>
      <c r="J187" s="9"/>
      <c r="K187" s="8"/>
      <c r="L187" s="9"/>
      <c r="M187" s="9"/>
      <c r="N187" s="8" t="s">
        <v>130</v>
      </c>
      <c r="O187" s="10">
        <v>44502</v>
      </c>
      <c r="P187" s="9">
        <v>0</v>
      </c>
    </row>
    <row r="188" spans="1:16" x14ac:dyDescent="0.25">
      <c r="A188" s="5" t="s">
        <v>198</v>
      </c>
      <c r="B188" s="5">
        <v>24103</v>
      </c>
      <c r="C188" s="5"/>
      <c r="D188" s="6">
        <v>5</v>
      </c>
      <c r="E188" s="6"/>
      <c r="F188" s="6">
        <v>5</v>
      </c>
      <c r="G188" s="6"/>
      <c r="H188" s="5"/>
      <c r="I188" s="6">
        <v>5</v>
      </c>
      <c r="J188" s="6"/>
      <c r="K188" s="5"/>
      <c r="L188" s="6">
        <v>5</v>
      </c>
      <c r="M188" s="6"/>
      <c r="N188" s="5" t="s">
        <v>130</v>
      </c>
      <c r="O188" s="7">
        <v>44525</v>
      </c>
      <c r="P188" s="6">
        <v>41</v>
      </c>
    </row>
    <row r="189" spans="1:16" x14ac:dyDescent="0.25">
      <c r="A189" s="8" t="s">
        <v>198</v>
      </c>
      <c r="B189" s="8">
        <v>24104</v>
      </c>
      <c r="C189" s="8"/>
      <c r="D189" s="9">
        <v>3</v>
      </c>
      <c r="E189" s="9"/>
      <c r="F189" s="9">
        <v>3</v>
      </c>
      <c r="G189" s="9"/>
      <c r="H189" s="8"/>
      <c r="I189" s="9">
        <v>3</v>
      </c>
      <c r="J189" s="9"/>
      <c r="K189" s="8"/>
      <c r="L189" s="9">
        <v>3</v>
      </c>
      <c r="M189" s="9"/>
      <c r="N189" s="8" t="s">
        <v>130</v>
      </c>
      <c r="O189" s="10">
        <v>44525</v>
      </c>
      <c r="P189" s="9">
        <v>38</v>
      </c>
    </row>
    <row r="190" spans="1:16" x14ac:dyDescent="0.25">
      <c r="A190" s="5" t="s">
        <v>198</v>
      </c>
      <c r="B190" s="5">
        <v>24105</v>
      </c>
      <c r="C190" s="7">
        <v>44578</v>
      </c>
      <c r="D190" s="6">
        <v>3576</v>
      </c>
      <c r="E190" s="6"/>
      <c r="F190" s="6">
        <v>23245</v>
      </c>
      <c r="G190" s="6"/>
      <c r="H190" s="5"/>
      <c r="I190" s="6">
        <v>23245</v>
      </c>
      <c r="J190" s="6"/>
      <c r="K190" s="7">
        <v>44530</v>
      </c>
      <c r="L190" s="6">
        <v>23245</v>
      </c>
      <c r="M190" s="6"/>
      <c r="N190" s="5"/>
      <c r="O190" s="5"/>
      <c r="P190" s="6">
        <v>584011</v>
      </c>
    </row>
    <row r="191" spans="1:16" x14ac:dyDescent="0.25">
      <c r="A191" s="8" t="s">
        <v>198</v>
      </c>
      <c r="B191" s="8">
        <v>24106</v>
      </c>
      <c r="C191" s="10">
        <v>44578</v>
      </c>
      <c r="D191" s="9">
        <v>3576</v>
      </c>
      <c r="E191" s="9"/>
      <c r="F191" s="9">
        <v>23245</v>
      </c>
      <c r="G191" s="9"/>
      <c r="H191" s="8"/>
      <c r="I191" s="9">
        <v>23245</v>
      </c>
      <c r="J191" s="9"/>
      <c r="K191" s="10">
        <v>44530</v>
      </c>
      <c r="L191" s="9">
        <v>23245</v>
      </c>
      <c r="M191" s="9"/>
      <c r="N191" s="8"/>
      <c r="O191" s="8"/>
      <c r="P191" s="9">
        <v>584011</v>
      </c>
    </row>
    <row r="192" spans="1:16" x14ac:dyDescent="0.25">
      <c r="A192" s="5" t="s">
        <v>198</v>
      </c>
      <c r="B192" s="5">
        <v>24107</v>
      </c>
      <c r="C192" s="7">
        <v>44574</v>
      </c>
      <c r="D192" s="6">
        <v>4562</v>
      </c>
      <c r="E192" s="6"/>
      <c r="F192" s="6">
        <v>56112</v>
      </c>
      <c r="G192" s="6"/>
      <c r="H192" s="5"/>
      <c r="I192" s="6">
        <v>56112</v>
      </c>
      <c r="J192" s="6"/>
      <c r="K192" s="7">
        <v>44469</v>
      </c>
      <c r="L192" s="6">
        <v>56112</v>
      </c>
      <c r="M192" s="6"/>
      <c r="N192" s="5"/>
      <c r="O192" s="5"/>
      <c r="P192" s="6">
        <v>605408</v>
      </c>
    </row>
    <row r="193" spans="1:16" x14ac:dyDescent="0.25">
      <c r="A193" s="8" t="s">
        <v>198</v>
      </c>
      <c r="B193" s="8">
        <v>24108</v>
      </c>
      <c r="C193" s="10">
        <v>44574</v>
      </c>
      <c r="D193" s="9">
        <v>4562</v>
      </c>
      <c r="E193" s="9"/>
      <c r="F193" s="9">
        <v>56112</v>
      </c>
      <c r="G193" s="9"/>
      <c r="H193" s="8"/>
      <c r="I193" s="9">
        <v>56112</v>
      </c>
      <c r="J193" s="9"/>
      <c r="K193" s="10">
        <v>44469</v>
      </c>
      <c r="L193" s="9">
        <v>56112</v>
      </c>
      <c r="M193" s="9"/>
      <c r="N193" s="8"/>
      <c r="O193" s="8"/>
      <c r="P193" s="9">
        <v>605408</v>
      </c>
    </row>
    <row r="194" spans="1:16" x14ac:dyDescent="0.25">
      <c r="A194" s="5" t="s">
        <v>198</v>
      </c>
      <c r="B194" s="5">
        <v>24109</v>
      </c>
      <c r="C194" s="7">
        <v>44572</v>
      </c>
      <c r="D194" s="6">
        <v>5229</v>
      </c>
      <c r="E194" s="6"/>
      <c r="F194" s="6">
        <v>15354</v>
      </c>
      <c r="G194" s="6"/>
      <c r="H194" s="5"/>
      <c r="I194" s="6">
        <v>15354</v>
      </c>
      <c r="J194" s="6"/>
      <c r="K194" s="7">
        <v>44550</v>
      </c>
      <c r="L194" s="6">
        <v>15354</v>
      </c>
      <c r="M194" s="6"/>
      <c r="N194" s="5"/>
      <c r="O194" s="5"/>
      <c r="P194" s="6">
        <v>558669</v>
      </c>
    </row>
    <row r="195" spans="1:16" x14ac:dyDescent="0.25">
      <c r="A195" s="8" t="s">
        <v>198</v>
      </c>
      <c r="B195" s="8">
        <v>24110</v>
      </c>
      <c r="C195" s="10">
        <v>44572</v>
      </c>
      <c r="D195" s="9">
        <v>5229</v>
      </c>
      <c r="E195" s="9"/>
      <c r="F195" s="9">
        <v>15354</v>
      </c>
      <c r="G195" s="9"/>
      <c r="H195" s="8"/>
      <c r="I195" s="9">
        <v>15354</v>
      </c>
      <c r="J195" s="9"/>
      <c r="K195" s="10">
        <v>44550</v>
      </c>
      <c r="L195" s="9">
        <v>15354</v>
      </c>
      <c r="M195" s="9"/>
      <c r="N195" s="8"/>
      <c r="O195" s="8"/>
      <c r="P195" s="9">
        <v>558669</v>
      </c>
    </row>
    <row r="196" spans="1:16" x14ac:dyDescent="0.25">
      <c r="A196" s="5" t="s">
        <v>198</v>
      </c>
      <c r="B196" s="5">
        <v>24111</v>
      </c>
      <c r="C196" s="7">
        <v>44552</v>
      </c>
      <c r="D196" s="6">
        <v>9696</v>
      </c>
      <c r="E196" s="6"/>
      <c r="F196" s="6">
        <v>77110</v>
      </c>
      <c r="G196" s="6"/>
      <c r="H196" s="7">
        <v>44260</v>
      </c>
      <c r="I196" s="6">
        <v>149151</v>
      </c>
      <c r="J196" s="6"/>
      <c r="K196" s="7">
        <v>43886</v>
      </c>
      <c r="L196" s="6">
        <v>287519</v>
      </c>
      <c r="M196" s="6"/>
      <c r="N196" s="5"/>
      <c r="O196" s="5"/>
      <c r="P196" s="6">
        <v>552931</v>
      </c>
    </row>
    <row r="197" spans="1:16" x14ac:dyDescent="0.25">
      <c r="A197" s="8" t="s">
        <v>198</v>
      </c>
      <c r="B197" s="8">
        <v>24112</v>
      </c>
      <c r="C197" s="10">
        <v>44552</v>
      </c>
      <c r="D197" s="9">
        <v>9696</v>
      </c>
      <c r="E197" s="9"/>
      <c r="F197" s="9">
        <v>77110</v>
      </c>
      <c r="G197" s="9"/>
      <c r="H197" s="10">
        <v>44260</v>
      </c>
      <c r="I197" s="9">
        <v>149151</v>
      </c>
      <c r="J197" s="9"/>
      <c r="K197" s="10">
        <v>43886</v>
      </c>
      <c r="L197" s="9">
        <v>287519</v>
      </c>
      <c r="M197" s="9"/>
      <c r="N197" s="8"/>
      <c r="O197" s="8"/>
      <c r="P197" s="9">
        <v>552931</v>
      </c>
    </row>
    <row r="198" spans="1:16" x14ac:dyDescent="0.25">
      <c r="A198" s="5" t="s">
        <v>198</v>
      </c>
      <c r="B198" s="5">
        <v>24113</v>
      </c>
      <c r="C198" s="7">
        <v>44565</v>
      </c>
      <c r="D198" s="6">
        <v>4802</v>
      </c>
      <c r="E198" s="6"/>
      <c r="F198" s="6">
        <v>77688</v>
      </c>
      <c r="G198" s="6"/>
      <c r="H198" s="7">
        <v>44245</v>
      </c>
      <c r="I198" s="6">
        <v>157696</v>
      </c>
      <c r="J198" s="6"/>
      <c r="K198" s="7">
        <v>43889</v>
      </c>
      <c r="L198" s="6">
        <v>296889</v>
      </c>
      <c r="M198" s="6"/>
      <c r="N198" s="5"/>
      <c r="O198" s="5"/>
      <c r="P198" s="6">
        <v>561472</v>
      </c>
    </row>
    <row r="199" spans="1:16" x14ac:dyDescent="0.25">
      <c r="A199" s="8" t="s">
        <v>198</v>
      </c>
      <c r="B199" s="8">
        <v>24114</v>
      </c>
      <c r="C199" s="10">
        <v>44565</v>
      </c>
      <c r="D199" s="9">
        <v>4802</v>
      </c>
      <c r="E199" s="9"/>
      <c r="F199" s="9">
        <v>77688</v>
      </c>
      <c r="G199" s="9"/>
      <c r="H199" s="10">
        <v>44245</v>
      </c>
      <c r="I199" s="9">
        <v>157696</v>
      </c>
      <c r="J199" s="9"/>
      <c r="K199" s="10">
        <v>43889</v>
      </c>
      <c r="L199" s="9">
        <v>296889</v>
      </c>
      <c r="M199" s="9"/>
      <c r="N199" s="8"/>
      <c r="O199" s="8"/>
      <c r="P199" s="9">
        <v>561472</v>
      </c>
    </row>
    <row r="200" spans="1:16" x14ac:dyDescent="0.25">
      <c r="A200" s="5" t="s">
        <v>198</v>
      </c>
      <c r="B200" s="5">
        <v>24115</v>
      </c>
      <c r="C200" s="7">
        <v>44579</v>
      </c>
      <c r="D200" s="6">
        <v>3138</v>
      </c>
      <c r="E200" s="6"/>
      <c r="F200" s="6">
        <v>13938</v>
      </c>
      <c r="G200" s="6"/>
      <c r="H200" s="5"/>
      <c r="I200" s="6">
        <v>13938</v>
      </c>
      <c r="J200" s="6"/>
      <c r="K200" s="7">
        <v>44559</v>
      </c>
      <c r="L200" s="6">
        <v>13938</v>
      </c>
      <c r="M200" s="6"/>
      <c r="N200" s="5"/>
      <c r="O200" s="5"/>
      <c r="P200" s="6">
        <v>568794</v>
      </c>
    </row>
    <row r="201" spans="1:16" x14ac:dyDescent="0.25">
      <c r="A201" s="8" t="s">
        <v>198</v>
      </c>
      <c r="B201" s="8">
        <v>24116</v>
      </c>
      <c r="C201" s="10">
        <v>44579</v>
      </c>
      <c r="D201" s="9">
        <v>3138</v>
      </c>
      <c r="E201" s="9"/>
      <c r="F201" s="9">
        <v>13938</v>
      </c>
      <c r="G201" s="9"/>
      <c r="H201" s="8"/>
      <c r="I201" s="9">
        <v>13938</v>
      </c>
      <c r="J201" s="9"/>
      <c r="K201" s="10">
        <v>44559</v>
      </c>
      <c r="L201" s="9">
        <v>13938</v>
      </c>
      <c r="M201" s="9"/>
      <c r="N201" s="8"/>
      <c r="O201" s="8"/>
      <c r="P201" s="9">
        <v>568794</v>
      </c>
    </row>
    <row r="202" spans="1:16" x14ac:dyDescent="0.25">
      <c r="A202" s="5" t="s">
        <v>198</v>
      </c>
      <c r="B202" s="5">
        <v>56003</v>
      </c>
      <c r="C202" s="7">
        <v>44251</v>
      </c>
      <c r="D202" s="6">
        <v>1667</v>
      </c>
      <c r="E202" s="6"/>
      <c r="F202" s="6">
        <v>71859</v>
      </c>
      <c r="G202" s="6"/>
      <c r="H202" s="7">
        <v>44099</v>
      </c>
      <c r="I202" s="6">
        <v>71859</v>
      </c>
      <c r="J202" s="6"/>
      <c r="K202" s="5"/>
      <c r="L202" s="6">
        <v>196528</v>
      </c>
      <c r="M202" s="6"/>
      <c r="N202" s="5" t="s">
        <v>130</v>
      </c>
      <c r="O202" s="7">
        <v>43187</v>
      </c>
      <c r="P202" s="6">
        <v>196528</v>
      </c>
    </row>
    <row r="203" spans="1:16" x14ac:dyDescent="0.25">
      <c r="A203" s="8" t="s">
        <v>198</v>
      </c>
      <c r="B203" s="8">
        <v>56004</v>
      </c>
      <c r="C203" s="10">
        <v>44251</v>
      </c>
      <c r="D203" s="9">
        <v>1671</v>
      </c>
      <c r="E203" s="9"/>
      <c r="F203" s="9">
        <v>71863</v>
      </c>
      <c r="G203" s="9"/>
      <c r="H203" s="10">
        <v>44099</v>
      </c>
      <c r="I203" s="9">
        <v>71863</v>
      </c>
      <c r="J203" s="9"/>
      <c r="K203" s="8"/>
      <c r="L203" s="9">
        <v>196533</v>
      </c>
      <c r="M203" s="9"/>
      <c r="N203" s="8" t="s">
        <v>130</v>
      </c>
      <c r="O203" s="10">
        <v>43187</v>
      </c>
      <c r="P203" s="9">
        <v>196533</v>
      </c>
    </row>
    <row r="204" spans="1:16" x14ac:dyDescent="0.25">
      <c r="A204" s="5" t="s">
        <v>198</v>
      </c>
      <c r="B204" s="5">
        <v>56005</v>
      </c>
      <c r="C204" s="7">
        <v>43658</v>
      </c>
      <c r="D204" s="6">
        <v>3761</v>
      </c>
      <c r="E204" s="6"/>
      <c r="F204" s="6">
        <v>17876</v>
      </c>
      <c r="G204" s="6"/>
      <c r="H204" s="7">
        <v>43434</v>
      </c>
      <c r="I204" s="6">
        <v>96885</v>
      </c>
      <c r="J204" s="6"/>
      <c r="K204" s="5"/>
      <c r="L204" s="6">
        <v>219694</v>
      </c>
      <c r="M204" s="6"/>
      <c r="N204" s="5" t="s">
        <v>130</v>
      </c>
      <c r="O204" s="7">
        <v>42866</v>
      </c>
      <c r="P204" s="6">
        <v>219694</v>
      </c>
    </row>
    <row r="205" spans="1:16" x14ac:dyDescent="0.25">
      <c r="A205" s="8" t="s">
        <v>198</v>
      </c>
      <c r="B205" s="8">
        <v>56006</v>
      </c>
      <c r="C205" s="10">
        <v>43658</v>
      </c>
      <c r="D205" s="9">
        <v>3771</v>
      </c>
      <c r="E205" s="9"/>
      <c r="F205" s="9">
        <v>17886</v>
      </c>
      <c r="G205" s="9"/>
      <c r="H205" s="10">
        <v>43434</v>
      </c>
      <c r="I205" s="9">
        <v>96895</v>
      </c>
      <c r="J205" s="9"/>
      <c r="K205" s="8"/>
      <c r="L205" s="9">
        <v>219704</v>
      </c>
      <c r="M205" s="9"/>
      <c r="N205" s="8" t="s">
        <v>130</v>
      </c>
      <c r="O205" s="10">
        <v>42866</v>
      </c>
      <c r="P205" s="9">
        <v>219704</v>
      </c>
    </row>
    <row r="206" spans="1:16" x14ac:dyDescent="0.25">
      <c r="A206" s="5" t="s">
        <v>198</v>
      </c>
      <c r="B206" s="5">
        <v>56007</v>
      </c>
      <c r="C206" s="5"/>
      <c r="D206" s="6">
        <v>1089</v>
      </c>
      <c r="E206" s="6"/>
      <c r="F206" s="6">
        <v>1089</v>
      </c>
      <c r="G206" s="6"/>
      <c r="H206" s="5"/>
      <c r="I206" s="6">
        <v>1089</v>
      </c>
      <c r="J206" s="6"/>
      <c r="K206" s="5"/>
      <c r="L206" s="6">
        <v>1089</v>
      </c>
      <c r="M206" s="6"/>
      <c r="N206" s="5" t="s">
        <v>130</v>
      </c>
      <c r="O206" s="7">
        <v>43399</v>
      </c>
      <c r="P206" s="6">
        <v>1089</v>
      </c>
    </row>
    <row r="207" spans="1:16" x14ac:dyDescent="0.25">
      <c r="A207" s="8" t="s">
        <v>198</v>
      </c>
      <c r="B207" s="8">
        <v>56008</v>
      </c>
      <c r="C207" s="8"/>
      <c r="D207" s="9">
        <v>1089</v>
      </c>
      <c r="E207" s="9"/>
      <c r="F207" s="9">
        <v>1089</v>
      </c>
      <c r="G207" s="9"/>
      <c r="H207" s="8"/>
      <c r="I207" s="9">
        <v>1089</v>
      </c>
      <c r="J207" s="9"/>
      <c r="K207" s="8"/>
      <c r="L207" s="9">
        <v>1089</v>
      </c>
      <c r="M207" s="9"/>
      <c r="N207" s="8" t="s">
        <v>130</v>
      </c>
      <c r="O207" s="10">
        <v>43399</v>
      </c>
      <c r="P207" s="9">
        <v>1089</v>
      </c>
    </row>
    <row r="208" spans="1:16" x14ac:dyDescent="0.25">
      <c r="A208" s="5" t="s">
        <v>198</v>
      </c>
      <c r="B208" s="5">
        <v>56009</v>
      </c>
      <c r="C208" s="7">
        <v>44524</v>
      </c>
      <c r="D208" s="6">
        <v>4931</v>
      </c>
      <c r="E208" s="6"/>
      <c r="F208" s="6">
        <v>13347</v>
      </c>
      <c r="G208" s="6"/>
      <c r="H208" s="7">
        <v>44315</v>
      </c>
      <c r="I208" s="6">
        <v>90371</v>
      </c>
      <c r="J208" s="6"/>
      <c r="K208" s="7">
        <v>43830</v>
      </c>
      <c r="L208" s="6">
        <v>227313</v>
      </c>
      <c r="M208" s="6"/>
      <c r="N208" s="5" t="s">
        <v>130</v>
      </c>
      <c r="O208" s="7">
        <v>42741</v>
      </c>
      <c r="P208" s="6">
        <v>468738</v>
      </c>
    </row>
    <row r="209" spans="1:16" x14ac:dyDescent="0.25">
      <c r="A209" s="8" t="s">
        <v>198</v>
      </c>
      <c r="B209" s="8">
        <v>56010</v>
      </c>
      <c r="C209" s="10">
        <v>44524</v>
      </c>
      <c r="D209" s="9">
        <v>4931</v>
      </c>
      <c r="E209" s="9"/>
      <c r="F209" s="9">
        <v>13347</v>
      </c>
      <c r="G209" s="9"/>
      <c r="H209" s="10">
        <v>44315</v>
      </c>
      <c r="I209" s="9">
        <v>90371</v>
      </c>
      <c r="J209" s="9"/>
      <c r="K209" s="10">
        <v>43830</v>
      </c>
      <c r="L209" s="9">
        <v>227315</v>
      </c>
      <c r="M209" s="9"/>
      <c r="N209" s="8" t="s">
        <v>130</v>
      </c>
      <c r="O209" s="10">
        <v>42741</v>
      </c>
      <c r="P209" s="9">
        <v>468740</v>
      </c>
    </row>
    <row r="210" spans="1:16" x14ac:dyDescent="0.25">
      <c r="A210" s="5" t="s">
        <v>198</v>
      </c>
      <c r="B210" s="5">
        <v>56011</v>
      </c>
      <c r="C210" s="7">
        <v>44519</v>
      </c>
      <c r="D210" s="6">
        <v>5970</v>
      </c>
      <c r="E210" s="6"/>
      <c r="F210" s="6">
        <v>14055</v>
      </c>
      <c r="G210" s="6"/>
      <c r="H210" s="5"/>
      <c r="I210" s="6">
        <v>91962</v>
      </c>
      <c r="J210" s="6"/>
      <c r="K210" s="7">
        <v>44330</v>
      </c>
      <c r="L210" s="6">
        <v>91962</v>
      </c>
      <c r="M210" s="6"/>
      <c r="N210" s="5" t="s">
        <v>130</v>
      </c>
      <c r="O210" s="7">
        <v>43391</v>
      </c>
      <c r="P210" s="6">
        <v>353972</v>
      </c>
    </row>
    <row r="211" spans="1:16" x14ac:dyDescent="0.25">
      <c r="A211" s="8" t="s">
        <v>198</v>
      </c>
      <c r="B211" s="8">
        <v>56012</v>
      </c>
      <c r="C211" s="10">
        <v>44519</v>
      </c>
      <c r="D211" s="9">
        <v>5971</v>
      </c>
      <c r="E211" s="9"/>
      <c r="F211" s="9">
        <v>14056</v>
      </c>
      <c r="G211" s="9"/>
      <c r="H211" s="8"/>
      <c r="I211" s="9">
        <v>91966</v>
      </c>
      <c r="J211" s="9"/>
      <c r="K211" s="10">
        <v>44330</v>
      </c>
      <c r="L211" s="9">
        <v>91966</v>
      </c>
      <c r="M211" s="9"/>
      <c r="N211" s="8" t="s">
        <v>130</v>
      </c>
      <c r="O211" s="10">
        <v>43391</v>
      </c>
      <c r="P211" s="9">
        <v>353976</v>
      </c>
    </row>
    <row r="212" spans="1:16" x14ac:dyDescent="0.25">
      <c r="A212" s="5" t="s">
        <v>198</v>
      </c>
      <c r="B212" s="5">
        <v>56013</v>
      </c>
      <c r="C212" s="7">
        <v>44573</v>
      </c>
      <c r="D212" s="6">
        <v>5588</v>
      </c>
      <c r="E212" s="6"/>
      <c r="F212" s="6">
        <v>69086</v>
      </c>
      <c r="G212" s="6"/>
      <c r="H212" s="5"/>
      <c r="I212" s="6">
        <v>69086</v>
      </c>
      <c r="J212" s="6"/>
      <c r="K212" s="7">
        <v>44439</v>
      </c>
      <c r="L212" s="6">
        <v>69086</v>
      </c>
      <c r="M212" s="6"/>
      <c r="N212" s="5" t="s">
        <v>130</v>
      </c>
      <c r="O212" s="7">
        <v>43609</v>
      </c>
      <c r="P212" s="6">
        <v>311936</v>
      </c>
    </row>
    <row r="213" spans="1:16" x14ac:dyDescent="0.25">
      <c r="A213" s="8" t="s">
        <v>198</v>
      </c>
      <c r="B213" s="8">
        <v>56014</v>
      </c>
      <c r="C213" s="10">
        <v>44573</v>
      </c>
      <c r="D213" s="9">
        <v>5588</v>
      </c>
      <c r="E213" s="9"/>
      <c r="F213" s="9">
        <v>69086</v>
      </c>
      <c r="G213" s="9"/>
      <c r="H213" s="8"/>
      <c r="I213" s="9">
        <v>69086</v>
      </c>
      <c r="J213" s="9"/>
      <c r="K213" s="10">
        <v>44439</v>
      </c>
      <c r="L213" s="9">
        <v>69086</v>
      </c>
      <c r="M213" s="9"/>
      <c r="N213" s="8" t="s">
        <v>130</v>
      </c>
      <c r="O213" s="10">
        <v>43609</v>
      </c>
      <c r="P213" s="9">
        <v>311934</v>
      </c>
    </row>
    <row r="214" spans="1:16" x14ac:dyDescent="0.25">
      <c r="A214" s="5" t="s">
        <v>198</v>
      </c>
      <c r="B214" s="5">
        <v>56015</v>
      </c>
      <c r="C214" s="5"/>
      <c r="D214" s="6">
        <v>5</v>
      </c>
      <c r="E214" s="6"/>
      <c r="F214" s="6">
        <v>5</v>
      </c>
      <c r="G214" s="6"/>
      <c r="H214" s="5"/>
      <c r="I214" s="6">
        <v>5</v>
      </c>
      <c r="J214" s="6"/>
      <c r="K214" s="5"/>
      <c r="L214" s="6">
        <v>5</v>
      </c>
      <c r="M214" s="6"/>
      <c r="N214" s="5" t="s">
        <v>130</v>
      </c>
      <c r="O214" s="7">
        <v>43512</v>
      </c>
      <c r="P214" s="6">
        <v>5</v>
      </c>
    </row>
    <row r="215" spans="1:16" x14ac:dyDescent="0.25">
      <c r="A215" s="8" t="s">
        <v>198</v>
      </c>
      <c r="B215" s="8">
        <v>56016</v>
      </c>
      <c r="C215" s="8"/>
      <c r="D215" s="9">
        <v>5</v>
      </c>
      <c r="E215" s="9"/>
      <c r="F215" s="9">
        <v>5</v>
      </c>
      <c r="G215" s="9"/>
      <c r="H215" s="8"/>
      <c r="I215" s="9">
        <v>5</v>
      </c>
      <c r="J215" s="9"/>
      <c r="K215" s="8"/>
      <c r="L215" s="9">
        <v>5</v>
      </c>
      <c r="M215" s="9"/>
      <c r="N215" s="8" t="s">
        <v>130</v>
      </c>
      <c r="O215" s="10">
        <v>43512</v>
      </c>
      <c r="P215" s="9">
        <v>5</v>
      </c>
    </row>
    <row r="216" spans="1:16" x14ac:dyDescent="0.25">
      <c r="A216" s="5" t="s">
        <v>198</v>
      </c>
      <c r="B216" s="5">
        <v>56017</v>
      </c>
      <c r="C216" s="7">
        <v>44571</v>
      </c>
      <c r="D216" s="6">
        <v>6991</v>
      </c>
      <c r="E216" s="6"/>
      <c r="F216" s="6">
        <v>46156</v>
      </c>
      <c r="G216" s="6"/>
      <c r="H216" s="7">
        <v>44132</v>
      </c>
      <c r="I216" s="6">
        <v>123025</v>
      </c>
      <c r="J216" s="6"/>
      <c r="K216" s="5"/>
      <c r="L216" s="6">
        <v>253197</v>
      </c>
      <c r="M216" s="6"/>
      <c r="N216" s="5" t="s">
        <v>130</v>
      </c>
      <c r="O216" s="7">
        <v>43550</v>
      </c>
      <c r="P216" s="6">
        <v>253197</v>
      </c>
    </row>
    <row r="217" spans="1:16" x14ac:dyDescent="0.25">
      <c r="A217" s="8" t="s">
        <v>198</v>
      </c>
      <c r="B217" s="8">
        <v>56018</v>
      </c>
      <c r="C217" s="10">
        <v>44571</v>
      </c>
      <c r="D217" s="9">
        <v>6991</v>
      </c>
      <c r="E217" s="9"/>
      <c r="F217" s="9">
        <v>46153</v>
      </c>
      <c r="G217" s="9"/>
      <c r="H217" s="10">
        <v>44132</v>
      </c>
      <c r="I217" s="9">
        <v>123023</v>
      </c>
      <c r="J217" s="9"/>
      <c r="K217" s="8"/>
      <c r="L217" s="9">
        <v>253202</v>
      </c>
      <c r="M217" s="9"/>
      <c r="N217" s="8" t="s">
        <v>130</v>
      </c>
      <c r="O217" s="10">
        <v>43550</v>
      </c>
      <c r="P217" s="9">
        <v>253202</v>
      </c>
    </row>
    <row r="218" spans="1:16" x14ac:dyDescent="0.25">
      <c r="A218" s="5" t="s">
        <v>198</v>
      </c>
      <c r="B218" s="5">
        <v>56019</v>
      </c>
      <c r="C218" s="5"/>
      <c r="D218" s="6">
        <v>7743</v>
      </c>
      <c r="E218" s="6"/>
      <c r="F218" s="6">
        <v>7743</v>
      </c>
      <c r="G218" s="6"/>
      <c r="H218" s="7">
        <v>44567</v>
      </c>
      <c r="I218" s="6">
        <v>7743</v>
      </c>
      <c r="J218" s="6"/>
      <c r="K218" s="5"/>
      <c r="L218" s="6">
        <v>146236</v>
      </c>
      <c r="M218" s="6"/>
      <c r="N218" s="5" t="s">
        <v>130</v>
      </c>
      <c r="O218" s="7">
        <v>44137</v>
      </c>
      <c r="P218" s="6">
        <v>146236</v>
      </c>
    </row>
    <row r="219" spans="1:16" x14ac:dyDescent="0.25">
      <c r="A219" s="8" t="s">
        <v>198</v>
      </c>
      <c r="B219" s="8">
        <v>56020</v>
      </c>
      <c r="C219" s="8"/>
      <c r="D219" s="9">
        <v>7743</v>
      </c>
      <c r="E219" s="9"/>
      <c r="F219" s="9">
        <v>7743</v>
      </c>
      <c r="G219" s="9"/>
      <c r="H219" s="10">
        <v>44567</v>
      </c>
      <c r="I219" s="9">
        <v>7743</v>
      </c>
      <c r="J219" s="9"/>
      <c r="K219" s="8"/>
      <c r="L219" s="9">
        <v>146237</v>
      </c>
      <c r="M219" s="9"/>
      <c r="N219" s="8" t="s">
        <v>130</v>
      </c>
      <c r="O219" s="10">
        <v>44137</v>
      </c>
      <c r="P219" s="9">
        <v>146237</v>
      </c>
    </row>
    <row r="220" spans="1:16" x14ac:dyDescent="0.25">
      <c r="A220" s="5" t="s">
        <v>198</v>
      </c>
      <c r="B220" s="5">
        <v>56021</v>
      </c>
      <c r="C220" s="7">
        <v>44572</v>
      </c>
      <c r="D220" s="6">
        <v>6613</v>
      </c>
      <c r="E220" s="6"/>
      <c r="F220" s="6">
        <v>22572</v>
      </c>
      <c r="G220" s="6"/>
      <c r="H220" s="7">
        <v>44540</v>
      </c>
      <c r="I220" s="6">
        <v>22572</v>
      </c>
      <c r="J220" s="6"/>
      <c r="K220" s="5"/>
      <c r="L220" s="6">
        <v>162486</v>
      </c>
      <c r="M220" s="6"/>
      <c r="N220" s="5" t="s">
        <v>130</v>
      </c>
      <c r="O220" s="7">
        <v>44021</v>
      </c>
      <c r="P220" s="6">
        <v>162486</v>
      </c>
    </row>
    <row r="221" spans="1:16" x14ac:dyDescent="0.25">
      <c r="A221" s="8" t="s">
        <v>198</v>
      </c>
      <c r="B221" s="8">
        <v>56022</v>
      </c>
      <c r="C221" s="10">
        <v>44572</v>
      </c>
      <c r="D221" s="9">
        <v>6613</v>
      </c>
      <c r="E221" s="9"/>
      <c r="F221" s="9">
        <v>22572</v>
      </c>
      <c r="G221" s="9"/>
      <c r="H221" s="10">
        <v>44540</v>
      </c>
      <c r="I221" s="9">
        <v>22572</v>
      </c>
      <c r="J221" s="9"/>
      <c r="K221" s="8"/>
      <c r="L221" s="9">
        <v>162485</v>
      </c>
      <c r="M221" s="9"/>
      <c r="N221" s="8" t="s">
        <v>130</v>
      </c>
      <c r="O221" s="10">
        <v>44021</v>
      </c>
      <c r="P221" s="9">
        <v>162485</v>
      </c>
    </row>
    <row r="222" spans="1:16" x14ac:dyDescent="0.25">
      <c r="A222" s="5" t="s">
        <v>198</v>
      </c>
      <c r="B222" s="5">
        <v>56023</v>
      </c>
      <c r="C222" s="7">
        <v>44578</v>
      </c>
      <c r="D222" s="6">
        <v>3570</v>
      </c>
      <c r="E222" s="6"/>
      <c r="F222" s="6">
        <v>19170</v>
      </c>
      <c r="G222" s="6"/>
      <c r="H222" s="7">
        <v>44547</v>
      </c>
      <c r="I222" s="6">
        <v>19170</v>
      </c>
      <c r="J222" s="6"/>
      <c r="K222" s="5"/>
      <c r="L222" s="6">
        <v>157774</v>
      </c>
      <c r="M222" s="6"/>
      <c r="N222" s="5" t="s">
        <v>130</v>
      </c>
      <c r="O222" s="7">
        <v>44084</v>
      </c>
      <c r="P222" s="6">
        <v>157774</v>
      </c>
    </row>
    <row r="223" spans="1:16" x14ac:dyDescent="0.25">
      <c r="A223" s="8" t="s">
        <v>198</v>
      </c>
      <c r="B223" s="8">
        <v>56024</v>
      </c>
      <c r="C223" s="10">
        <v>44578</v>
      </c>
      <c r="D223" s="9">
        <v>3570</v>
      </c>
      <c r="E223" s="9"/>
      <c r="F223" s="9">
        <v>19170</v>
      </c>
      <c r="G223" s="9"/>
      <c r="H223" s="10">
        <v>44547</v>
      </c>
      <c r="I223" s="9">
        <v>19170</v>
      </c>
      <c r="J223" s="9"/>
      <c r="K223" s="8"/>
      <c r="L223" s="9">
        <v>157778</v>
      </c>
      <c r="M223" s="9"/>
      <c r="N223" s="8" t="s">
        <v>130</v>
      </c>
      <c r="O223" s="10">
        <v>44084</v>
      </c>
      <c r="P223" s="9">
        <v>157778</v>
      </c>
    </row>
    <row r="224" spans="1:16" x14ac:dyDescent="0.25">
      <c r="A224" s="5" t="s">
        <v>198</v>
      </c>
      <c r="B224" s="5">
        <v>56025</v>
      </c>
      <c r="C224" s="7">
        <v>44581</v>
      </c>
      <c r="D224" s="6">
        <v>656</v>
      </c>
      <c r="E224" s="6"/>
      <c r="F224" s="6">
        <v>8717</v>
      </c>
      <c r="G224" s="6"/>
      <c r="H224" s="5"/>
      <c r="I224" s="6">
        <v>87313</v>
      </c>
      <c r="J224" s="6"/>
      <c r="K224" s="5"/>
      <c r="L224" s="6">
        <v>87313</v>
      </c>
      <c r="M224" s="6"/>
      <c r="N224" s="5" t="s">
        <v>130</v>
      </c>
      <c r="O224" s="7">
        <v>44264</v>
      </c>
      <c r="P224" s="6">
        <v>87313</v>
      </c>
    </row>
    <row r="225" spans="1:16" x14ac:dyDescent="0.25">
      <c r="A225" s="8" t="s">
        <v>198</v>
      </c>
      <c r="B225" s="8">
        <v>56026</v>
      </c>
      <c r="C225" s="10">
        <v>44581</v>
      </c>
      <c r="D225" s="9">
        <v>656</v>
      </c>
      <c r="E225" s="9"/>
      <c r="F225" s="9">
        <v>8717</v>
      </c>
      <c r="G225" s="9"/>
      <c r="H225" s="8"/>
      <c r="I225" s="9">
        <v>87318</v>
      </c>
      <c r="J225" s="9"/>
      <c r="K225" s="8"/>
      <c r="L225" s="9">
        <v>87318</v>
      </c>
      <c r="M225" s="9"/>
      <c r="N225" s="8" t="s">
        <v>130</v>
      </c>
      <c r="O225" s="10">
        <v>44264</v>
      </c>
      <c r="P225" s="9">
        <v>87318</v>
      </c>
    </row>
    <row r="226" spans="1:16" x14ac:dyDescent="0.25">
      <c r="A226" s="5" t="s">
        <v>198</v>
      </c>
      <c r="B226" s="5">
        <v>56027</v>
      </c>
      <c r="C226" s="5"/>
      <c r="D226" s="6">
        <v>4530</v>
      </c>
      <c r="E226" s="6"/>
      <c r="F226" s="6">
        <v>4530</v>
      </c>
      <c r="G226" s="6"/>
      <c r="H226" s="5"/>
      <c r="I226" s="6">
        <v>81514</v>
      </c>
      <c r="J226" s="6"/>
      <c r="K226" s="5"/>
      <c r="L226" s="6">
        <v>81514</v>
      </c>
      <c r="M226" s="6"/>
      <c r="N226" s="5" t="s">
        <v>130</v>
      </c>
      <c r="O226" s="7">
        <v>44294</v>
      </c>
      <c r="P226" s="6">
        <v>81514</v>
      </c>
    </row>
    <row r="227" spans="1:16" x14ac:dyDescent="0.25">
      <c r="A227" s="8" t="s">
        <v>198</v>
      </c>
      <c r="B227" s="8">
        <v>56028</v>
      </c>
      <c r="C227" s="8"/>
      <c r="D227" s="9">
        <v>4530</v>
      </c>
      <c r="E227" s="9"/>
      <c r="F227" s="9">
        <v>4530</v>
      </c>
      <c r="G227" s="9"/>
      <c r="H227" s="8"/>
      <c r="I227" s="9">
        <v>81518</v>
      </c>
      <c r="J227" s="9"/>
      <c r="K227" s="8"/>
      <c r="L227" s="9">
        <v>81518</v>
      </c>
      <c r="M227" s="9"/>
      <c r="N227" s="8" t="s">
        <v>130</v>
      </c>
      <c r="O227" s="10">
        <v>44294</v>
      </c>
      <c r="P227" s="9">
        <v>81518</v>
      </c>
    </row>
    <row r="228" spans="1:16" x14ac:dyDescent="0.25">
      <c r="A228" s="5" t="s">
        <v>198</v>
      </c>
      <c r="B228" s="5">
        <v>56029</v>
      </c>
      <c r="C228" s="7">
        <v>44571</v>
      </c>
      <c r="D228" s="6">
        <v>5789</v>
      </c>
      <c r="E228" s="6"/>
      <c r="F228" s="6">
        <v>51898</v>
      </c>
      <c r="G228" s="6"/>
      <c r="H228" s="5"/>
      <c r="I228" s="6">
        <v>129227</v>
      </c>
      <c r="J228" s="6"/>
      <c r="K228" s="5"/>
      <c r="L228" s="6">
        <v>129227</v>
      </c>
      <c r="M228" s="6"/>
      <c r="N228" s="5" t="s">
        <v>130</v>
      </c>
      <c r="O228" s="7">
        <v>44197</v>
      </c>
      <c r="P228" s="6">
        <v>129191</v>
      </c>
    </row>
    <row r="229" spans="1:16" x14ac:dyDescent="0.25">
      <c r="A229" s="8" t="s">
        <v>198</v>
      </c>
      <c r="B229" s="8">
        <v>56030</v>
      </c>
      <c r="C229" s="10">
        <v>44571</v>
      </c>
      <c r="D229" s="9">
        <v>5789</v>
      </c>
      <c r="E229" s="9"/>
      <c r="F229" s="9">
        <v>51898</v>
      </c>
      <c r="G229" s="9"/>
      <c r="H229" s="8"/>
      <c r="I229" s="9">
        <v>129233</v>
      </c>
      <c r="J229" s="9"/>
      <c r="K229" s="8"/>
      <c r="L229" s="9">
        <v>129233</v>
      </c>
      <c r="M229" s="9"/>
      <c r="N229" s="8" t="s">
        <v>130</v>
      </c>
      <c r="O229" s="10">
        <v>44197</v>
      </c>
      <c r="P229" s="9">
        <v>129197</v>
      </c>
    </row>
    <row r="230" spans="1:16" x14ac:dyDescent="0.25">
      <c r="A230" s="5" t="s">
        <v>198</v>
      </c>
      <c r="B230" s="5">
        <v>56031</v>
      </c>
      <c r="C230" s="7">
        <v>44564</v>
      </c>
      <c r="D230" s="6">
        <v>8070</v>
      </c>
      <c r="E230" s="6"/>
      <c r="F230" s="6">
        <v>16019</v>
      </c>
      <c r="G230" s="6"/>
      <c r="H230" s="5"/>
      <c r="I230" s="6">
        <v>16019</v>
      </c>
      <c r="J230" s="6"/>
      <c r="K230" s="5"/>
      <c r="L230" s="6">
        <v>16019</v>
      </c>
      <c r="M230" s="6"/>
      <c r="N230" s="5" t="s">
        <v>130</v>
      </c>
      <c r="O230" s="7">
        <v>44381</v>
      </c>
      <c r="P230" s="6">
        <v>16019</v>
      </c>
    </row>
    <row r="231" spans="1:16" x14ac:dyDescent="0.25">
      <c r="A231" s="8" t="s">
        <v>198</v>
      </c>
      <c r="B231" s="8">
        <v>56032</v>
      </c>
      <c r="C231" s="10">
        <v>44564</v>
      </c>
      <c r="D231" s="9">
        <v>8070</v>
      </c>
      <c r="E231" s="9"/>
      <c r="F231" s="9">
        <v>16019</v>
      </c>
      <c r="G231" s="9"/>
      <c r="H231" s="8"/>
      <c r="I231" s="9">
        <v>16019</v>
      </c>
      <c r="J231" s="9"/>
      <c r="K231" s="8"/>
      <c r="L231" s="9">
        <v>16019</v>
      </c>
      <c r="M231" s="9"/>
      <c r="N231" s="8" t="s">
        <v>130</v>
      </c>
      <c r="O231" s="10">
        <v>44381</v>
      </c>
      <c r="P231" s="9">
        <v>16019</v>
      </c>
    </row>
    <row r="232" spans="1:16" x14ac:dyDescent="0.25">
      <c r="A232" s="5" t="s">
        <v>198</v>
      </c>
      <c r="B232" s="5">
        <v>56033</v>
      </c>
      <c r="C232" s="7">
        <v>44580</v>
      </c>
      <c r="D232" s="6">
        <v>1826</v>
      </c>
      <c r="E232" s="6"/>
      <c r="F232" s="6">
        <v>33523</v>
      </c>
      <c r="G232" s="6"/>
      <c r="H232" s="5"/>
      <c r="I232" s="6">
        <v>33523</v>
      </c>
      <c r="J232" s="6"/>
      <c r="K232" s="5"/>
      <c r="L232" s="6">
        <v>33523</v>
      </c>
      <c r="M232" s="6"/>
      <c r="N232" s="5" t="s">
        <v>130</v>
      </c>
      <c r="O232" s="7">
        <v>44333</v>
      </c>
      <c r="P232" s="6">
        <v>33523</v>
      </c>
    </row>
    <row r="233" spans="1:16" x14ac:dyDescent="0.25">
      <c r="A233" s="8" t="s">
        <v>198</v>
      </c>
      <c r="B233" s="8">
        <v>56034</v>
      </c>
      <c r="C233" s="10">
        <v>44580</v>
      </c>
      <c r="D233" s="9">
        <v>1826</v>
      </c>
      <c r="E233" s="9"/>
      <c r="F233" s="9">
        <v>33523</v>
      </c>
      <c r="G233" s="9"/>
      <c r="H233" s="8"/>
      <c r="I233" s="9">
        <v>33523</v>
      </c>
      <c r="J233" s="9"/>
      <c r="K233" s="8"/>
      <c r="L233" s="9">
        <v>33523</v>
      </c>
      <c r="M233" s="9"/>
      <c r="N233" s="8" t="s">
        <v>130</v>
      </c>
      <c r="O233" s="10">
        <v>44333</v>
      </c>
      <c r="P233" s="9">
        <v>33523</v>
      </c>
    </row>
    <row r="234" spans="1:16" x14ac:dyDescent="0.25">
      <c r="A234" s="5" t="s">
        <v>198</v>
      </c>
      <c r="B234" s="5">
        <v>56035</v>
      </c>
      <c r="C234" s="7">
        <v>44573</v>
      </c>
      <c r="D234" s="6">
        <v>6321</v>
      </c>
      <c r="E234" s="6"/>
      <c r="F234" s="6">
        <v>29887</v>
      </c>
      <c r="G234" s="6"/>
      <c r="H234" s="7">
        <v>44524</v>
      </c>
      <c r="I234" s="6">
        <v>29887</v>
      </c>
      <c r="J234" s="6"/>
      <c r="K234" s="7">
        <v>44190</v>
      </c>
      <c r="L234" s="6">
        <v>168249</v>
      </c>
      <c r="M234" s="6"/>
      <c r="N234" s="5"/>
      <c r="O234" s="5"/>
      <c r="P234" s="6">
        <v>417401</v>
      </c>
    </row>
    <row r="235" spans="1:16" x14ac:dyDescent="0.25">
      <c r="A235" s="8" t="s">
        <v>198</v>
      </c>
      <c r="B235" s="8">
        <v>56036</v>
      </c>
      <c r="C235" s="10">
        <v>44573</v>
      </c>
      <c r="D235" s="9">
        <v>6321</v>
      </c>
      <c r="E235" s="9"/>
      <c r="F235" s="9">
        <v>29887</v>
      </c>
      <c r="G235" s="9"/>
      <c r="H235" s="10">
        <v>44524</v>
      </c>
      <c r="I235" s="9">
        <v>29887</v>
      </c>
      <c r="J235" s="9"/>
      <c r="K235" s="10">
        <v>44190</v>
      </c>
      <c r="L235" s="9">
        <v>168249</v>
      </c>
      <c r="M235" s="9"/>
      <c r="N235" s="8"/>
      <c r="O235" s="8"/>
      <c r="P235" s="9">
        <v>417401</v>
      </c>
    </row>
    <row r="236" spans="1:16" x14ac:dyDescent="0.25">
      <c r="A236" s="5" t="s">
        <v>198</v>
      </c>
      <c r="B236" s="5">
        <v>56037</v>
      </c>
      <c r="C236" s="7">
        <v>44575</v>
      </c>
      <c r="D236" s="6">
        <v>160</v>
      </c>
      <c r="E236" s="6"/>
      <c r="F236" s="6">
        <v>7699</v>
      </c>
      <c r="G236" s="6"/>
      <c r="H236" s="7">
        <v>44559</v>
      </c>
      <c r="I236" s="6">
        <v>7699</v>
      </c>
      <c r="J236" s="6"/>
      <c r="K236" s="7">
        <v>44253</v>
      </c>
      <c r="L236" s="6">
        <v>147540</v>
      </c>
      <c r="M236" s="6"/>
      <c r="N236" s="5"/>
      <c r="O236" s="5"/>
      <c r="P236" s="6">
        <v>405960</v>
      </c>
    </row>
    <row r="237" spans="1:16" x14ac:dyDescent="0.25">
      <c r="A237" s="8" t="s">
        <v>198</v>
      </c>
      <c r="B237" s="8">
        <v>56038</v>
      </c>
      <c r="C237" s="10">
        <v>44575</v>
      </c>
      <c r="D237" s="9">
        <v>160</v>
      </c>
      <c r="E237" s="9"/>
      <c r="F237" s="9">
        <v>7699</v>
      </c>
      <c r="G237" s="9"/>
      <c r="H237" s="10">
        <v>44559</v>
      </c>
      <c r="I237" s="9">
        <v>7699</v>
      </c>
      <c r="J237" s="9"/>
      <c r="K237" s="10">
        <v>44253</v>
      </c>
      <c r="L237" s="9">
        <v>147540</v>
      </c>
      <c r="M237" s="9"/>
      <c r="N237" s="8"/>
      <c r="O237" s="8"/>
      <c r="P237" s="9">
        <v>405961</v>
      </c>
    </row>
    <row r="238" spans="1:16" x14ac:dyDescent="0.25">
      <c r="A238" s="5" t="s">
        <v>198</v>
      </c>
      <c r="B238" s="5">
        <v>56039</v>
      </c>
      <c r="C238" s="7">
        <v>44565</v>
      </c>
      <c r="D238" s="6">
        <v>5723</v>
      </c>
      <c r="E238" s="6"/>
      <c r="F238" s="6">
        <v>60912</v>
      </c>
      <c r="G238" s="6"/>
      <c r="H238" s="5"/>
      <c r="I238" s="6">
        <v>137103</v>
      </c>
      <c r="J238" s="6"/>
      <c r="K238" s="7">
        <v>44285</v>
      </c>
      <c r="L238" s="6">
        <v>137103</v>
      </c>
      <c r="M238" s="6"/>
      <c r="N238" s="5"/>
      <c r="O238" s="5"/>
      <c r="P238" s="6">
        <v>401486</v>
      </c>
    </row>
    <row r="239" spans="1:16" x14ac:dyDescent="0.25">
      <c r="A239" s="8" t="s">
        <v>198</v>
      </c>
      <c r="B239" s="8">
        <v>56040</v>
      </c>
      <c r="C239" s="10">
        <v>44565</v>
      </c>
      <c r="D239" s="9">
        <v>5723</v>
      </c>
      <c r="E239" s="9"/>
      <c r="F239" s="9">
        <v>60912</v>
      </c>
      <c r="G239" s="9"/>
      <c r="H239" s="8"/>
      <c r="I239" s="9">
        <v>137103</v>
      </c>
      <c r="J239" s="9"/>
      <c r="K239" s="10">
        <v>44285</v>
      </c>
      <c r="L239" s="9">
        <v>137103</v>
      </c>
      <c r="M239" s="9"/>
      <c r="N239" s="8"/>
      <c r="O239" s="8"/>
      <c r="P239" s="9">
        <v>401486</v>
      </c>
    </row>
    <row r="240" spans="1:16" x14ac:dyDescent="0.25">
      <c r="A240" s="5" t="s">
        <v>198</v>
      </c>
      <c r="B240" s="5">
        <v>56041</v>
      </c>
      <c r="C240" s="7">
        <v>44559</v>
      </c>
      <c r="D240" s="6">
        <v>5686</v>
      </c>
      <c r="E240" s="6"/>
      <c r="F240" s="6">
        <v>42884</v>
      </c>
      <c r="G240" s="6"/>
      <c r="H240" s="5"/>
      <c r="I240" s="6">
        <v>120808</v>
      </c>
      <c r="J240" s="6"/>
      <c r="K240" s="7">
        <v>44305</v>
      </c>
      <c r="L240" s="6">
        <v>120808</v>
      </c>
      <c r="M240" s="6"/>
      <c r="N240" s="5"/>
      <c r="O240" s="5"/>
      <c r="P240" s="6">
        <v>385335</v>
      </c>
    </row>
    <row r="241" spans="1:16" x14ac:dyDescent="0.25">
      <c r="A241" s="8" t="s">
        <v>198</v>
      </c>
      <c r="B241" s="8">
        <v>56042</v>
      </c>
      <c r="C241" s="10">
        <v>44559</v>
      </c>
      <c r="D241" s="9">
        <v>5686</v>
      </c>
      <c r="E241" s="9"/>
      <c r="F241" s="9">
        <v>42884</v>
      </c>
      <c r="G241" s="9"/>
      <c r="H241" s="8"/>
      <c r="I241" s="9">
        <v>120808</v>
      </c>
      <c r="J241" s="9"/>
      <c r="K241" s="10">
        <v>44305</v>
      </c>
      <c r="L241" s="9">
        <v>120808</v>
      </c>
      <c r="M241" s="9"/>
      <c r="N241" s="8"/>
      <c r="O241" s="8"/>
      <c r="P241" s="9">
        <v>385335</v>
      </c>
    </row>
    <row r="242" spans="1:16" x14ac:dyDescent="0.25">
      <c r="A242" s="5" t="s">
        <v>198</v>
      </c>
      <c r="B242" s="5">
        <v>56043</v>
      </c>
      <c r="C242" s="5"/>
      <c r="D242" s="6">
        <v>2739</v>
      </c>
      <c r="E242" s="6"/>
      <c r="F242" s="6">
        <v>2739</v>
      </c>
      <c r="G242" s="6"/>
      <c r="H242" s="5"/>
      <c r="I242" s="6">
        <v>82204</v>
      </c>
      <c r="J242" s="6"/>
      <c r="K242" s="7">
        <v>44406</v>
      </c>
      <c r="L242" s="6">
        <v>82204</v>
      </c>
      <c r="M242" s="6"/>
      <c r="N242" s="5"/>
      <c r="O242" s="5"/>
      <c r="P242" s="6">
        <v>343367</v>
      </c>
    </row>
    <row r="243" spans="1:16" x14ac:dyDescent="0.25">
      <c r="A243" s="8" t="s">
        <v>198</v>
      </c>
      <c r="B243" s="8">
        <v>56044</v>
      </c>
      <c r="C243" s="8"/>
      <c r="D243" s="9">
        <v>2739</v>
      </c>
      <c r="E243" s="9"/>
      <c r="F243" s="9">
        <v>2739</v>
      </c>
      <c r="G243" s="9"/>
      <c r="H243" s="8"/>
      <c r="I243" s="9">
        <v>82204</v>
      </c>
      <c r="J243" s="9"/>
      <c r="K243" s="10">
        <v>44406</v>
      </c>
      <c r="L243" s="9">
        <v>82204</v>
      </c>
      <c r="M243" s="9"/>
      <c r="N243" s="8"/>
      <c r="O243" s="8"/>
      <c r="P243" s="9">
        <v>343367</v>
      </c>
    </row>
    <row r="244" spans="1:16" x14ac:dyDescent="0.25">
      <c r="A244" s="5" t="s">
        <v>198</v>
      </c>
      <c r="B244" s="5">
        <v>56045</v>
      </c>
      <c r="C244" s="7">
        <v>44567</v>
      </c>
      <c r="D244" s="6">
        <v>6259</v>
      </c>
      <c r="E244" s="6"/>
      <c r="F244" s="6">
        <v>14155</v>
      </c>
      <c r="G244" s="6"/>
      <c r="H244" s="5"/>
      <c r="I244" s="6">
        <v>14155</v>
      </c>
      <c r="J244" s="6"/>
      <c r="K244" s="7">
        <v>44551</v>
      </c>
      <c r="L244" s="6">
        <v>14155</v>
      </c>
      <c r="M244" s="6"/>
      <c r="N244" s="5"/>
      <c r="O244" s="5"/>
      <c r="P244" s="6">
        <v>279158</v>
      </c>
    </row>
    <row r="245" spans="1:16" x14ac:dyDescent="0.25">
      <c r="A245" s="8" t="s">
        <v>198</v>
      </c>
      <c r="B245" s="8">
        <v>56046</v>
      </c>
      <c r="C245" s="10">
        <v>44567</v>
      </c>
      <c r="D245" s="9">
        <v>6259</v>
      </c>
      <c r="E245" s="9"/>
      <c r="F245" s="9">
        <v>14155</v>
      </c>
      <c r="G245" s="9"/>
      <c r="H245" s="8"/>
      <c r="I245" s="9">
        <v>14155</v>
      </c>
      <c r="J245" s="9"/>
      <c r="K245" s="10">
        <v>44551</v>
      </c>
      <c r="L245" s="9">
        <v>14155</v>
      </c>
      <c r="M245" s="9"/>
      <c r="N245" s="8"/>
      <c r="O245" s="8"/>
      <c r="P245" s="9">
        <v>279158</v>
      </c>
    </row>
    <row r="246" spans="1:16" x14ac:dyDescent="0.25">
      <c r="A246" s="5" t="s">
        <v>198</v>
      </c>
      <c r="B246" s="5">
        <v>56047</v>
      </c>
      <c r="C246" s="7">
        <v>44581</v>
      </c>
      <c r="D246" s="6">
        <v>2011</v>
      </c>
      <c r="E246" s="6"/>
      <c r="F246" s="6">
        <v>34403</v>
      </c>
      <c r="G246" s="6"/>
      <c r="H246" s="5"/>
      <c r="I246" s="6">
        <v>34403</v>
      </c>
      <c r="J246" s="6"/>
      <c r="K246" s="7">
        <v>44518</v>
      </c>
      <c r="L246" s="6">
        <v>34403</v>
      </c>
      <c r="M246" s="6"/>
      <c r="N246" s="5"/>
      <c r="O246" s="5"/>
      <c r="P246" s="6">
        <v>299199</v>
      </c>
    </row>
    <row r="247" spans="1:16" x14ac:dyDescent="0.25">
      <c r="A247" s="8" t="s">
        <v>198</v>
      </c>
      <c r="B247" s="8">
        <v>56048</v>
      </c>
      <c r="C247" s="10">
        <v>44581</v>
      </c>
      <c r="D247" s="9">
        <v>2011</v>
      </c>
      <c r="E247" s="9"/>
      <c r="F247" s="9">
        <v>34403</v>
      </c>
      <c r="G247" s="9"/>
      <c r="H247" s="8"/>
      <c r="I247" s="9">
        <v>34403</v>
      </c>
      <c r="J247" s="9"/>
      <c r="K247" s="10">
        <v>44518</v>
      </c>
      <c r="L247" s="9">
        <v>34403</v>
      </c>
      <c r="M247" s="9"/>
      <c r="N247" s="8"/>
      <c r="O247" s="8"/>
      <c r="P247" s="9">
        <v>299199</v>
      </c>
    </row>
    <row r="248" spans="1:16" x14ac:dyDescent="0.25">
      <c r="A248" s="5" t="s">
        <v>198</v>
      </c>
      <c r="B248" s="5">
        <v>57003</v>
      </c>
      <c r="C248" s="7">
        <v>44251</v>
      </c>
      <c r="D248" s="6">
        <v>1671</v>
      </c>
      <c r="E248" s="6"/>
      <c r="F248" s="6">
        <v>71863</v>
      </c>
      <c r="G248" s="6"/>
      <c r="H248" s="7">
        <v>44099</v>
      </c>
      <c r="I248" s="6">
        <v>71863</v>
      </c>
      <c r="J248" s="6"/>
      <c r="K248" s="5"/>
      <c r="L248" s="6">
        <v>196533</v>
      </c>
      <c r="M248" s="6"/>
      <c r="N248" s="5" t="s">
        <v>130</v>
      </c>
      <c r="O248" s="7">
        <v>43187</v>
      </c>
      <c r="P248" s="6">
        <v>196533</v>
      </c>
    </row>
    <row r="249" spans="1:16" x14ac:dyDescent="0.25">
      <c r="A249" s="8" t="s">
        <v>198</v>
      </c>
      <c r="B249" s="8">
        <v>57004</v>
      </c>
      <c r="C249" s="10">
        <v>44251</v>
      </c>
      <c r="D249" s="9">
        <v>1672</v>
      </c>
      <c r="E249" s="9"/>
      <c r="F249" s="9">
        <v>71864</v>
      </c>
      <c r="G249" s="9"/>
      <c r="H249" s="10">
        <v>44099</v>
      </c>
      <c r="I249" s="9">
        <v>71864</v>
      </c>
      <c r="J249" s="9"/>
      <c r="K249" s="8"/>
      <c r="L249" s="9">
        <v>196534</v>
      </c>
      <c r="M249" s="9"/>
      <c r="N249" s="8" t="s">
        <v>130</v>
      </c>
      <c r="O249" s="10">
        <v>43187</v>
      </c>
      <c r="P249" s="9">
        <v>196534</v>
      </c>
    </row>
    <row r="250" spans="1:16" x14ac:dyDescent="0.25">
      <c r="A250" s="5" t="s">
        <v>198</v>
      </c>
      <c r="B250" s="5">
        <v>57005</v>
      </c>
      <c r="C250" s="7">
        <v>43658</v>
      </c>
      <c r="D250" s="6">
        <v>3764</v>
      </c>
      <c r="E250" s="6"/>
      <c r="F250" s="6">
        <v>17879</v>
      </c>
      <c r="G250" s="6"/>
      <c r="H250" s="7">
        <v>43434</v>
      </c>
      <c r="I250" s="6">
        <v>96888</v>
      </c>
      <c r="J250" s="6"/>
      <c r="K250" s="5"/>
      <c r="L250" s="6">
        <v>219697</v>
      </c>
      <c r="M250" s="6"/>
      <c r="N250" s="5" t="s">
        <v>130</v>
      </c>
      <c r="O250" s="7">
        <v>42866</v>
      </c>
      <c r="P250" s="6">
        <v>219697</v>
      </c>
    </row>
    <row r="251" spans="1:16" x14ac:dyDescent="0.25">
      <c r="A251" s="8" t="s">
        <v>198</v>
      </c>
      <c r="B251" s="8">
        <v>57006</v>
      </c>
      <c r="C251" s="10">
        <v>43658</v>
      </c>
      <c r="D251" s="9">
        <v>3769</v>
      </c>
      <c r="E251" s="9"/>
      <c r="F251" s="9">
        <v>17884</v>
      </c>
      <c r="G251" s="9"/>
      <c r="H251" s="10">
        <v>43434</v>
      </c>
      <c r="I251" s="9">
        <v>96893</v>
      </c>
      <c r="J251" s="9"/>
      <c r="K251" s="8"/>
      <c r="L251" s="9">
        <v>219702</v>
      </c>
      <c r="M251" s="9"/>
      <c r="N251" s="8" t="s">
        <v>130</v>
      </c>
      <c r="O251" s="10">
        <v>42866</v>
      </c>
      <c r="P251" s="9">
        <v>219702</v>
      </c>
    </row>
    <row r="252" spans="1:16" x14ac:dyDescent="0.25">
      <c r="A252" s="5" t="s">
        <v>198</v>
      </c>
      <c r="B252" s="5">
        <v>57007</v>
      </c>
      <c r="C252" s="5"/>
      <c r="D252" s="6">
        <v>1089</v>
      </c>
      <c r="E252" s="6"/>
      <c r="F252" s="6">
        <v>1089</v>
      </c>
      <c r="G252" s="6"/>
      <c r="H252" s="5"/>
      <c r="I252" s="6">
        <v>1089</v>
      </c>
      <c r="J252" s="6"/>
      <c r="K252" s="5"/>
      <c r="L252" s="6">
        <v>1089</v>
      </c>
      <c r="M252" s="6"/>
      <c r="N252" s="5" t="s">
        <v>130</v>
      </c>
      <c r="O252" s="7">
        <v>43399</v>
      </c>
      <c r="P252" s="6">
        <v>1089</v>
      </c>
    </row>
    <row r="253" spans="1:16" x14ac:dyDescent="0.25">
      <c r="A253" s="8" t="s">
        <v>198</v>
      </c>
      <c r="B253" s="8">
        <v>57008</v>
      </c>
      <c r="C253" s="8"/>
      <c r="D253" s="9">
        <v>1089</v>
      </c>
      <c r="E253" s="9"/>
      <c r="F253" s="9">
        <v>1089</v>
      </c>
      <c r="G253" s="9"/>
      <c r="H253" s="8"/>
      <c r="I253" s="9">
        <v>1089</v>
      </c>
      <c r="J253" s="9"/>
      <c r="K253" s="8"/>
      <c r="L253" s="9">
        <v>1089</v>
      </c>
      <c r="M253" s="9"/>
      <c r="N253" s="8" t="s">
        <v>130</v>
      </c>
      <c r="O253" s="10">
        <v>43399</v>
      </c>
      <c r="P253" s="9">
        <v>1089</v>
      </c>
    </row>
    <row r="254" spans="1:16" x14ac:dyDescent="0.25">
      <c r="A254" s="5" t="s">
        <v>198</v>
      </c>
      <c r="B254" s="5">
        <v>57009</v>
      </c>
      <c r="C254" s="7">
        <v>44524</v>
      </c>
      <c r="D254" s="6">
        <v>4931</v>
      </c>
      <c r="E254" s="6"/>
      <c r="F254" s="6">
        <v>13347</v>
      </c>
      <c r="G254" s="6"/>
      <c r="H254" s="7">
        <v>44315</v>
      </c>
      <c r="I254" s="6">
        <v>90371</v>
      </c>
      <c r="J254" s="6"/>
      <c r="K254" s="7">
        <v>43830</v>
      </c>
      <c r="L254" s="6">
        <v>227314</v>
      </c>
      <c r="M254" s="6"/>
      <c r="N254" s="5" t="s">
        <v>130</v>
      </c>
      <c r="O254" s="7">
        <v>42741</v>
      </c>
      <c r="P254" s="6">
        <v>468740</v>
      </c>
    </row>
    <row r="255" spans="1:16" x14ac:dyDescent="0.25">
      <c r="A255" s="8" t="s">
        <v>198</v>
      </c>
      <c r="B255" s="8">
        <v>57010</v>
      </c>
      <c r="C255" s="10">
        <v>44524</v>
      </c>
      <c r="D255" s="9">
        <v>4932</v>
      </c>
      <c r="E255" s="9"/>
      <c r="F255" s="9">
        <v>13348</v>
      </c>
      <c r="G255" s="9"/>
      <c r="H255" s="10">
        <v>44315</v>
      </c>
      <c r="I255" s="9">
        <v>90373</v>
      </c>
      <c r="J255" s="9"/>
      <c r="K255" s="10">
        <v>43830</v>
      </c>
      <c r="L255" s="9">
        <v>227316</v>
      </c>
      <c r="M255" s="9"/>
      <c r="N255" s="8" t="s">
        <v>130</v>
      </c>
      <c r="O255" s="10">
        <v>42741</v>
      </c>
      <c r="P255" s="9">
        <v>468741</v>
      </c>
    </row>
    <row r="256" spans="1:16" x14ac:dyDescent="0.25">
      <c r="A256" s="5" t="s">
        <v>198</v>
      </c>
      <c r="B256" s="5">
        <v>57011</v>
      </c>
      <c r="C256" s="7">
        <v>44519</v>
      </c>
      <c r="D256" s="6">
        <v>5971</v>
      </c>
      <c r="E256" s="6"/>
      <c r="F256" s="6">
        <v>14056</v>
      </c>
      <c r="G256" s="6"/>
      <c r="H256" s="5"/>
      <c r="I256" s="6">
        <v>91964</v>
      </c>
      <c r="J256" s="6"/>
      <c r="K256" s="7">
        <v>44330</v>
      </c>
      <c r="L256" s="6">
        <v>91964</v>
      </c>
      <c r="M256" s="6"/>
      <c r="N256" s="5" t="s">
        <v>130</v>
      </c>
      <c r="O256" s="7">
        <v>43391</v>
      </c>
      <c r="P256" s="6">
        <v>353973</v>
      </c>
    </row>
    <row r="257" spans="1:16" x14ac:dyDescent="0.25">
      <c r="A257" s="8" t="s">
        <v>198</v>
      </c>
      <c r="B257" s="8">
        <v>57012</v>
      </c>
      <c r="C257" s="10">
        <v>44519</v>
      </c>
      <c r="D257" s="9">
        <v>5971</v>
      </c>
      <c r="E257" s="9"/>
      <c r="F257" s="9">
        <v>14056</v>
      </c>
      <c r="G257" s="9"/>
      <c r="H257" s="8"/>
      <c r="I257" s="9">
        <v>91964</v>
      </c>
      <c r="J257" s="9"/>
      <c r="K257" s="10">
        <v>44330</v>
      </c>
      <c r="L257" s="9">
        <v>91964</v>
      </c>
      <c r="M257" s="9"/>
      <c r="N257" s="8" t="s">
        <v>130</v>
      </c>
      <c r="O257" s="10">
        <v>43391</v>
      </c>
      <c r="P257" s="9">
        <v>353973</v>
      </c>
    </row>
    <row r="258" spans="1:16" x14ac:dyDescent="0.25">
      <c r="A258" s="5" t="s">
        <v>198</v>
      </c>
      <c r="B258" s="5">
        <v>57013</v>
      </c>
      <c r="C258" s="7">
        <v>44573</v>
      </c>
      <c r="D258" s="6">
        <v>5588</v>
      </c>
      <c r="E258" s="6"/>
      <c r="F258" s="6">
        <v>69086</v>
      </c>
      <c r="G258" s="6"/>
      <c r="H258" s="5"/>
      <c r="I258" s="6">
        <v>69086</v>
      </c>
      <c r="J258" s="6"/>
      <c r="K258" s="7">
        <v>44439</v>
      </c>
      <c r="L258" s="6">
        <v>69086</v>
      </c>
      <c r="M258" s="6"/>
      <c r="N258" s="5" t="s">
        <v>130</v>
      </c>
      <c r="O258" s="7">
        <v>43609</v>
      </c>
      <c r="P258" s="6">
        <v>311934</v>
      </c>
    </row>
    <row r="259" spans="1:16" x14ac:dyDescent="0.25">
      <c r="A259" s="8" t="s">
        <v>198</v>
      </c>
      <c r="B259" s="8">
        <v>57014</v>
      </c>
      <c r="C259" s="10">
        <v>44573</v>
      </c>
      <c r="D259" s="9">
        <v>5588</v>
      </c>
      <c r="E259" s="9"/>
      <c r="F259" s="9">
        <v>69086</v>
      </c>
      <c r="G259" s="9"/>
      <c r="H259" s="8"/>
      <c r="I259" s="9">
        <v>69086</v>
      </c>
      <c r="J259" s="9"/>
      <c r="K259" s="10">
        <v>44439</v>
      </c>
      <c r="L259" s="9">
        <v>69086</v>
      </c>
      <c r="M259" s="9"/>
      <c r="N259" s="8" t="s">
        <v>130</v>
      </c>
      <c r="O259" s="10">
        <v>43609</v>
      </c>
      <c r="P259" s="9">
        <v>311934</v>
      </c>
    </row>
    <row r="260" spans="1:16" x14ac:dyDescent="0.25">
      <c r="A260" s="5" t="s">
        <v>198</v>
      </c>
      <c r="B260" s="5">
        <v>57015</v>
      </c>
      <c r="C260" s="5"/>
      <c r="D260" s="6">
        <v>5</v>
      </c>
      <c r="E260" s="6"/>
      <c r="F260" s="6">
        <v>5</v>
      </c>
      <c r="G260" s="6"/>
      <c r="H260" s="5"/>
      <c r="I260" s="6">
        <v>5</v>
      </c>
      <c r="J260" s="6"/>
      <c r="K260" s="5"/>
      <c r="L260" s="6">
        <v>5</v>
      </c>
      <c r="M260" s="6"/>
      <c r="N260" s="5" t="s">
        <v>130</v>
      </c>
      <c r="O260" s="7">
        <v>43512</v>
      </c>
      <c r="P260" s="6">
        <v>5</v>
      </c>
    </row>
    <row r="261" spans="1:16" x14ac:dyDescent="0.25">
      <c r="A261" s="8" t="s">
        <v>198</v>
      </c>
      <c r="B261" s="8">
        <v>57016</v>
      </c>
      <c r="C261" s="8"/>
      <c r="D261" s="9">
        <v>5</v>
      </c>
      <c r="E261" s="9"/>
      <c r="F261" s="9">
        <v>5</v>
      </c>
      <c r="G261" s="9"/>
      <c r="H261" s="8"/>
      <c r="I261" s="9">
        <v>5</v>
      </c>
      <c r="J261" s="9"/>
      <c r="K261" s="8"/>
      <c r="L261" s="9">
        <v>5</v>
      </c>
      <c r="M261" s="9"/>
      <c r="N261" s="8" t="s">
        <v>130</v>
      </c>
      <c r="O261" s="10">
        <v>43512</v>
      </c>
      <c r="P261" s="9">
        <v>5</v>
      </c>
    </row>
    <row r="262" spans="1:16" x14ac:dyDescent="0.25">
      <c r="A262" s="5" t="s">
        <v>198</v>
      </c>
      <c r="B262" s="5">
        <v>57017</v>
      </c>
      <c r="C262" s="7">
        <v>44571</v>
      </c>
      <c r="D262" s="6">
        <v>6991</v>
      </c>
      <c r="E262" s="6"/>
      <c r="F262" s="6">
        <v>46149</v>
      </c>
      <c r="G262" s="6"/>
      <c r="H262" s="7">
        <v>44132</v>
      </c>
      <c r="I262" s="6">
        <v>123018</v>
      </c>
      <c r="J262" s="6"/>
      <c r="K262" s="5"/>
      <c r="L262" s="6">
        <v>253190</v>
      </c>
      <c r="M262" s="6"/>
      <c r="N262" s="5" t="s">
        <v>130</v>
      </c>
      <c r="O262" s="7">
        <v>43550</v>
      </c>
      <c r="P262" s="6">
        <v>253190</v>
      </c>
    </row>
    <row r="263" spans="1:16" x14ac:dyDescent="0.25">
      <c r="A263" s="8" t="s">
        <v>198</v>
      </c>
      <c r="B263" s="8">
        <v>57018</v>
      </c>
      <c r="C263" s="10">
        <v>44571</v>
      </c>
      <c r="D263" s="9">
        <v>6991</v>
      </c>
      <c r="E263" s="9"/>
      <c r="F263" s="9">
        <v>46153</v>
      </c>
      <c r="G263" s="9"/>
      <c r="H263" s="10">
        <v>44132</v>
      </c>
      <c r="I263" s="9">
        <v>123022</v>
      </c>
      <c r="J263" s="9"/>
      <c r="K263" s="8"/>
      <c r="L263" s="9">
        <v>253197</v>
      </c>
      <c r="M263" s="9"/>
      <c r="N263" s="8" t="s">
        <v>130</v>
      </c>
      <c r="O263" s="10">
        <v>43550</v>
      </c>
      <c r="P263" s="9">
        <v>253197</v>
      </c>
    </row>
    <row r="264" spans="1:16" x14ac:dyDescent="0.25">
      <c r="A264" s="5" t="s">
        <v>198</v>
      </c>
      <c r="B264" s="5">
        <v>57019</v>
      </c>
      <c r="C264" s="5"/>
      <c r="D264" s="6">
        <v>7743</v>
      </c>
      <c r="E264" s="6"/>
      <c r="F264" s="6">
        <v>7743</v>
      </c>
      <c r="G264" s="6"/>
      <c r="H264" s="7">
        <v>44567</v>
      </c>
      <c r="I264" s="6">
        <v>7743</v>
      </c>
      <c r="J264" s="6"/>
      <c r="K264" s="5"/>
      <c r="L264" s="6">
        <v>146238</v>
      </c>
      <c r="M264" s="6"/>
      <c r="N264" s="5" t="s">
        <v>130</v>
      </c>
      <c r="O264" s="7">
        <v>44137</v>
      </c>
      <c r="P264" s="6">
        <v>146238</v>
      </c>
    </row>
    <row r="265" spans="1:16" x14ac:dyDescent="0.25">
      <c r="A265" s="8" t="s">
        <v>198</v>
      </c>
      <c r="B265" s="8">
        <v>57020</v>
      </c>
      <c r="C265" s="8"/>
      <c r="D265" s="9">
        <v>7743</v>
      </c>
      <c r="E265" s="9"/>
      <c r="F265" s="9">
        <v>7743</v>
      </c>
      <c r="G265" s="9"/>
      <c r="H265" s="10">
        <v>44567</v>
      </c>
      <c r="I265" s="9">
        <v>7743</v>
      </c>
      <c r="J265" s="9"/>
      <c r="K265" s="8"/>
      <c r="L265" s="9">
        <v>146239</v>
      </c>
      <c r="M265" s="9"/>
      <c r="N265" s="8" t="s">
        <v>130</v>
      </c>
      <c r="O265" s="10">
        <v>44137</v>
      </c>
      <c r="P265" s="9">
        <v>146239</v>
      </c>
    </row>
    <row r="266" spans="1:16" x14ac:dyDescent="0.25">
      <c r="A266" s="5" t="s">
        <v>198</v>
      </c>
      <c r="B266" s="5">
        <v>57021</v>
      </c>
      <c r="C266" s="7">
        <v>44572</v>
      </c>
      <c r="D266" s="6">
        <v>6613</v>
      </c>
      <c r="E266" s="6"/>
      <c r="F266" s="6">
        <v>22572</v>
      </c>
      <c r="G266" s="6"/>
      <c r="H266" s="7">
        <v>44540</v>
      </c>
      <c r="I266" s="6">
        <v>22572</v>
      </c>
      <c r="J266" s="6"/>
      <c r="K266" s="5"/>
      <c r="L266" s="6">
        <v>162489</v>
      </c>
      <c r="M266" s="6"/>
      <c r="N266" s="5" t="s">
        <v>130</v>
      </c>
      <c r="O266" s="7">
        <v>44021</v>
      </c>
      <c r="P266" s="6">
        <v>162489</v>
      </c>
    </row>
    <row r="267" spans="1:16" x14ac:dyDescent="0.25">
      <c r="A267" s="8" t="s">
        <v>198</v>
      </c>
      <c r="B267" s="8">
        <v>57022</v>
      </c>
      <c r="C267" s="10">
        <v>44572</v>
      </c>
      <c r="D267" s="9">
        <v>6613</v>
      </c>
      <c r="E267" s="9"/>
      <c r="F267" s="9">
        <v>22572</v>
      </c>
      <c r="G267" s="9"/>
      <c r="H267" s="10">
        <v>44540</v>
      </c>
      <c r="I267" s="9">
        <v>22572</v>
      </c>
      <c r="J267" s="9"/>
      <c r="K267" s="8"/>
      <c r="L267" s="9">
        <v>162483</v>
      </c>
      <c r="M267" s="9"/>
      <c r="N267" s="8" t="s">
        <v>130</v>
      </c>
      <c r="O267" s="10">
        <v>44021</v>
      </c>
      <c r="P267" s="9">
        <v>162483</v>
      </c>
    </row>
    <row r="268" spans="1:16" x14ac:dyDescent="0.25">
      <c r="A268" s="5" t="s">
        <v>198</v>
      </c>
      <c r="B268" s="5">
        <v>57023</v>
      </c>
      <c r="C268" s="7">
        <v>44578</v>
      </c>
      <c r="D268" s="6">
        <v>3570</v>
      </c>
      <c r="E268" s="6"/>
      <c r="F268" s="6">
        <v>19170</v>
      </c>
      <c r="G268" s="6"/>
      <c r="H268" s="7">
        <v>44547</v>
      </c>
      <c r="I268" s="6">
        <v>19170</v>
      </c>
      <c r="J268" s="6"/>
      <c r="K268" s="5"/>
      <c r="L268" s="6">
        <v>157774</v>
      </c>
      <c r="M268" s="6"/>
      <c r="N268" s="5" t="s">
        <v>130</v>
      </c>
      <c r="O268" s="7">
        <v>44084</v>
      </c>
      <c r="P268" s="6">
        <v>157774</v>
      </c>
    </row>
    <row r="269" spans="1:16" x14ac:dyDescent="0.25">
      <c r="A269" s="8" t="s">
        <v>198</v>
      </c>
      <c r="B269" s="8">
        <v>57024</v>
      </c>
      <c r="C269" s="10">
        <v>44578</v>
      </c>
      <c r="D269" s="9">
        <v>3570</v>
      </c>
      <c r="E269" s="9"/>
      <c r="F269" s="9">
        <v>19170</v>
      </c>
      <c r="G269" s="9"/>
      <c r="H269" s="10">
        <v>44547</v>
      </c>
      <c r="I269" s="9">
        <v>19170</v>
      </c>
      <c r="J269" s="9"/>
      <c r="K269" s="8"/>
      <c r="L269" s="9">
        <v>157775</v>
      </c>
      <c r="M269" s="9"/>
      <c r="N269" s="8" t="s">
        <v>130</v>
      </c>
      <c r="O269" s="10">
        <v>44084</v>
      </c>
      <c r="P269" s="9">
        <v>157775</v>
      </c>
    </row>
    <row r="270" spans="1:16" x14ac:dyDescent="0.25">
      <c r="A270" s="5" t="s">
        <v>198</v>
      </c>
      <c r="B270" s="5">
        <v>57025</v>
      </c>
      <c r="C270" s="7">
        <v>44581</v>
      </c>
      <c r="D270" s="6">
        <v>656</v>
      </c>
      <c r="E270" s="6"/>
      <c r="F270" s="6">
        <v>8717</v>
      </c>
      <c r="G270" s="6"/>
      <c r="H270" s="5"/>
      <c r="I270" s="6">
        <v>87315</v>
      </c>
      <c r="J270" s="6"/>
      <c r="K270" s="5"/>
      <c r="L270" s="6">
        <v>87315</v>
      </c>
      <c r="M270" s="6"/>
      <c r="N270" s="5" t="s">
        <v>130</v>
      </c>
      <c r="O270" s="7">
        <v>44264</v>
      </c>
      <c r="P270" s="6">
        <v>87315</v>
      </c>
    </row>
    <row r="271" spans="1:16" x14ac:dyDescent="0.25">
      <c r="A271" s="8" t="s">
        <v>198</v>
      </c>
      <c r="B271" s="8">
        <v>57026</v>
      </c>
      <c r="C271" s="10">
        <v>44581</v>
      </c>
      <c r="D271" s="9">
        <v>656</v>
      </c>
      <c r="E271" s="9"/>
      <c r="F271" s="9">
        <v>8717</v>
      </c>
      <c r="G271" s="9"/>
      <c r="H271" s="8"/>
      <c r="I271" s="9">
        <v>87320</v>
      </c>
      <c r="J271" s="9"/>
      <c r="K271" s="8"/>
      <c r="L271" s="9">
        <v>87320</v>
      </c>
      <c r="M271" s="9"/>
      <c r="N271" s="8" t="s">
        <v>130</v>
      </c>
      <c r="O271" s="10">
        <v>44264</v>
      </c>
      <c r="P271" s="9">
        <v>87320</v>
      </c>
    </row>
    <row r="272" spans="1:16" x14ac:dyDescent="0.25">
      <c r="A272" s="5" t="s">
        <v>198</v>
      </c>
      <c r="B272" s="5">
        <v>57027</v>
      </c>
      <c r="C272" s="5"/>
      <c r="D272" s="6">
        <v>4530</v>
      </c>
      <c r="E272" s="6"/>
      <c r="F272" s="6">
        <v>4530</v>
      </c>
      <c r="G272" s="6"/>
      <c r="H272" s="5"/>
      <c r="I272" s="6">
        <v>81516</v>
      </c>
      <c r="J272" s="6"/>
      <c r="K272" s="5"/>
      <c r="L272" s="6">
        <v>81516</v>
      </c>
      <c r="M272" s="6"/>
      <c r="N272" s="5" t="s">
        <v>130</v>
      </c>
      <c r="O272" s="7">
        <v>44294</v>
      </c>
      <c r="P272" s="6">
        <v>81516</v>
      </c>
    </row>
    <row r="273" spans="1:16" x14ac:dyDescent="0.25">
      <c r="A273" s="8" t="s">
        <v>198</v>
      </c>
      <c r="B273" s="8">
        <v>57028</v>
      </c>
      <c r="C273" s="8"/>
      <c r="D273" s="9">
        <v>4530</v>
      </c>
      <c r="E273" s="9"/>
      <c r="F273" s="9">
        <v>4530</v>
      </c>
      <c r="G273" s="9"/>
      <c r="H273" s="8"/>
      <c r="I273" s="9">
        <v>81520</v>
      </c>
      <c r="J273" s="9"/>
      <c r="K273" s="8"/>
      <c r="L273" s="9">
        <v>81520</v>
      </c>
      <c r="M273" s="9"/>
      <c r="N273" s="8" t="s">
        <v>130</v>
      </c>
      <c r="O273" s="10">
        <v>44294</v>
      </c>
      <c r="P273" s="9">
        <v>81520</v>
      </c>
    </row>
    <row r="274" spans="1:16" x14ac:dyDescent="0.25">
      <c r="A274" s="5" t="s">
        <v>198</v>
      </c>
      <c r="B274" s="5">
        <v>57029</v>
      </c>
      <c r="C274" s="7">
        <v>44571</v>
      </c>
      <c r="D274" s="6">
        <v>5789</v>
      </c>
      <c r="E274" s="6"/>
      <c r="F274" s="6">
        <v>51898</v>
      </c>
      <c r="G274" s="6"/>
      <c r="H274" s="5"/>
      <c r="I274" s="6">
        <v>129227</v>
      </c>
      <c r="J274" s="6"/>
      <c r="K274" s="5"/>
      <c r="L274" s="6">
        <v>129227</v>
      </c>
      <c r="M274" s="6"/>
      <c r="N274" s="5" t="s">
        <v>130</v>
      </c>
      <c r="O274" s="7">
        <v>44197</v>
      </c>
      <c r="P274" s="6">
        <v>129191</v>
      </c>
    </row>
    <row r="275" spans="1:16" x14ac:dyDescent="0.25">
      <c r="A275" s="8" t="s">
        <v>198</v>
      </c>
      <c r="B275" s="8">
        <v>57030</v>
      </c>
      <c r="C275" s="10">
        <v>44571</v>
      </c>
      <c r="D275" s="9">
        <v>5789</v>
      </c>
      <c r="E275" s="9"/>
      <c r="F275" s="9">
        <v>51898</v>
      </c>
      <c r="G275" s="9"/>
      <c r="H275" s="8"/>
      <c r="I275" s="9">
        <v>129230</v>
      </c>
      <c r="J275" s="9"/>
      <c r="K275" s="8"/>
      <c r="L275" s="9">
        <v>129230</v>
      </c>
      <c r="M275" s="9"/>
      <c r="N275" s="8" t="s">
        <v>130</v>
      </c>
      <c r="O275" s="10">
        <v>44197</v>
      </c>
      <c r="P275" s="9">
        <v>129194</v>
      </c>
    </row>
    <row r="276" spans="1:16" x14ac:dyDescent="0.25">
      <c r="A276" s="5" t="s">
        <v>198</v>
      </c>
      <c r="B276" s="5">
        <v>57031</v>
      </c>
      <c r="C276" s="7">
        <v>44564</v>
      </c>
      <c r="D276" s="6">
        <v>8070</v>
      </c>
      <c r="E276" s="6"/>
      <c r="F276" s="6">
        <v>16021</v>
      </c>
      <c r="G276" s="6"/>
      <c r="H276" s="5"/>
      <c r="I276" s="6">
        <v>16021</v>
      </c>
      <c r="J276" s="6"/>
      <c r="K276" s="5"/>
      <c r="L276" s="6">
        <v>16021</v>
      </c>
      <c r="M276" s="6"/>
      <c r="N276" s="5" t="s">
        <v>130</v>
      </c>
      <c r="O276" s="7">
        <v>44381</v>
      </c>
      <c r="P276" s="6">
        <v>16021</v>
      </c>
    </row>
    <row r="277" spans="1:16" x14ac:dyDescent="0.25">
      <c r="A277" s="8" t="s">
        <v>198</v>
      </c>
      <c r="B277" s="8">
        <v>57032</v>
      </c>
      <c r="C277" s="10">
        <v>44564</v>
      </c>
      <c r="D277" s="9">
        <v>8070</v>
      </c>
      <c r="E277" s="9"/>
      <c r="F277" s="9">
        <v>16019</v>
      </c>
      <c r="G277" s="9"/>
      <c r="H277" s="8"/>
      <c r="I277" s="9">
        <v>16019</v>
      </c>
      <c r="J277" s="9"/>
      <c r="K277" s="8"/>
      <c r="L277" s="9">
        <v>16019</v>
      </c>
      <c r="M277" s="9"/>
      <c r="N277" s="8" t="s">
        <v>130</v>
      </c>
      <c r="O277" s="10">
        <v>44381</v>
      </c>
      <c r="P277" s="9">
        <v>16019</v>
      </c>
    </row>
    <row r="278" spans="1:16" x14ac:dyDescent="0.25">
      <c r="A278" s="5" t="s">
        <v>198</v>
      </c>
      <c r="B278" s="5">
        <v>57033</v>
      </c>
      <c r="C278" s="7">
        <v>44580</v>
      </c>
      <c r="D278" s="6">
        <v>1826</v>
      </c>
      <c r="E278" s="6"/>
      <c r="F278" s="6">
        <v>33523</v>
      </c>
      <c r="G278" s="6"/>
      <c r="H278" s="5"/>
      <c r="I278" s="6">
        <v>33523</v>
      </c>
      <c r="J278" s="6"/>
      <c r="K278" s="5"/>
      <c r="L278" s="6">
        <v>33523</v>
      </c>
      <c r="M278" s="6"/>
      <c r="N278" s="5" t="s">
        <v>130</v>
      </c>
      <c r="O278" s="7">
        <v>44333</v>
      </c>
      <c r="P278" s="6">
        <v>33523</v>
      </c>
    </row>
    <row r="279" spans="1:16" x14ac:dyDescent="0.25">
      <c r="A279" s="8" t="s">
        <v>198</v>
      </c>
      <c r="B279" s="8">
        <v>57034</v>
      </c>
      <c r="C279" s="10">
        <v>44580</v>
      </c>
      <c r="D279" s="9">
        <v>1826</v>
      </c>
      <c r="E279" s="9"/>
      <c r="F279" s="9">
        <v>33523</v>
      </c>
      <c r="G279" s="9"/>
      <c r="H279" s="8"/>
      <c r="I279" s="9">
        <v>33523</v>
      </c>
      <c r="J279" s="9"/>
      <c r="K279" s="8"/>
      <c r="L279" s="9">
        <v>33523</v>
      </c>
      <c r="M279" s="9"/>
      <c r="N279" s="8" t="s">
        <v>130</v>
      </c>
      <c r="O279" s="10">
        <v>44333</v>
      </c>
      <c r="P279" s="9">
        <v>33523</v>
      </c>
    </row>
    <row r="280" spans="1:16" x14ac:dyDescent="0.25">
      <c r="A280" s="5" t="s">
        <v>198</v>
      </c>
      <c r="B280" s="5">
        <v>57035</v>
      </c>
      <c r="C280" s="7">
        <v>44573</v>
      </c>
      <c r="D280" s="6">
        <v>6321</v>
      </c>
      <c r="E280" s="6"/>
      <c r="F280" s="6">
        <v>29887</v>
      </c>
      <c r="G280" s="6"/>
      <c r="H280" s="7">
        <v>44524</v>
      </c>
      <c r="I280" s="6">
        <v>29887</v>
      </c>
      <c r="J280" s="6"/>
      <c r="K280" s="7">
        <v>44190</v>
      </c>
      <c r="L280" s="6">
        <v>168249</v>
      </c>
      <c r="M280" s="6"/>
      <c r="N280" s="5"/>
      <c r="O280" s="5"/>
      <c r="P280" s="6">
        <v>417401</v>
      </c>
    </row>
    <row r="281" spans="1:16" x14ac:dyDescent="0.25">
      <c r="A281" s="8" t="s">
        <v>198</v>
      </c>
      <c r="B281" s="8">
        <v>57036</v>
      </c>
      <c r="C281" s="10">
        <v>44573</v>
      </c>
      <c r="D281" s="9">
        <v>6321</v>
      </c>
      <c r="E281" s="9"/>
      <c r="F281" s="9">
        <v>29887</v>
      </c>
      <c r="G281" s="9"/>
      <c r="H281" s="10">
        <v>44524</v>
      </c>
      <c r="I281" s="9">
        <v>29887</v>
      </c>
      <c r="J281" s="9"/>
      <c r="K281" s="10">
        <v>44190</v>
      </c>
      <c r="L281" s="9">
        <v>168249</v>
      </c>
      <c r="M281" s="9"/>
      <c r="N281" s="8"/>
      <c r="O281" s="8"/>
      <c r="P281" s="9">
        <v>417401</v>
      </c>
    </row>
    <row r="282" spans="1:16" x14ac:dyDescent="0.25">
      <c r="A282" s="5" t="s">
        <v>198</v>
      </c>
      <c r="B282" s="5">
        <v>57037</v>
      </c>
      <c r="C282" s="7">
        <v>44575</v>
      </c>
      <c r="D282" s="6">
        <v>160</v>
      </c>
      <c r="E282" s="6"/>
      <c r="F282" s="6">
        <v>7699</v>
      </c>
      <c r="G282" s="6"/>
      <c r="H282" s="7">
        <v>44559</v>
      </c>
      <c r="I282" s="6">
        <v>7699</v>
      </c>
      <c r="J282" s="6"/>
      <c r="K282" s="7">
        <v>44253</v>
      </c>
      <c r="L282" s="6">
        <v>147540</v>
      </c>
      <c r="M282" s="6"/>
      <c r="N282" s="5"/>
      <c r="O282" s="5"/>
      <c r="P282" s="6">
        <v>405960</v>
      </c>
    </row>
    <row r="283" spans="1:16" x14ac:dyDescent="0.25">
      <c r="A283" s="8" t="s">
        <v>198</v>
      </c>
      <c r="B283" s="8">
        <v>57038</v>
      </c>
      <c r="C283" s="10">
        <v>44575</v>
      </c>
      <c r="D283" s="9">
        <v>160</v>
      </c>
      <c r="E283" s="9"/>
      <c r="F283" s="9">
        <v>7699</v>
      </c>
      <c r="G283" s="9"/>
      <c r="H283" s="10">
        <v>44559</v>
      </c>
      <c r="I283" s="9">
        <v>7699</v>
      </c>
      <c r="J283" s="9"/>
      <c r="K283" s="10">
        <v>44253</v>
      </c>
      <c r="L283" s="9">
        <v>147540</v>
      </c>
      <c r="M283" s="9"/>
      <c r="N283" s="8"/>
      <c r="O283" s="8"/>
      <c r="P283" s="9">
        <v>405960</v>
      </c>
    </row>
    <row r="284" spans="1:16" x14ac:dyDescent="0.25">
      <c r="A284" s="5" t="s">
        <v>198</v>
      </c>
      <c r="B284" s="5">
        <v>57039</v>
      </c>
      <c r="C284" s="7">
        <v>44565</v>
      </c>
      <c r="D284" s="6">
        <v>5723</v>
      </c>
      <c r="E284" s="6"/>
      <c r="F284" s="6">
        <v>60912</v>
      </c>
      <c r="G284" s="6"/>
      <c r="H284" s="5"/>
      <c r="I284" s="6">
        <v>137103</v>
      </c>
      <c r="J284" s="6"/>
      <c r="K284" s="7">
        <v>44285</v>
      </c>
      <c r="L284" s="6">
        <v>137103</v>
      </c>
      <c r="M284" s="6"/>
      <c r="N284" s="5"/>
      <c r="O284" s="5"/>
      <c r="P284" s="6">
        <v>401486</v>
      </c>
    </row>
    <row r="285" spans="1:16" x14ac:dyDescent="0.25">
      <c r="A285" s="8" t="s">
        <v>198</v>
      </c>
      <c r="B285" s="8">
        <v>57040</v>
      </c>
      <c r="C285" s="10">
        <v>44565</v>
      </c>
      <c r="D285" s="9">
        <v>5723</v>
      </c>
      <c r="E285" s="9"/>
      <c r="F285" s="9">
        <v>60912</v>
      </c>
      <c r="G285" s="9"/>
      <c r="H285" s="8"/>
      <c r="I285" s="9">
        <v>137103</v>
      </c>
      <c r="J285" s="9"/>
      <c r="K285" s="10">
        <v>44285</v>
      </c>
      <c r="L285" s="9">
        <v>137103</v>
      </c>
      <c r="M285" s="9"/>
      <c r="N285" s="8"/>
      <c r="O285" s="8"/>
      <c r="P285" s="9">
        <v>401486</v>
      </c>
    </row>
    <row r="286" spans="1:16" x14ac:dyDescent="0.25">
      <c r="A286" s="5" t="s">
        <v>198</v>
      </c>
      <c r="B286" s="5">
        <v>57041</v>
      </c>
      <c r="C286" s="7">
        <v>44559</v>
      </c>
      <c r="D286" s="6">
        <v>5686</v>
      </c>
      <c r="E286" s="6"/>
      <c r="F286" s="6">
        <v>42884</v>
      </c>
      <c r="G286" s="6"/>
      <c r="H286" s="5"/>
      <c r="I286" s="6">
        <v>120808</v>
      </c>
      <c r="J286" s="6"/>
      <c r="K286" s="7">
        <v>44305</v>
      </c>
      <c r="L286" s="6">
        <v>120808</v>
      </c>
      <c r="M286" s="6"/>
      <c r="N286" s="5"/>
      <c r="O286" s="5"/>
      <c r="P286" s="6">
        <v>385335</v>
      </c>
    </row>
    <row r="287" spans="1:16" x14ac:dyDescent="0.25">
      <c r="A287" s="8" t="s">
        <v>198</v>
      </c>
      <c r="B287" s="8">
        <v>57042</v>
      </c>
      <c r="C287" s="10">
        <v>44559</v>
      </c>
      <c r="D287" s="9">
        <v>5686</v>
      </c>
      <c r="E287" s="9"/>
      <c r="F287" s="9">
        <v>42884</v>
      </c>
      <c r="G287" s="9"/>
      <c r="H287" s="8"/>
      <c r="I287" s="9">
        <v>120808</v>
      </c>
      <c r="J287" s="9"/>
      <c r="K287" s="10">
        <v>44305</v>
      </c>
      <c r="L287" s="9">
        <v>120808</v>
      </c>
      <c r="M287" s="9"/>
      <c r="N287" s="8"/>
      <c r="O287" s="8"/>
      <c r="P287" s="9">
        <v>385336</v>
      </c>
    </row>
    <row r="288" spans="1:16" x14ac:dyDescent="0.25">
      <c r="A288" s="5" t="s">
        <v>198</v>
      </c>
      <c r="B288" s="5">
        <v>57043</v>
      </c>
      <c r="C288" s="5"/>
      <c r="D288" s="6">
        <v>2739</v>
      </c>
      <c r="E288" s="6"/>
      <c r="F288" s="6">
        <v>2739</v>
      </c>
      <c r="G288" s="6"/>
      <c r="H288" s="5"/>
      <c r="I288" s="6">
        <v>82204</v>
      </c>
      <c r="J288" s="6"/>
      <c r="K288" s="7">
        <v>44406</v>
      </c>
      <c r="L288" s="6">
        <v>82204</v>
      </c>
      <c r="M288" s="6"/>
      <c r="N288" s="5"/>
      <c r="O288" s="5"/>
      <c r="P288" s="6">
        <v>343367</v>
      </c>
    </row>
    <row r="289" spans="1:16" x14ac:dyDescent="0.25">
      <c r="A289" s="8" t="s">
        <v>198</v>
      </c>
      <c r="B289" s="8">
        <v>57044</v>
      </c>
      <c r="C289" s="8"/>
      <c r="D289" s="9">
        <v>2739</v>
      </c>
      <c r="E289" s="9"/>
      <c r="F289" s="9">
        <v>2739</v>
      </c>
      <c r="G289" s="9"/>
      <c r="H289" s="8"/>
      <c r="I289" s="9">
        <v>82204</v>
      </c>
      <c r="J289" s="9"/>
      <c r="K289" s="10">
        <v>44406</v>
      </c>
      <c r="L289" s="9">
        <v>82204</v>
      </c>
      <c r="M289" s="9"/>
      <c r="N289" s="8"/>
      <c r="O289" s="8"/>
      <c r="P289" s="9">
        <v>343367</v>
      </c>
    </row>
    <row r="290" spans="1:16" x14ac:dyDescent="0.25">
      <c r="A290" s="5" t="s">
        <v>198</v>
      </c>
      <c r="B290" s="5">
        <v>57045</v>
      </c>
      <c r="C290" s="7">
        <v>44567</v>
      </c>
      <c r="D290" s="6">
        <v>6259</v>
      </c>
      <c r="E290" s="6"/>
      <c r="F290" s="6">
        <v>14155</v>
      </c>
      <c r="G290" s="6"/>
      <c r="H290" s="5"/>
      <c r="I290" s="6">
        <v>14155</v>
      </c>
      <c r="J290" s="6"/>
      <c r="K290" s="7">
        <v>44551</v>
      </c>
      <c r="L290" s="6">
        <v>14155</v>
      </c>
      <c r="M290" s="6"/>
      <c r="N290" s="5"/>
      <c r="O290" s="5"/>
      <c r="P290" s="6">
        <v>279158</v>
      </c>
    </row>
    <row r="291" spans="1:16" x14ac:dyDescent="0.25">
      <c r="A291" s="8" t="s">
        <v>198</v>
      </c>
      <c r="B291" s="8">
        <v>57046</v>
      </c>
      <c r="C291" s="10">
        <v>44567</v>
      </c>
      <c r="D291" s="9">
        <v>6259</v>
      </c>
      <c r="E291" s="9"/>
      <c r="F291" s="9">
        <v>14155</v>
      </c>
      <c r="G291" s="9"/>
      <c r="H291" s="8"/>
      <c r="I291" s="9">
        <v>14155</v>
      </c>
      <c r="J291" s="9"/>
      <c r="K291" s="10">
        <v>44551</v>
      </c>
      <c r="L291" s="9">
        <v>14155</v>
      </c>
      <c r="M291" s="9"/>
      <c r="N291" s="8"/>
      <c r="O291" s="8"/>
      <c r="P291" s="9">
        <v>279158</v>
      </c>
    </row>
    <row r="292" spans="1:16" x14ac:dyDescent="0.25">
      <c r="A292" s="5" t="s">
        <v>198</v>
      </c>
      <c r="B292" s="5">
        <v>57047</v>
      </c>
      <c r="C292" s="7">
        <v>44581</v>
      </c>
      <c r="D292" s="6">
        <v>2011</v>
      </c>
      <c r="E292" s="6"/>
      <c r="F292" s="6">
        <v>34403</v>
      </c>
      <c r="G292" s="6"/>
      <c r="H292" s="5"/>
      <c r="I292" s="6">
        <v>34403</v>
      </c>
      <c r="J292" s="6"/>
      <c r="K292" s="7">
        <v>44518</v>
      </c>
      <c r="L292" s="6">
        <v>34403</v>
      </c>
      <c r="M292" s="6"/>
      <c r="N292" s="5"/>
      <c r="O292" s="5"/>
      <c r="P292" s="6">
        <v>299199</v>
      </c>
    </row>
    <row r="293" spans="1:16" x14ac:dyDescent="0.25">
      <c r="A293" s="8" t="s">
        <v>198</v>
      </c>
      <c r="B293" s="8">
        <v>57048</v>
      </c>
      <c r="C293" s="10">
        <v>44581</v>
      </c>
      <c r="D293" s="9">
        <v>2011</v>
      </c>
      <c r="E293" s="9"/>
      <c r="F293" s="9">
        <v>34403</v>
      </c>
      <c r="G293" s="9"/>
      <c r="H293" s="8"/>
      <c r="I293" s="9">
        <v>34403</v>
      </c>
      <c r="J293" s="9"/>
      <c r="K293" s="10">
        <v>44518</v>
      </c>
      <c r="L293" s="9">
        <v>34403</v>
      </c>
      <c r="M293" s="9"/>
      <c r="N293" s="8"/>
      <c r="O293" s="8"/>
      <c r="P293" s="9">
        <v>299199</v>
      </c>
    </row>
    <row r="294" spans="1:16" x14ac:dyDescent="0.25">
      <c r="A294" s="5" t="s">
        <v>198</v>
      </c>
      <c r="B294" s="5">
        <v>58003</v>
      </c>
      <c r="C294" s="7">
        <v>44251</v>
      </c>
      <c r="D294" s="6">
        <v>1671</v>
      </c>
      <c r="E294" s="6"/>
      <c r="F294" s="6">
        <v>71863</v>
      </c>
      <c r="G294" s="6"/>
      <c r="H294" s="7">
        <v>44099</v>
      </c>
      <c r="I294" s="6">
        <v>71863</v>
      </c>
      <c r="J294" s="6"/>
      <c r="K294" s="5"/>
      <c r="L294" s="6">
        <v>196533</v>
      </c>
      <c r="M294" s="6"/>
      <c r="N294" s="5" t="s">
        <v>130</v>
      </c>
      <c r="O294" s="7">
        <v>43187</v>
      </c>
      <c r="P294" s="6">
        <v>196533</v>
      </c>
    </row>
    <row r="295" spans="1:16" x14ac:dyDescent="0.25">
      <c r="A295" s="8" t="s">
        <v>198</v>
      </c>
      <c r="B295" s="8">
        <v>58004</v>
      </c>
      <c r="C295" s="10">
        <v>44251</v>
      </c>
      <c r="D295" s="9">
        <v>1671</v>
      </c>
      <c r="E295" s="9"/>
      <c r="F295" s="9">
        <v>71863</v>
      </c>
      <c r="G295" s="9"/>
      <c r="H295" s="10">
        <v>44099</v>
      </c>
      <c r="I295" s="9">
        <v>71863</v>
      </c>
      <c r="J295" s="9"/>
      <c r="K295" s="8"/>
      <c r="L295" s="9">
        <v>196533</v>
      </c>
      <c r="M295" s="9"/>
      <c r="N295" s="8" t="s">
        <v>130</v>
      </c>
      <c r="O295" s="10">
        <v>43187</v>
      </c>
      <c r="P295" s="9">
        <v>196533</v>
      </c>
    </row>
    <row r="296" spans="1:16" x14ac:dyDescent="0.25">
      <c r="A296" s="5" t="s">
        <v>198</v>
      </c>
      <c r="B296" s="5">
        <v>58005</v>
      </c>
      <c r="C296" s="7">
        <v>43658</v>
      </c>
      <c r="D296" s="6">
        <v>3763</v>
      </c>
      <c r="E296" s="6"/>
      <c r="F296" s="6">
        <v>17878</v>
      </c>
      <c r="G296" s="6"/>
      <c r="H296" s="7">
        <v>43434</v>
      </c>
      <c r="I296" s="6">
        <v>96887</v>
      </c>
      <c r="J296" s="6"/>
      <c r="K296" s="5"/>
      <c r="L296" s="6">
        <v>219696</v>
      </c>
      <c r="M296" s="6"/>
      <c r="N296" s="5" t="s">
        <v>130</v>
      </c>
      <c r="O296" s="7">
        <v>42866</v>
      </c>
      <c r="P296" s="6">
        <v>219696</v>
      </c>
    </row>
    <row r="297" spans="1:16" x14ac:dyDescent="0.25">
      <c r="A297" s="8" t="s">
        <v>198</v>
      </c>
      <c r="B297" s="8">
        <v>58006</v>
      </c>
      <c r="C297" s="10">
        <v>43658</v>
      </c>
      <c r="D297" s="9">
        <v>3777</v>
      </c>
      <c r="E297" s="9"/>
      <c r="F297" s="9">
        <v>17892</v>
      </c>
      <c r="G297" s="9"/>
      <c r="H297" s="10">
        <v>43434</v>
      </c>
      <c r="I297" s="9">
        <v>96901</v>
      </c>
      <c r="J297" s="9"/>
      <c r="K297" s="8"/>
      <c r="L297" s="9">
        <v>219710</v>
      </c>
      <c r="M297" s="9"/>
      <c r="N297" s="8" t="s">
        <v>130</v>
      </c>
      <c r="O297" s="10">
        <v>42866</v>
      </c>
      <c r="P297" s="9">
        <v>219710</v>
      </c>
    </row>
    <row r="298" spans="1:16" x14ac:dyDescent="0.25">
      <c r="A298" s="5" t="s">
        <v>198</v>
      </c>
      <c r="B298" s="5">
        <v>58007</v>
      </c>
      <c r="C298" s="5"/>
      <c r="D298" s="6">
        <v>1089</v>
      </c>
      <c r="E298" s="6"/>
      <c r="F298" s="6">
        <v>1089</v>
      </c>
      <c r="G298" s="6"/>
      <c r="H298" s="5"/>
      <c r="I298" s="6">
        <v>1089</v>
      </c>
      <c r="J298" s="6"/>
      <c r="K298" s="5"/>
      <c r="L298" s="6">
        <v>1089</v>
      </c>
      <c r="M298" s="6"/>
      <c r="N298" s="5" t="s">
        <v>130</v>
      </c>
      <c r="O298" s="7">
        <v>43399</v>
      </c>
      <c r="P298" s="6">
        <v>1089</v>
      </c>
    </row>
    <row r="299" spans="1:16" x14ac:dyDescent="0.25">
      <c r="A299" s="8" t="s">
        <v>198</v>
      </c>
      <c r="B299" s="8">
        <v>58008</v>
      </c>
      <c r="C299" s="8"/>
      <c r="D299" s="9">
        <v>1089</v>
      </c>
      <c r="E299" s="9"/>
      <c r="F299" s="9">
        <v>1089</v>
      </c>
      <c r="G299" s="9"/>
      <c r="H299" s="8"/>
      <c r="I299" s="9">
        <v>1089</v>
      </c>
      <c r="J299" s="9"/>
      <c r="K299" s="8"/>
      <c r="L299" s="9">
        <v>1089</v>
      </c>
      <c r="M299" s="9"/>
      <c r="N299" s="8" t="s">
        <v>130</v>
      </c>
      <c r="O299" s="10">
        <v>43399</v>
      </c>
      <c r="P299" s="9">
        <v>1089</v>
      </c>
    </row>
    <row r="300" spans="1:16" x14ac:dyDescent="0.25">
      <c r="A300" s="5" t="s">
        <v>198</v>
      </c>
      <c r="B300" s="5">
        <v>58009</v>
      </c>
      <c r="C300" s="7">
        <v>44524</v>
      </c>
      <c r="D300" s="6">
        <v>4931</v>
      </c>
      <c r="E300" s="6"/>
      <c r="F300" s="6">
        <v>13347</v>
      </c>
      <c r="G300" s="6"/>
      <c r="H300" s="7">
        <v>44315</v>
      </c>
      <c r="I300" s="6">
        <v>90371</v>
      </c>
      <c r="J300" s="6"/>
      <c r="K300" s="7">
        <v>43830</v>
      </c>
      <c r="L300" s="6">
        <v>227314</v>
      </c>
      <c r="M300" s="6"/>
      <c r="N300" s="5" t="s">
        <v>130</v>
      </c>
      <c r="O300" s="7">
        <v>42741</v>
      </c>
      <c r="P300" s="6">
        <v>467681</v>
      </c>
    </row>
    <row r="301" spans="1:16" x14ac:dyDescent="0.25">
      <c r="A301" s="8" t="s">
        <v>198</v>
      </c>
      <c r="B301" s="8">
        <v>58010</v>
      </c>
      <c r="C301" s="10">
        <v>44524</v>
      </c>
      <c r="D301" s="9">
        <v>4931</v>
      </c>
      <c r="E301" s="9"/>
      <c r="F301" s="9">
        <v>13347</v>
      </c>
      <c r="G301" s="9"/>
      <c r="H301" s="10">
        <v>44315</v>
      </c>
      <c r="I301" s="9">
        <v>90371</v>
      </c>
      <c r="J301" s="9"/>
      <c r="K301" s="10">
        <v>43830</v>
      </c>
      <c r="L301" s="9">
        <v>227314</v>
      </c>
      <c r="M301" s="9"/>
      <c r="N301" s="8" t="s">
        <v>130</v>
      </c>
      <c r="O301" s="10">
        <v>42741</v>
      </c>
      <c r="P301" s="9">
        <v>467681</v>
      </c>
    </row>
    <row r="302" spans="1:16" x14ac:dyDescent="0.25">
      <c r="A302" s="5" t="s">
        <v>198</v>
      </c>
      <c r="B302" s="5">
        <v>58011</v>
      </c>
      <c r="C302" s="7">
        <v>44519</v>
      </c>
      <c r="D302" s="6">
        <v>5971</v>
      </c>
      <c r="E302" s="6"/>
      <c r="F302" s="6">
        <v>14056</v>
      </c>
      <c r="G302" s="6"/>
      <c r="H302" s="5"/>
      <c r="I302" s="6">
        <v>91964</v>
      </c>
      <c r="J302" s="6"/>
      <c r="K302" s="7">
        <v>44330</v>
      </c>
      <c r="L302" s="6">
        <v>91964</v>
      </c>
      <c r="M302" s="6"/>
      <c r="N302" s="5" t="s">
        <v>130</v>
      </c>
      <c r="O302" s="7">
        <v>43391</v>
      </c>
      <c r="P302" s="6">
        <v>353973</v>
      </c>
    </row>
    <row r="303" spans="1:16" x14ac:dyDescent="0.25">
      <c r="A303" s="8" t="s">
        <v>198</v>
      </c>
      <c r="B303" s="8">
        <v>58012</v>
      </c>
      <c r="C303" s="10">
        <v>44519</v>
      </c>
      <c r="D303" s="9">
        <v>5971</v>
      </c>
      <c r="E303" s="9"/>
      <c r="F303" s="9">
        <v>14056</v>
      </c>
      <c r="G303" s="9"/>
      <c r="H303" s="8"/>
      <c r="I303" s="9">
        <v>91964</v>
      </c>
      <c r="J303" s="9"/>
      <c r="K303" s="10">
        <v>44330</v>
      </c>
      <c r="L303" s="9">
        <v>91964</v>
      </c>
      <c r="M303" s="9"/>
      <c r="N303" s="8" t="s">
        <v>130</v>
      </c>
      <c r="O303" s="10">
        <v>43391</v>
      </c>
      <c r="P303" s="9">
        <v>353973</v>
      </c>
    </row>
    <row r="304" spans="1:16" x14ac:dyDescent="0.25">
      <c r="A304" s="5" t="s">
        <v>198</v>
      </c>
      <c r="B304" s="5">
        <v>58013</v>
      </c>
      <c r="C304" s="7">
        <v>44573</v>
      </c>
      <c r="D304" s="6">
        <v>5588</v>
      </c>
      <c r="E304" s="6"/>
      <c r="F304" s="6">
        <v>69086</v>
      </c>
      <c r="G304" s="6"/>
      <c r="H304" s="5"/>
      <c r="I304" s="6">
        <v>69086</v>
      </c>
      <c r="J304" s="6"/>
      <c r="K304" s="7">
        <v>44439</v>
      </c>
      <c r="L304" s="6">
        <v>69086</v>
      </c>
      <c r="M304" s="6"/>
      <c r="N304" s="5" t="s">
        <v>130</v>
      </c>
      <c r="O304" s="7">
        <v>43609</v>
      </c>
      <c r="P304" s="6">
        <v>311934</v>
      </c>
    </row>
    <row r="305" spans="1:16" x14ac:dyDescent="0.25">
      <c r="A305" s="8" t="s">
        <v>198</v>
      </c>
      <c r="B305" s="8">
        <v>58014</v>
      </c>
      <c r="C305" s="10">
        <v>44573</v>
      </c>
      <c r="D305" s="9">
        <v>5588</v>
      </c>
      <c r="E305" s="9"/>
      <c r="F305" s="9">
        <v>69086</v>
      </c>
      <c r="G305" s="9"/>
      <c r="H305" s="8"/>
      <c r="I305" s="9">
        <v>69086</v>
      </c>
      <c r="J305" s="9"/>
      <c r="K305" s="10">
        <v>44439</v>
      </c>
      <c r="L305" s="9">
        <v>69086</v>
      </c>
      <c r="M305" s="9"/>
      <c r="N305" s="8" t="s">
        <v>130</v>
      </c>
      <c r="O305" s="10">
        <v>43609</v>
      </c>
      <c r="P305" s="9">
        <v>311934</v>
      </c>
    </row>
    <row r="306" spans="1:16" x14ac:dyDescent="0.25">
      <c r="A306" s="5" t="s">
        <v>198</v>
      </c>
      <c r="B306" s="5">
        <v>58015</v>
      </c>
      <c r="C306" s="5"/>
      <c r="D306" s="6">
        <v>5</v>
      </c>
      <c r="E306" s="6"/>
      <c r="F306" s="6">
        <v>5</v>
      </c>
      <c r="G306" s="6"/>
      <c r="H306" s="5"/>
      <c r="I306" s="6">
        <v>5</v>
      </c>
      <c r="J306" s="6"/>
      <c r="K306" s="5"/>
      <c r="L306" s="6">
        <v>5</v>
      </c>
      <c r="M306" s="6"/>
      <c r="N306" s="5" t="s">
        <v>130</v>
      </c>
      <c r="O306" s="7">
        <v>43512</v>
      </c>
      <c r="P306" s="6">
        <v>5</v>
      </c>
    </row>
    <row r="307" spans="1:16" x14ac:dyDescent="0.25">
      <c r="A307" s="8" t="s">
        <v>198</v>
      </c>
      <c r="B307" s="8">
        <v>58016</v>
      </c>
      <c r="C307" s="8"/>
      <c r="D307" s="9">
        <v>5</v>
      </c>
      <c r="E307" s="9"/>
      <c r="F307" s="9">
        <v>5</v>
      </c>
      <c r="G307" s="9"/>
      <c r="H307" s="8"/>
      <c r="I307" s="9">
        <v>5</v>
      </c>
      <c r="J307" s="9"/>
      <c r="K307" s="8"/>
      <c r="L307" s="9">
        <v>5</v>
      </c>
      <c r="M307" s="9"/>
      <c r="N307" s="8" t="s">
        <v>130</v>
      </c>
      <c r="O307" s="10">
        <v>43512</v>
      </c>
      <c r="P307" s="9">
        <v>5</v>
      </c>
    </row>
    <row r="308" spans="1:16" x14ac:dyDescent="0.25">
      <c r="A308" s="5" t="s">
        <v>198</v>
      </c>
      <c r="B308" s="5">
        <v>58017</v>
      </c>
      <c r="C308" s="7">
        <v>44571</v>
      </c>
      <c r="D308" s="6">
        <v>6991</v>
      </c>
      <c r="E308" s="6"/>
      <c r="F308" s="6">
        <v>46147</v>
      </c>
      <c r="G308" s="6"/>
      <c r="H308" s="7">
        <v>44132</v>
      </c>
      <c r="I308" s="6">
        <v>123016</v>
      </c>
      <c r="J308" s="6"/>
      <c r="K308" s="5"/>
      <c r="L308" s="6">
        <v>253188</v>
      </c>
      <c r="M308" s="6"/>
      <c r="N308" s="5" t="s">
        <v>130</v>
      </c>
      <c r="O308" s="7">
        <v>43550</v>
      </c>
      <c r="P308" s="6">
        <v>253188</v>
      </c>
    </row>
    <row r="309" spans="1:16" x14ac:dyDescent="0.25">
      <c r="A309" s="8" t="s">
        <v>198</v>
      </c>
      <c r="B309" s="8">
        <v>58018</v>
      </c>
      <c r="C309" s="10">
        <v>44571</v>
      </c>
      <c r="D309" s="9">
        <v>6991</v>
      </c>
      <c r="E309" s="9"/>
      <c r="F309" s="9">
        <v>46147</v>
      </c>
      <c r="G309" s="9"/>
      <c r="H309" s="10">
        <v>44132</v>
      </c>
      <c r="I309" s="9">
        <v>123016</v>
      </c>
      <c r="J309" s="9"/>
      <c r="K309" s="8"/>
      <c r="L309" s="9">
        <v>253188</v>
      </c>
      <c r="M309" s="9"/>
      <c r="N309" s="8" t="s">
        <v>130</v>
      </c>
      <c r="O309" s="10">
        <v>43550</v>
      </c>
      <c r="P309" s="9">
        <v>253188</v>
      </c>
    </row>
    <row r="310" spans="1:16" x14ac:dyDescent="0.25">
      <c r="A310" s="5" t="s">
        <v>198</v>
      </c>
      <c r="B310" s="5">
        <v>58019</v>
      </c>
      <c r="C310" s="5"/>
      <c r="D310" s="6">
        <v>7743</v>
      </c>
      <c r="E310" s="6"/>
      <c r="F310" s="6">
        <v>7743</v>
      </c>
      <c r="G310" s="6"/>
      <c r="H310" s="7">
        <v>44567</v>
      </c>
      <c r="I310" s="6">
        <v>7743</v>
      </c>
      <c r="J310" s="6"/>
      <c r="K310" s="5"/>
      <c r="L310" s="6">
        <v>146236</v>
      </c>
      <c r="M310" s="6"/>
      <c r="N310" s="5" t="s">
        <v>130</v>
      </c>
      <c r="O310" s="7">
        <v>44137</v>
      </c>
      <c r="P310" s="6">
        <v>146236</v>
      </c>
    </row>
    <row r="311" spans="1:16" x14ac:dyDescent="0.25">
      <c r="A311" s="8" t="s">
        <v>198</v>
      </c>
      <c r="B311" s="8">
        <v>58020</v>
      </c>
      <c r="C311" s="8"/>
      <c r="D311" s="9">
        <v>7743</v>
      </c>
      <c r="E311" s="9"/>
      <c r="F311" s="9">
        <v>7743</v>
      </c>
      <c r="G311" s="9"/>
      <c r="H311" s="10">
        <v>44567</v>
      </c>
      <c r="I311" s="9">
        <v>7743</v>
      </c>
      <c r="J311" s="9"/>
      <c r="K311" s="8"/>
      <c r="L311" s="9">
        <v>146238</v>
      </c>
      <c r="M311" s="9"/>
      <c r="N311" s="8" t="s">
        <v>130</v>
      </c>
      <c r="O311" s="10">
        <v>44137</v>
      </c>
      <c r="P311" s="9">
        <v>146238</v>
      </c>
    </row>
    <row r="312" spans="1:16" x14ac:dyDescent="0.25">
      <c r="A312" s="5" t="s">
        <v>198</v>
      </c>
      <c r="B312" s="5">
        <v>58021</v>
      </c>
      <c r="C312" s="7">
        <v>44572</v>
      </c>
      <c r="D312" s="6">
        <v>6613</v>
      </c>
      <c r="E312" s="6"/>
      <c r="F312" s="6">
        <v>22572</v>
      </c>
      <c r="G312" s="6"/>
      <c r="H312" s="7">
        <v>44540</v>
      </c>
      <c r="I312" s="6">
        <v>22572</v>
      </c>
      <c r="J312" s="6"/>
      <c r="K312" s="5"/>
      <c r="L312" s="6">
        <v>162484</v>
      </c>
      <c r="M312" s="6"/>
      <c r="N312" s="5" t="s">
        <v>130</v>
      </c>
      <c r="O312" s="7">
        <v>44021</v>
      </c>
      <c r="P312" s="6">
        <v>162484</v>
      </c>
    </row>
    <row r="313" spans="1:16" x14ac:dyDescent="0.25">
      <c r="A313" s="8" t="s">
        <v>198</v>
      </c>
      <c r="B313" s="8">
        <v>58022</v>
      </c>
      <c r="C313" s="10">
        <v>44572</v>
      </c>
      <c r="D313" s="9">
        <v>6613</v>
      </c>
      <c r="E313" s="9"/>
      <c r="F313" s="9">
        <v>22572</v>
      </c>
      <c r="G313" s="9"/>
      <c r="H313" s="10">
        <v>44540</v>
      </c>
      <c r="I313" s="9">
        <v>22572</v>
      </c>
      <c r="J313" s="9"/>
      <c r="K313" s="8"/>
      <c r="L313" s="9">
        <v>162484</v>
      </c>
      <c r="M313" s="9"/>
      <c r="N313" s="8" t="s">
        <v>130</v>
      </c>
      <c r="O313" s="10">
        <v>44021</v>
      </c>
      <c r="P313" s="9">
        <v>162484</v>
      </c>
    </row>
    <row r="314" spans="1:16" x14ac:dyDescent="0.25">
      <c r="A314" s="5" t="s">
        <v>198</v>
      </c>
      <c r="B314" s="5">
        <v>58023</v>
      </c>
      <c r="C314" s="7">
        <v>44578</v>
      </c>
      <c r="D314" s="6">
        <v>3570</v>
      </c>
      <c r="E314" s="6"/>
      <c r="F314" s="6">
        <v>19170</v>
      </c>
      <c r="G314" s="6"/>
      <c r="H314" s="7">
        <v>44547</v>
      </c>
      <c r="I314" s="6">
        <v>19170</v>
      </c>
      <c r="J314" s="6"/>
      <c r="K314" s="5"/>
      <c r="L314" s="6">
        <v>157774</v>
      </c>
      <c r="M314" s="6"/>
      <c r="N314" s="5" t="s">
        <v>130</v>
      </c>
      <c r="O314" s="7">
        <v>44084</v>
      </c>
      <c r="P314" s="6">
        <v>157774</v>
      </c>
    </row>
    <row r="315" spans="1:16" x14ac:dyDescent="0.25">
      <c r="A315" s="8" t="s">
        <v>198</v>
      </c>
      <c r="B315" s="8">
        <v>58024</v>
      </c>
      <c r="C315" s="10">
        <v>44578</v>
      </c>
      <c r="D315" s="9">
        <v>3570</v>
      </c>
      <c r="E315" s="9"/>
      <c r="F315" s="9">
        <v>19170</v>
      </c>
      <c r="G315" s="9"/>
      <c r="H315" s="10">
        <v>44547</v>
      </c>
      <c r="I315" s="9">
        <v>19170</v>
      </c>
      <c r="J315" s="9"/>
      <c r="K315" s="8"/>
      <c r="L315" s="9">
        <v>157774</v>
      </c>
      <c r="M315" s="9"/>
      <c r="N315" s="8" t="s">
        <v>130</v>
      </c>
      <c r="O315" s="10">
        <v>44084</v>
      </c>
      <c r="P315" s="9">
        <v>157774</v>
      </c>
    </row>
    <row r="316" spans="1:16" x14ac:dyDescent="0.25">
      <c r="A316" s="5" t="s">
        <v>198</v>
      </c>
      <c r="B316" s="5">
        <v>58025</v>
      </c>
      <c r="C316" s="7">
        <v>44581</v>
      </c>
      <c r="D316" s="6">
        <v>656</v>
      </c>
      <c r="E316" s="6"/>
      <c r="F316" s="6">
        <v>8717</v>
      </c>
      <c r="G316" s="6"/>
      <c r="H316" s="5"/>
      <c r="I316" s="6">
        <v>87320</v>
      </c>
      <c r="J316" s="6"/>
      <c r="K316" s="5"/>
      <c r="L316" s="6">
        <v>87320</v>
      </c>
      <c r="M316" s="6"/>
      <c r="N316" s="5" t="s">
        <v>130</v>
      </c>
      <c r="O316" s="7">
        <v>44264</v>
      </c>
      <c r="P316" s="6">
        <v>87320</v>
      </c>
    </row>
    <row r="317" spans="1:16" x14ac:dyDescent="0.25">
      <c r="A317" s="8" t="s">
        <v>198</v>
      </c>
      <c r="B317" s="8">
        <v>58026</v>
      </c>
      <c r="C317" s="10">
        <v>44581</v>
      </c>
      <c r="D317" s="9">
        <v>656</v>
      </c>
      <c r="E317" s="9"/>
      <c r="F317" s="9">
        <v>8717</v>
      </c>
      <c r="G317" s="9"/>
      <c r="H317" s="8"/>
      <c r="I317" s="9">
        <v>87319</v>
      </c>
      <c r="J317" s="9"/>
      <c r="K317" s="8"/>
      <c r="L317" s="9">
        <v>87319</v>
      </c>
      <c r="M317" s="9"/>
      <c r="N317" s="8" t="s">
        <v>130</v>
      </c>
      <c r="O317" s="10">
        <v>44264</v>
      </c>
      <c r="P317" s="9">
        <v>87319</v>
      </c>
    </row>
    <row r="318" spans="1:16" x14ac:dyDescent="0.25">
      <c r="A318" s="5" t="s">
        <v>198</v>
      </c>
      <c r="B318" s="5">
        <v>58027</v>
      </c>
      <c r="C318" s="5"/>
      <c r="D318" s="6">
        <v>4530</v>
      </c>
      <c r="E318" s="6"/>
      <c r="F318" s="6">
        <v>4530</v>
      </c>
      <c r="G318" s="6"/>
      <c r="H318" s="5"/>
      <c r="I318" s="6">
        <v>81518</v>
      </c>
      <c r="J318" s="6"/>
      <c r="K318" s="5"/>
      <c r="L318" s="6">
        <v>81518</v>
      </c>
      <c r="M318" s="6"/>
      <c r="N318" s="5" t="s">
        <v>130</v>
      </c>
      <c r="O318" s="7">
        <v>44294</v>
      </c>
      <c r="P318" s="6">
        <v>81518</v>
      </c>
    </row>
    <row r="319" spans="1:16" x14ac:dyDescent="0.25">
      <c r="A319" s="8" t="s">
        <v>198</v>
      </c>
      <c r="B319" s="8">
        <v>58028</v>
      </c>
      <c r="C319" s="8"/>
      <c r="D319" s="9">
        <v>4530</v>
      </c>
      <c r="E319" s="9"/>
      <c r="F319" s="9">
        <v>4530</v>
      </c>
      <c r="G319" s="9"/>
      <c r="H319" s="8"/>
      <c r="I319" s="9">
        <v>81520</v>
      </c>
      <c r="J319" s="9"/>
      <c r="K319" s="8"/>
      <c r="L319" s="9">
        <v>81520</v>
      </c>
      <c r="M319" s="9"/>
      <c r="N319" s="8" t="s">
        <v>130</v>
      </c>
      <c r="O319" s="10">
        <v>44294</v>
      </c>
      <c r="P319" s="9">
        <v>81520</v>
      </c>
    </row>
    <row r="320" spans="1:16" x14ac:dyDescent="0.25">
      <c r="A320" s="5" t="s">
        <v>198</v>
      </c>
      <c r="B320" s="5">
        <v>58029</v>
      </c>
      <c r="C320" s="7">
        <v>44571</v>
      </c>
      <c r="D320" s="6">
        <v>5789</v>
      </c>
      <c r="E320" s="6"/>
      <c r="F320" s="6">
        <v>51898</v>
      </c>
      <c r="G320" s="6"/>
      <c r="H320" s="5"/>
      <c r="I320" s="6">
        <v>129227</v>
      </c>
      <c r="J320" s="6"/>
      <c r="K320" s="5"/>
      <c r="L320" s="6">
        <v>129227</v>
      </c>
      <c r="M320" s="6"/>
      <c r="N320" s="5" t="s">
        <v>130</v>
      </c>
      <c r="O320" s="7">
        <v>44197</v>
      </c>
      <c r="P320" s="6">
        <v>129191</v>
      </c>
    </row>
    <row r="321" spans="1:16" x14ac:dyDescent="0.25">
      <c r="A321" s="8" t="s">
        <v>198</v>
      </c>
      <c r="B321" s="8">
        <v>58030</v>
      </c>
      <c r="C321" s="10">
        <v>44571</v>
      </c>
      <c r="D321" s="9">
        <v>5789</v>
      </c>
      <c r="E321" s="9"/>
      <c r="F321" s="9">
        <v>51898</v>
      </c>
      <c r="G321" s="9"/>
      <c r="H321" s="8"/>
      <c r="I321" s="9">
        <v>129227</v>
      </c>
      <c r="J321" s="9"/>
      <c r="K321" s="8"/>
      <c r="L321" s="9">
        <v>129227</v>
      </c>
      <c r="M321" s="9"/>
      <c r="N321" s="8" t="s">
        <v>130</v>
      </c>
      <c r="O321" s="10">
        <v>44197</v>
      </c>
      <c r="P321" s="9">
        <v>129191</v>
      </c>
    </row>
    <row r="322" spans="1:16" x14ac:dyDescent="0.25">
      <c r="A322" s="5" t="s">
        <v>198</v>
      </c>
      <c r="B322" s="5">
        <v>58031</v>
      </c>
      <c r="C322" s="7">
        <v>44564</v>
      </c>
      <c r="D322" s="6">
        <v>8070</v>
      </c>
      <c r="E322" s="6"/>
      <c r="F322" s="6">
        <v>16019</v>
      </c>
      <c r="G322" s="6"/>
      <c r="H322" s="5"/>
      <c r="I322" s="6">
        <v>16019</v>
      </c>
      <c r="J322" s="6"/>
      <c r="K322" s="5"/>
      <c r="L322" s="6">
        <v>16019</v>
      </c>
      <c r="M322" s="6"/>
      <c r="N322" s="5" t="s">
        <v>130</v>
      </c>
      <c r="O322" s="7">
        <v>44381</v>
      </c>
      <c r="P322" s="6">
        <v>16019</v>
      </c>
    </row>
    <row r="323" spans="1:16" x14ac:dyDescent="0.25">
      <c r="A323" s="8" t="s">
        <v>198</v>
      </c>
      <c r="B323" s="8">
        <v>58032</v>
      </c>
      <c r="C323" s="10">
        <v>44564</v>
      </c>
      <c r="D323" s="9">
        <v>8070</v>
      </c>
      <c r="E323" s="9"/>
      <c r="F323" s="9">
        <v>16019</v>
      </c>
      <c r="G323" s="9"/>
      <c r="H323" s="8"/>
      <c r="I323" s="9">
        <v>16019</v>
      </c>
      <c r="J323" s="9"/>
      <c r="K323" s="8"/>
      <c r="L323" s="9">
        <v>16019</v>
      </c>
      <c r="M323" s="9"/>
      <c r="N323" s="8" t="s">
        <v>130</v>
      </c>
      <c r="O323" s="10">
        <v>44381</v>
      </c>
      <c r="P323" s="9">
        <v>16019</v>
      </c>
    </row>
    <row r="324" spans="1:16" x14ac:dyDescent="0.25">
      <c r="A324" s="5" t="s">
        <v>198</v>
      </c>
      <c r="B324" s="5">
        <v>58033</v>
      </c>
      <c r="C324" s="7">
        <v>44580</v>
      </c>
      <c r="D324" s="6">
        <v>1826</v>
      </c>
      <c r="E324" s="6"/>
      <c r="F324" s="6">
        <v>33523</v>
      </c>
      <c r="G324" s="6"/>
      <c r="H324" s="5"/>
      <c r="I324" s="6">
        <v>33523</v>
      </c>
      <c r="J324" s="6"/>
      <c r="K324" s="5"/>
      <c r="L324" s="6">
        <v>33523</v>
      </c>
      <c r="M324" s="6"/>
      <c r="N324" s="5" t="s">
        <v>130</v>
      </c>
      <c r="O324" s="7">
        <v>44333</v>
      </c>
      <c r="P324" s="6">
        <v>33523</v>
      </c>
    </row>
    <row r="325" spans="1:16" x14ac:dyDescent="0.25">
      <c r="A325" s="8" t="s">
        <v>198</v>
      </c>
      <c r="B325" s="8">
        <v>58034</v>
      </c>
      <c r="C325" s="10">
        <v>44580</v>
      </c>
      <c r="D325" s="9">
        <v>1826</v>
      </c>
      <c r="E325" s="9"/>
      <c r="F325" s="9">
        <v>33525</v>
      </c>
      <c r="G325" s="9"/>
      <c r="H325" s="8"/>
      <c r="I325" s="9">
        <v>33525</v>
      </c>
      <c r="J325" s="9"/>
      <c r="K325" s="8"/>
      <c r="L325" s="9">
        <v>33525</v>
      </c>
      <c r="M325" s="9"/>
      <c r="N325" s="8" t="s">
        <v>130</v>
      </c>
      <c r="O325" s="10">
        <v>44333</v>
      </c>
      <c r="P325" s="9">
        <v>33525</v>
      </c>
    </row>
    <row r="326" spans="1:16" x14ac:dyDescent="0.25">
      <c r="A326" s="5" t="s">
        <v>198</v>
      </c>
      <c r="B326" s="5">
        <v>58035</v>
      </c>
      <c r="C326" s="7">
        <v>44573</v>
      </c>
      <c r="D326" s="6">
        <v>6321</v>
      </c>
      <c r="E326" s="6"/>
      <c r="F326" s="6">
        <v>29887</v>
      </c>
      <c r="G326" s="6"/>
      <c r="H326" s="7">
        <v>44524</v>
      </c>
      <c r="I326" s="6">
        <v>29887</v>
      </c>
      <c r="J326" s="6"/>
      <c r="K326" s="7">
        <v>44190</v>
      </c>
      <c r="L326" s="6">
        <v>168249</v>
      </c>
      <c r="M326" s="6"/>
      <c r="N326" s="5"/>
      <c r="O326" s="5"/>
      <c r="P326" s="6">
        <v>417401</v>
      </c>
    </row>
    <row r="327" spans="1:16" x14ac:dyDescent="0.25">
      <c r="A327" s="8" t="s">
        <v>198</v>
      </c>
      <c r="B327" s="8">
        <v>58036</v>
      </c>
      <c r="C327" s="10">
        <v>44573</v>
      </c>
      <c r="D327" s="9">
        <v>6321</v>
      </c>
      <c r="E327" s="9"/>
      <c r="F327" s="9">
        <v>29887</v>
      </c>
      <c r="G327" s="9"/>
      <c r="H327" s="10">
        <v>44524</v>
      </c>
      <c r="I327" s="9">
        <v>29887</v>
      </c>
      <c r="J327" s="9"/>
      <c r="K327" s="10">
        <v>44190</v>
      </c>
      <c r="L327" s="9">
        <v>168249</v>
      </c>
      <c r="M327" s="9"/>
      <c r="N327" s="8"/>
      <c r="O327" s="8"/>
      <c r="P327" s="9">
        <v>417401</v>
      </c>
    </row>
    <row r="328" spans="1:16" x14ac:dyDescent="0.25">
      <c r="A328" s="5" t="s">
        <v>198</v>
      </c>
      <c r="B328" s="5">
        <v>58037</v>
      </c>
      <c r="C328" s="7">
        <v>44575</v>
      </c>
      <c r="D328" s="6">
        <v>160</v>
      </c>
      <c r="E328" s="6"/>
      <c r="F328" s="6">
        <v>7699</v>
      </c>
      <c r="G328" s="6"/>
      <c r="H328" s="7">
        <v>44559</v>
      </c>
      <c r="I328" s="6">
        <v>7699</v>
      </c>
      <c r="J328" s="6"/>
      <c r="K328" s="7">
        <v>44253</v>
      </c>
      <c r="L328" s="6">
        <v>147540</v>
      </c>
      <c r="M328" s="6"/>
      <c r="N328" s="5"/>
      <c r="O328" s="5"/>
      <c r="P328" s="6">
        <v>405960</v>
      </c>
    </row>
    <row r="329" spans="1:16" x14ac:dyDescent="0.25">
      <c r="A329" s="8" t="s">
        <v>198</v>
      </c>
      <c r="B329" s="8">
        <v>58038</v>
      </c>
      <c r="C329" s="10">
        <v>44575</v>
      </c>
      <c r="D329" s="9">
        <v>160</v>
      </c>
      <c r="E329" s="9"/>
      <c r="F329" s="9">
        <v>7699</v>
      </c>
      <c r="G329" s="9"/>
      <c r="H329" s="10">
        <v>44559</v>
      </c>
      <c r="I329" s="9">
        <v>7699</v>
      </c>
      <c r="J329" s="9"/>
      <c r="K329" s="10">
        <v>44253</v>
      </c>
      <c r="L329" s="9">
        <v>147540</v>
      </c>
      <c r="M329" s="9"/>
      <c r="N329" s="8"/>
      <c r="O329" s="8"/>
      <c r="P329" s="9">
        <v>405960</v>
      </c>
    </row>
    <row r="330" spans="1:16" x14ac:dyDescent="0.25">
      <c r="A330" s="5" t="s">
        <v>198</v>
      </c>
      <c r="B330" s="5">
        <v>58039</v>
      </c>
      <c r="C330" s="7">
        <v>44565</v>
      </c>
      <c r="D330" s="6">
        <v>5723</v>
      </c>
      <c r="E330" s="6"/>
      <c r="F330" s="6">
        <v>60912</v>
      </c>
      <c r="G330" s="6"/>
      <c r="H330" s="5"/>
      <c r="I330" s="6">
        <v>137103</v>
      </c>
      <c r="J330" s="6"/>
      <c r="K330" s="7">
        <v>44285</v>
      </c>
      <c r="L330" s="6">
        <v>137103</v>
      </c>
      <c r="M330" s="6"/>
      <c r="N330" s="5"/>
      <c r="O330" s="5"/>
      <c r="P330" s="6">
        <v>401486</v>
      </c>
    </row>
    <row r="331" spans="1:16" x14ac:dyDescent="0.25">
      <c r="A331" s="8" t="s">
        <v>198</v>
      </c>
      <c r="B331" s="8">
        <v>58040</v>
      </c>
      <c r="C331" s="10">
        <v>44565</v>
      </c>
      <c r="D331" s="9">
        <v>5723</v>
      </c>
      <c r="E331" s="9"/>
      <c r="F331" s="9">
        <v>60912</v>
      </c>
      <c r="G331" s="9"/>
      <c r="H331" s="8"/>
      <c r="I331" s="9">
        <v>137103</v>
      </c>
      <c r="J331" s="9"/>
      <c r="K331" s="10">
        <v>44285</v>
      </c>
      <c r="L331" s="9">
        <v>137103</v>
      </c>
      <c r="M331" s="9"/>
      <c r="N331" s="8"/>
      <c r="O331" s="8"/>
      <c r="P331" s="9">
        <v>401486</v>
      </c>
    </row>
    <row r="332" spans="1:16" x14ac:dyDescent="0.25">
      <c r="A332" s="5" t="s">
        <v>198</v>
      </c>
      <c r="B332" s="5">
        <v>58041</v>
      </c>
      <c r="C332" s="7">
        <v>44559</v>
      </c>
      <c r="D332" s="6">
        <v>5686</v>
      </c>
      <c r="E332" s="6"/>
      <c r="F332" s="6">
        <v>42884</v>
      </c>
      <c r="G332" s="6"/>
      <c r="H332" s="5"/>
      <c r="I332" s="6">
        <v>120808</v>
      </c>
      <c r="J332" s="6"/>
      <c r="K332" s="7">
        <v>44305</v>
      </c>
      <c r="L332" s="6">
        <v>120808</v>
      </c>
      <c r="M332" s="6"/>
      <c r="N332" s="5"/>
      <c r="O332" s="5"/>
      <c r="P332" s="6">
        <v>385335</v>
      </c>
    </row>
    <row r="333" spans="1:16" x14ac:dyDescent="0.25">
      <c r="A333" s="8" t="s">
        <v>198</v>
      </c>
      <c r="B333" s="8">
        <v>58042</v>
      </c>
      <c r="C333" s="10">
        <v>44559</v>
      </c>
      <c r="D333" s="9">
        <v>5686</v>
      </c>
      <c r="E333" s="9"/>
      <c r="F333" s="9">
        <v>42884</v>
      </c>
      <c r="G333" s="9"/>
      <c r="H333" s="8"/>
      <c r="I333" s="9">
        <v>120808</v>
      </c>
      <c r="J333" s="9"/>
      <c r="K333" s="10">
        <v>44305</v>
      </c>
      <c r="L333" s="9">
        <v>120808</v>
      </c>
      <c r="M333" s="9"/>
      <c r="N333" s="8"/>
      <c r="O333" s="8"/>
      <c r="P333" s="9">
        <v>385335</v>
      </c>
    </row>
    <row r="334" spans="1:16" x14ac:dyDescent="0.25">
      <c r="A334" s="5" t="s">
        <v>198</v>
      </c>
      <c r="B334" s="5">
        <v>58043</v>
      </c>
      <c r="C334" s="5"/>
      <c r="D334" s="6">
        <v>2739</v>
      </c>
      <c r="E334" s="6"/>
      <c r="F334" s="6">
        <v>2739</v>
      </c>
      <c r="G334" s="6"/>
      <c r="H334" s="5"/>
      <c r="I334" s="6">
        <v>82204</v>
      </c>
      <c r="J334" s="6"/>
      <c r="K334" s="7">
        <v>44406</v>
      </c>
      <c r="L334" s="6">
        <v>82204</v>
      </c>
      <c r="M334" s="6"/>
      <c r="N334" s="5"/>
      <c r="O334" s="5"/>
      <c r="P334" s="6">
        <v>343367</v>
      </c>
    </row>
    <row r="335" spans="1:16" x14ac:dyDescent="0.25">
      <c r="A335" s="8" t="s">
        <v>198</v>
      </c>
      <c r="B335" s="8">
        <v>58044</v>
      </c>
      <c r="C335" s="8"/>
      <c r="D335" s="9">
        <v>2739</v>
      </c>
      <c r="E335" s="9"/>
      <c r="F335" s="9">
        <v>2739</v>
      </c>
      <c r="G335" s="9"/>
      <c r="H335" s="8"/>
      <c r="I335" s="9">
        <v>82204</v>
      </c>
      <c r="J335" s="9"/>
      <c r="K335" s="10">
        <v>44406</v>
      </c>
      <c r="L335" s="9">
        <v>82204</v>
      </c>
      <c r="M335" s="9"/>
      <c r="N335" s="8"/>
      <c r="O335" s="8"/>
      <c r="P335" s="9">
        <v>343367</v>
      </c>
    </row>
    <row r="336" spans="1:16" x14ac:dyDescent="0.25">
      <c r="A336" s="5" t="s">
        <v>198</v>
      </c>
      <c r="B336" s="5">
        <v>58045</v>
      </c>
      <c r="C336" s="7">
        <v>44567</v>
      </c>
      <c r="D336" s="6">
        <v>6259</v>
      </c>
      <c r="E336" s="6"/>
      <c r="F336" s="6">
        <v>14155</v>
      </c>
      <c r="G336" s="6"/>
      <c r="H336" s="5"/>
      <c r="I336" s="6">
        <v>14155</v>
      </c>
      <c r="J336" s="6"/>
      <c r="K336" s="7">
        <v>44551</v>
      </c>
      <c r="L336" s="6">
        <v>14155</v>
      </c>
      <c r="M336" s="6"/>
      <c r="N336" s="5"/>
      <c r="O336" s="5"/>
      <c r="P336" s="6">
        <v>279158</v>
      </c>
    </row>
    <row r="337" spans="1:16" x14ac:dyDescent="0.25">
      <c r="A337" s="8" t="s">
        <v>198</v>
      </c>
      <c r="B337" s="8">
        <v>58046</v>
      </c>
      <c r="C337" s="10">
        <v>44567</v>
      </c>
      <c r="D337" s="9">
        <v>6259</v>
      </c>
      <c r="E337" s="9"/>
      <c r="F337" s="9">
        <v>14155</v>
      </c>
      <c r="G337" s="9"/>
      <c r="H337" s="8"/>
      <c r="I337" s="9">
        <v>14155</v>
      </c>
      <c r="J337" s="9"/>
      <c r="K337" s="10">
        <v>44551</v>
      </c>
      <c r="L337" s="9">
        <v>14155</v>
      </c>
      <c r="M337" s="9"/>
      <c r="N337" s="8"/>
      <c r="O337" s="8"/>
      <c r="P337" s="9">
        <v>279158</v>
      </c>
    </row>
    <row r="338" spans="1:16" x14ac:dyDescent="0.25">
      <c r="A338" s="5" t="s">
        <v>198</v>
      </c>
      <c r="B338" s="5">
        <v>58047</v>
      </c>
      <c r="C338" s="7">
        <v>44581</v>
      </c>
      <c r="D338" s="6">
        <v>2011</v>
      </c>
      <c r="E338" s="6"/>
      <c r="F338" s="6">
        <v>34403</v>
      </c>
      <c r="G338" s="6"/>
      <c r="H338" s="5"/>
      <c r="I338" s="6">
        <v>34403</v>
      </c>
      <c r="J338" s="6"/>
      <c r="K338" s="7">
        <v>44518</v>
      </c>
      <c r="L338" s="6">
        <v>34403</v>
      </c>
      <c r="M338" s="6"/>
      <c r="N338" s="5"/>
      <c r="O338" s="5"/>
      <c r="P338" s="6">
        <v>299199</v>
      </c>
    </row>
    <row r="339" spans="1:16" x14ac:dyDescent="0.25">
      <c r="A339" s="8" t="s">
        <v>198</v>
      </c>
      <c r="B339" s="8">
        <v>58048</v>
      </c>
      <c r="C339" s="10">
        <v>44581</v>
      </c>
      <c r="D339" s="9">
        <v>2011</v>
      </c>
      <c r="E339" s="9"/>
      <c r="F339" s="9">
        <v>34403</v>
      </c>
      <c r="G339" s="9"/>
      <c r="H339" s="8"/>
      <c r="I339" s="9">
        <v>34403</v>
      </c>
      <c r="J339" s="9"/>
      <c r="K339" s="10">
        <v>44518</v>
      </c>
      <c r="L339" s="9">
        <v>34403</v>
      </c>
      <c r="M339" s="9"/>
      <c r="N339" s="8"/>
      <c r="O339" s="8"/>
      <c r="P339" s="9">
        <v>299199</v>
      </c>
    </row>
  </sheetData>
  <mergeCells count="9">
    <mergeCell ref="A1:P1"/>
    <mergeCell ref="A2:A3"/>
    <mergeCell ref="B2:B3"/>
    <mergeCell ref="C2:E2"/>
    <mergeCell ref="F2:G2"/>
    <mergeCell ref="H2:J2"/>
    <mergeCell ref="K2:M2"/>
    <mergeCell ref="N2:N3"/>
    <mergeCell ref="O2:O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Рабочий Лист</vt:lpstr>
      <vt:lpstr>Пробег ТО2,ТР3 (Выгр.1)</vt:lpstr>
      <vt:lpstr>Пробег н.э. (Выгр.2)</vt:lpstr>
      <vt:lpstr>Выгрузка 2</vt:lpstr>
      <vt:lpstr>Выгрузка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u230522</dc:creator>
  <cp:lastModifiedBy>Кукушкин Владимир Николаевич</cp:lastModifiedBy>
  <cp:lastPrinted>2022-01-20T12:02:10Z</cp:lastPrinted>
  <dcterms:created xsi:type="dcterms:W3CDTF">2018-11-07T08:12:21Z</dcterms:created>
  <dcterms:modified xsi:type="dcterms:W3CDTF">2022-01-31T10:22:15Z</dcterms:modified>
</cp:coreProperties>
</file>