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ottreepat/Desktop/KAIST/Phy Lab/"/>
    </mc:Choice>
  </mc:AlternateContent>
  <xr:revisionPtr revIDLastSave="0" documentId="13_ncr:1_{79937983-6050-DA4B-9CAC-0AF5540F9283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Constant velocity" sheetId="1" r:id="rId1"/>
    <sheet name="Constant acceleration" sheetId="2" r:id="rId2"/>
    <sheet name="Collision of two obje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3" l="1"/>
  <c r="G40" i="3"/>
  <c r="F40" i="3"/>
  <c r="L30" i="3"/>
  <c r="K33" i="3"/>
  <c r="J33" i="3"/>
  <c r="F32" i="2"/>
  <c r="C31" i="2"/>
  <c r="D30" i="2"/>
  <c r="C30" i="2"/>
  <c r="I34" i="3"/>
  <c r="I33" i="3"/>
  <c r="F34" i="3"/>
  <c r="F33" i="3"/>
  <c r="B28" i="2"/>
  <c r="C28" i="2" s="1"/>
  <c r="D28" i="2" s="1"/>
  <c r="B29" i="2"/>
  <c r="C29" i="2" s="1"/>
  <c r="D29" i="2" s="1"/>
  <c r="C27" i="2"/>
  <c r="D27" i="2" s="1"/>
  <c r="B27" i="2"/>
  <c r="E4" i="1"/>
  <c r="E5" i="1"/>
  <c r="E6" i="1"/>
  <c r="E7" i="1"/>
  <c r="E8" i="1"/>
  <c r="E9" i="1"/>
  <c r="E10" i="1"/>
  <c r="E11" i="1"/>
  <c r="E12" i="1"/>
  <c r="E13" i="1"/>
  <c r="E14" i="1"/>
  <c r="E15" i="1"/>
  <c r="E3" i="1"/>
</calcChain>
</file>

<file path=xl/sharedStrings.xml><?xml version="1.0" encoding="utf-8"?>
<sst xmlns="http://schemas.openxmlformats.org/spreadsheetml/2006/main" count="53" uniqueCount="30">
  <si>
    <t>Auto</t>
  </si>
  <si>
    <t>Run #1</t>
  </si>
  <si>
    <t>Time (s)</t>
  </si>
  <si>
    <t>x-Position (m)</t>
  </si>
  <si>
    <t>y-Position (m)</t>
  </si>
  <si>
    <t>x-Position (cm)</t>
  </si>
  <si>
    <t>slope : 15 degrees</t>
    <phoneticPr fontId="1" type="noConversion"/>
  </si>
  <si>
    <t>Trial 1</t>
    <phoneticPr fontId="1" type="noConversion"/>
  </si>
  <si>
    <t>Trial 2</t>
    <phoneticPr fontId="1" type="noConversion"/>
  </si>
  <si>
    <t>Trial 3</t>
    <phoneticPr fontId="1" type="noConversion"/>
  </si>
  <si>
    <t>Green</t>
  </si>
  <si>
    <t>Orange</t>
  </si>
  <si>
    <t>Orange : 26g</t>
    <phoneticPr fontId="1" type="noConversion"/>
  </si>
  <si>
    <t>Green : 27.5g</t>
    <phoneticPr fontId="1" type="noConversion"/>
  </si>
  <si>
    <t>diastance</t>
  </si>
  <si>
    <t>slope</t>
  </si>
  <si>
    <t>g</t>
  </si>
  <si>
    <t>before</t>
  </si>
  <si>
    <t>after</t>
  </si>
  <si>
    <t>Puck</t>
  </si>
  <si>
    <t>Mass (kg)</t>
  </si>
  <si>
    <t>velocity</t>
  </si>
  <si>
    <t>momentum</t>
  </si>
  <si>
    <t>Before</t>
  </si>
  <si>
    <t>Vy</t>
  </si>
  <si>
    <t>Vx</t>
  </si>
  <si>
    <t>V</t>
  </si>
  <si>
    <t>mean</t>
  </si>
  <si>
    <t>std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</si>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</sst>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72" formatCode="0.0000"/>
    <numFmt numFmtId="173" formatCode="0.0000000"/>
    <numFmt numFmtId="174" formatCode="0.00000000"/>
  </numFmts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2" fontId="3" fillId="0" borderId="4" xfId="0" applyNumberFormat="1" applyFont="1" applyBorder="1" applyAlignment="1">
      <alignment horizontal="center" vertical="center" wrapText="1"/>
    </xf>
    <xf numFmtId="172" fontId="3" fillId="0" borderId="2" xfId="0" applyNumberFormat="1" applyFont="1" applyBorder="1" applyAlignment="1">
      <alignment horizontal="center" vertical="center" wrapText="1"/>
    </xf>
    <xf numFmtId="174" fontId="3" fillId="0" borderId="2" xfId="0" applyNumberFormat="1" applyFont="1" applyBorder="1" applyAlignment="1">
      <alignment horizontal="center" vertical="center" wrapText="1"/>
    </xf>
    <xf numFmtId="174" fontId="3" fillId="0" borderId="3" xfId="0" applyNumberFormat="1" applyFont="1" applyBorder="1" applyAlignment="1">
      <alignment horizontal="center" vertical="center" wrapText="1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'Constant velocity'!$C$2</c:f>
              <c:strCache>
                <c:ptCount val="1"/>
                <c:pt idx="0">
                  <c:v>x-Position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velocity'!$B$3:$B$15</c:f>
              <c:numCache>
                <c:formatCode>General</c:formatCode>
                <c:ptCount val="13"/>
                <c:pt idx="0">
                  <c:v>16.997</c:v>
                </c:pt>
                <c:pt idx="1">
                  <c:v>17.097000000000001</c:v>
                </c:pt>
                <c:pt idx="2">
                  <c:v>17.196999999999999</c:v>
                </c:pt>
                <c:pt idx="3">
                  <c:v>17.297999999999998</c:v>
                </c:pt>
                <c:pt idx="4">
                  <c:v>17.398</c:v>
                </c:pt>
                <c:pt idx="5">
                  <c:v>17.498000000000001</c:v>
                </c:pt>
                <c:pt idx="6">
                  <c:v>17.599</c:v>
                </c:pt>
                <c:pt idx="7">
                  <c:v>17.699000000000002</c:v>
                </c:pt>
                <c:pt idx="8">
                  <c:v>17.798999999999999</c:v>
                </c:pt>
                <c:pt idx="9">
                  <c:v>17.899999999999999</c:v>
                </c:pt>
                <c:pt idx="10">
                  <c:v>18</c:v>
                </c:pt>
                <c:pt idx="11">
                  <c:v>18.100000000000001</c:v>
                </c:pt>
                <c:pt idx="12">
                  <c:v>18.201000000000001</c:v>
                </c:pt>
              </c:numCache>
            </c:numRef>
          </c:xVal>
          <c:yVal>
            <c:numRef>
              <c:f>'Constant velocity'!$C$3:$C$15</c:f>
              <c:numCache>
                <c:formatCode>General</c:formatCode>
                <c:ptCount val="13"/>
                <c:pt idx="0">
                  <c:v>0.1</c:v>
                </c:pt>
                <c:pt idx="1">
                  <c:v>0.13</c:v>
                </c:pt>
                <c:pt idx="2">
                  <c:v>0.16</c:v>
                </c:pt>
                <c:pt idx="3">
                  <c:v>0.2</c:v>
                </c:pt>
                <c:pt idx="4">
                  <c:v>0.23</c:v>
                </c:pt>
                <c:pt idx="5">
                  <c:v>0.26</c:v>
                </c:pt>
                <c:pt idx="6">
                  <c:v>0.28999999999999998</c:v>
                </c:pt>
                <c:pt idx="7">
                  <c:v>0.32</c:v>
                </c:pt>
                <c:pt idx="8">
                  <c:v>0.36</c:v>
                </c:pt>
                <c:pt idx="9">
                  <c:v>0.39</c:v>
                </c:pt>
                <c:pt idx="10">
                  <c:v>0.42</c:v>
                </c:pt>
                <c:pt idx="11">
                  <c:v>0.45</c:v>
                </c:pt>
                <c:pt idx="12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0A-B94C-AAA0-11FEBB4470FD}"/>
            </c:ext>
          </c:extLst>
        </c:ser>
        <c:ser>
          <c:idx val="1"/>
          <c:order val="1"/>
          <c:tx>
            <c:strRef>
              <c:f>'Constant velocity'!$D$2</c:f>
              <c:strCache>
                <c:ptCount val="1"/>
                <c:pt idx="0">
                  <c:v>y-Position 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'Constant velocity'!$B$3:$B$15</c:f>
              <c:numCache>
                <c:formatCode>General</c:formatCode>
                <c:ptCount val="13"/>
                <c:pt idx="0">
                  <c:v>16.997</c:v>
                </c:pt>
                <c:pt idx="1">
                  <c:v>17.097000000000001</c:v>
                </c:pt>
                <c:pt idx="2">
                  <c:v>17.196999999999999</c:v>
                </c:pt>
                <c:pt idx="3">
                  <c:v>17.297999999999998</c:v>
                </c:pt>
                <c:pt idx="4">
                  <c:v>17.398</c:v>
                </c:pt>
                <c:pt idx="5">
                  <c:v>17.498000000000001</c:v>
                </c:pt>
                <c:pt idx="6">
                  <c:v>17.599</c:v>
                </c:pt>
                <c:pt idx="7">
                  <c:v>17.699000000000002</c:v>
                </c:pt>
                <c:pt idx="8">
                  <c:v>17.798999999999999</c:v>
                </c:pt>
                <c:pt idx="9">
                  <c:v>17.899999999999999</c:v>
                </c:pt>
                <c:pt idx="10">
                  <c:v>18</c:v>
                </c:pt>
                <c:pt idx="11">
                  <c:v>18.100000000000001</c:v>
                </c:pt>
                <c:pt idx="12">
                  <c:v>18.201000000000001</c:v>
                </c:pt>
              </c:numCache>
            </c:numRef>
          </c:xVal>
          <c:yVal>
            <c:numRef>
              <c:f>'Constant velocity'!$D$3:$D$15</c:f>
              <c:numCache>
                <c:formatCode>General</c:formatCode>
                <c:ptCount val="13"/>
                <c:pt idx="0">
                  <c:v>0.38</c:v>
                </c:pt>
                <c:pt idx="1">
                  <c:v>0.35</c:v>
                </c:pt>
                <c:pt idx="2">
                  <c:v>0.32</c:v>
                </c:pt>
                <c:pt idx="3">
                  <c:v>0.3</c:v>
                </c:pt>
                <c:pt idx="4">
                  <c:v>0.27</c:v>
                </c:pt>
                <c:pt idx="5">
                  <c:v>0.24</c:v>
                </c:pt>
                <c:pt idx="6">
                  <c:v>0.22</c:v>
                </c:pt>
                <c:pt idx="7">
                  <c:v>0.19</c:v>
                </c:pt>
                <c:pt idx="8">
                  <c:v>0.17</c:v>
                </c:pt>
                <c:pt idx="9">
                  <c:v>0.14000000000000001</c:v>
                </c:pt>
                <c:pt idx="10">
                  <c:v>0.12</c:v>
                </c:pt>
                <c:pt idx="11">
                  <c:v>0.09</c:v>
                </c:pt>
                <c:pt idx="12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0A-B94C-AAA0-11FEBB4470FD}"/>
            </c:ext>
          </c:extLst>
        </c:ser>
        <c:ser>
          <c:idx val="2"/>
          <c:order val="2"/>
          <c:tx>
            <c:strRef>
              <c:f>'Constant velocity'!$E$2</c:f>
              <c:strCache>
                <c:ptCount val="1"/>
                <c:pt idx="0">
                  <c:v>diastance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'Constant velocity'!$B$3:$B$15</c:f>
              <c:numCache>
                <c:formatCode>General</c:formatCode>
                <c:ptCount val="13"/>
                <c:pt idx="0">
                  <c:v>16.997</c:v>
                </c:pt>
                <c:pt idx="1">
                  <c:v>17.097000000000001</c:v>
                </c:pt>
                <c:pt idx="2">
                  <c:v>17.196999999999999</c:v>
                </c:pt>
                <c:pt idx="3">
                  <c:v>17.297999999999998</c:v>
                </c:pt>
                <c:pt idx="4">
                  <c:v>17.398</c:v>
                </c:pt>
                <c:pt idx="5">
                  <c:v>17.498000000000001</c:v>
                </c:pt>
                <c:pt idx="6">
                  <c:v>17.599</c:v>
                </c:pt>
                <c:pt idx="7">
                  <c:v>17.699000000000002</c:v>
                </c:pt>
                <c:pt idx="8">
                  <c:v>17.798999999999999</c:v>
                </c:pt>
                <c:pt idx="9">
                  <c:v>17.899999999999999</c:v>
                </c:pt>
                <c:pt idx="10">
                  <c:v>18</c:v>
                </c:pt>
                <c:pt idx="11">
                  <c:v>18.100000000000001</c:v>
                </c:pt>
                <c:pt idx="12">
                  <c:v>18.201000000000001</c:v>
                </c:pt>
              </c:numCache>
            </c:numRef>
          </c:xVal>
          <c:yVal>
            <c:numRef>
              <c:f>'Constant velocity'!$E$3:$E$15</c:f>
              <c:numCache>
                <c:formatCode>General</c:formatCode>
                <c:ptCount val="13"/>
                <c:pt idx="0">
                  <c:v>0.15440000000000001</c:v>
                </c:pt>
                <c:pt idx="1">
                  <c:v>0.1394</c:v>
                </c:pt>
                <c:pt idx="2">
                  <c:v>0.128</c:v>
                </c:pt>
                <c:pt idx="3">
                  <c:v>0.13</c:v>
                </c:pt>
                <c:pt idx="4">
                  <c:v>0.12580000000000002</c:v>
                </c:pt>
                <c:pt idx="5">
                  <c:v>0.12520000000000001</c:v>
                </c:pt>
                <c:pt idx="6">
                  <c:v>0.13250000000000001</c:v>
                </c:pt>
                <c:pt idx="7">
                  <c:v>0.13850000000000001</c:v>
                </c:pt>
                <c:pt idx="8">
                  <c:v>0.1585</c:v>
                </c:pt>
                <c:pt idx="9">
                  <c:v>0.17170000000000002</c:v>
                </c:pt>
                <c:pt idx="10">
                  <c:v>0.19079999999999997</c:v>
                </c:pt>
                <c:pt idx="11">
                  <c:v>0.21060000000000001</c:v>
                </c:pt>
                <c:pt idx="12">
                  <c:v>0.23529999999999998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0A-B94C-AAA0-11FEBB447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05504"/>
        <c:axId val="330507152"/>
      </c:scatterChart>
      <c:valAx>
        <c:axId val="33050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30507152"/>
        <c:crosses val="autoZero"/>
        <c:crossBetween val="midCat"/>
      </c:valAx>
      <c:valAx>
        <c:axId val="3305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3050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acceleration'!$F$7:$F$12</c:f>
              <c:numCache>
                <c:formatCode>General</c:formatCode>
                <c:ptCount val="6"/>
                <c:pt idx="0">
                  <c:v>5.8079999999999998</c:v>
                </c:pt>
                <c:pt idx="1">
                  <c:v>5.9080000000000004</c:v>
                </c:pt>
                <c:pt idx="2">
                  <c:v>6.0090000000000003</c:v>
                </c:pt>
                <c:pt idx="3">
                  <c:v>6.109</c:v>
                </c:pt>
                <c:pt idx="4">
                  <c:v>6.21</c:v>
                </c:pt>
                <c:pt idx="5">
                  <c:v>6.31</c:v>
                </c:pt>
              </c:numCache>
            </c:numRef>
          </c:xVal>
          <c:yVal>
            <c:numRef>
              <c:f>'Constant acceleration'!$G$7:$G$12</c:f>
              <c:numCache>
                <c:formatCode>General</c:formatCode>
                <c:ptCount val="6"/>
                <c:pt idx="0">
                  <c:v>0.8</c:v>
                </c:pt>
                <c:pt idx="1">
                  <c:v>3.35</c:v>
                </c:pt>
                <c:pt idx="2">
                  <c:v>8.06</c:v>
                </c:pt>
                <c:pt idx="3">
                  <c:v>15.64</c:v>
                </c:pt>
                <c:pt idx="4">
                  <c:v>25.45</c:v>
                </c:pt>
                <c:pt idx="5">
                  <c:v>37.67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40-D741-8E83-BC5A1FABF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20928"/>
        <c:axId val="330423120"/>
      </c:scatterChart>
      <c:valAx>
        <c:axId val="33042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30423120"/>
        <c:crosses val="autoZero"/>
        <c:crossBetween val="midCat"/>
      </c:valAx>
      <c:valAx>
        <c:axId val="3304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3042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'Collision of two objects'!$C$8:$C$28</c:f>
              <c:numCache>
                <c:formatCode>General</c:formatCode>
                <c:ptCount val="21"/>
                <c:pt idx="0">
                  <c:v>0.11</c:v>
                </c:pt>
                <c:pt idx="1">
                  <c:v>0.15</c:v>
                </c:pt>
                <c:pt idx="2">
                  <c:v>0.19</c:v>
                </c:pt>
                <c:pt idx="3">
                  <c:v>0.22</c:v>
                </c:pt>
                <c:pt idx="4">
                  <c:v>0.27</c:v>
                </c:pt>
                <c:pt idx="5">
                  <c:v>0.31</c:v>
                </c:pt>
                <c:pt idx="6">
                  <c:v>0.36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  <c:pt idx="11">
                  <c:v>0.1</c:v>
                </c:pt>
                <c:pt idx="12">
                  <c:v>0.14000000000000001</c:v>
                </c:pt>
                <c:pt idx="13">
                  <c:v>0.18</c:v>
                </c:pt>
                <c:pt idx="14">
                  <c:v>0.21</c:v>
                </c:pt>
                <c:pt idx="15">
                  <c:v>0.24</c:v>
                </c:pt>
                <c:pt idx="16">
                  <c:v>0.27</c:v>
                </c:pt>
                <c:pt idx="17">
                  <c:v>0.3</c:v>
                </c:pt>
                <c:pt idx="18">
                  <c:v>0.32</c:v>
                </c:pt>
                <c:pt idx="19">
                  <c:v>0.35</c:v>
                </c:pt>
                <c:pt idx="20">
                  <c:v>0.38</c:v>
                </c:pt>
              </c:numCache>
            </c:numRef>
          </c:xVal>
          <c:yVal>
            <c:numRef>
              <c:f>'Collision of two objects'!$D$8:$D$28</c:f>
              <c:numCache>
                <c:formatCode>General</c:formatCode>
                <c:ptCount val="21"/>
                <c:pt idx="0">
                  <c:v>0.38</c:v>
                </c:pt>
                <c:pt idx="1">
                  <c:v>0.34</c:v>
                </c:pt>
                <c:pt idx="2">
                  <c:v>0.31</c:v>
                </c:pt>
                <c:pt idx="3">
                  <c:v>0.27</c:v>
                </c:pt>
                <c:pt idx="4">
                  <c:v>0.3</c:v>
                </c:pt>
                <c:pt idx="5">
                  <c:v>0.33</c:v>
                </c:pt>
                <c:pt idx="6">
                  <c:v>0.36</c:v>
                </c:pt>
                <c:pt idx="7">
                  <c:v>0.39</c:v>
                </c:pt>
                <c:pt idx="8">
                  <c:v>0.42</c:v>
                </c:pt>
                <c:pt idx="9">
                  <c:v>0.45</c:v>
                </c:pt>
                <c:pt idx="11">
                  <c:v>0.11</c:v>
                </c:pt>
                <c:pt idx="12">
                  <c:v>0.14000000000000001</c:v>
                </c:pt>
                <c:pt idx="13">
                  <c:v>0.18</c:v>
                </c:pt>
                <c:pt idx="14">
                  <c:v>0.22</c:v>
                </c:pt>
                <c:pt idx="15">
                  <c:v>0.19</c:v>
                </c:pt>
                <c:pt idx="16">
                  <c:v>0.16</c:v>
                </c:pt>
                <c:pt idx="17">
                  <c:v>0.13</c:v>
                </c:pt>
                <c:pt idx="18">
                  <c:v>0.1</c:v>
                </c:pt>
                <c:pt idx="19">
                  <c:v>7.0000000000000007E-2</c:v>
                </c:pt>
                <c:pt idx="20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44-464D-B217-D950665E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66512"/>
        <c:axId val="324668160"/>
      </c:scatterChart>
      <c:valAx>
        <c:axId val="3246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24668160"/>
        <c:crosses val="autoZero"/>
        <c:crossBetween val="midCat"/>
      </c:valAx>
      <c:valAx>
        <c:axId val="3246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2466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10</xdr:row>
      <xdr:rowOff>44450</xdr:rowOff>
    </xdr:from>
    <xdr:to>
      <xdr:col>14</xdr:col>
      <xdr:colOff>273050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31FFD-C8D4-5C41-A73B-C4ED6FB69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615950</xdr:colOff>
      <xdr:row>3</xdr:row>
      <xdr:rowOff>25400</xdr:rowOff>
    </xdr:from>
    <xdr:to>
      <xdr:col>20</xdr:col>
      <xdr:colOff>476250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EDFA1-FCD6-424B-BAFC-CFD817B0E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355600</xdr:colOff>
      <xdr:row>15</xdr:row>
      <xdr:rowOff>69850</xdr:rowOff>
    </xdr:from>
    <xdr:to>
      <xdr:col>23</xdr:col>
      <xdr:colOff>215900</xdr:colOff>
      <xdr:row>30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2EAD1A-29AD-E047-B4F7-6AACE89CC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workbookViewId="0">
      <selection activeCell="B2" sqref="B2:E15"/>
    </sheetView>
  </sheetViews>
  <sheetFormatPr baseColWidth="10" defaultColWidth="8.83203125" defaultRowHeight="15" x14ac:dyDescent="0.2"/>
  <cols>
    <col min="3" max="3" width="14.33203125" customWidth="1"/>
    <col min="4" max="4" width="13.1640625" customWidth="1"/>
  </cols>
  <sheetData>
    <row r="2" spans="2:5" x14ac:dyDescent="0.2">
      <c r="B2" t="s">
        <v>2</v>
      </c>
      <c r="C2" t="s">
        <v>3</v>
      </c>
      <c r="D2" t="s">
        <v>4</v>
      </c>
      <c r="E2" t="s">
        <v>14</v>
      </c>
    </row>
    <row r="3" spans="2:5" x14ac:dyDescent="0.2">
      <c r="B3">
        <v>16.997</v>
      </c>
      <c r="C3">
        <v>0.1</v>
      </c>
      <c r="D3">
        <v>0.38</v>
      </c>
      <c r="E3">
        <f>C3*C3+D3*D3</f>
        <v>0.15440000000000001</v>
      </c>
    </row>
    <row r="4" spans="2:5" x14ac:dyDescent="0.2">
      <c r="B4">
        <v>17.097000000000001</v>
      </c>
      <c r="C4">
        <v>0.13</v>
      </c>
      <c r="D4">
        <v>0.35</v>
      </c>
      <c r="E4">
        <f t="shared" ref="E4:E15" si="0">C4*C4+D4*D4</f>
        <v>0.1394</v>
      </c>
    </row>
    <row r="5" spans="2:5" x14ac:dyDescent="0.2">
      <c r="B5">
        <v>17.196999999999999</v>
      </c>
      <c r="C5">
        <v>0.16</v>
      </c>
      <c r="D5">
        <v>0.32</v>
      </c>
      <c r="E5">
        <f t="shared" si="0"/>
        <v>0.128</v>
      </c>
    </row>
    <row r="6" spans="2:5" x14ac:dyDescent="0.2">
      <c r="B6">
        <v>17.297999999999998</v>
      </c>
      <c r="C6">
        <v>0.2</v>
      </c>
      <c r="D6">
        <v>0.3</v>
      </c>
      <c r="E6">
        <f t="shared" si="0"/>
        <v>0.13</v>
      </c>
    </row>
    <row r="7" spans="2:5" x14ac:dyDescent="0.2">
      <c r="B7">
        <v>17.398</v>
      </c>
      <c r="C7">
        <v>0.23</v>
      </c>
      <c r="D7">
        <v>0.27</v>
      </c>
      <c r="E7">
        <f t="shared" si="0"/>
        <v>0.12580000000000002</v>
      </c>
    </row>
    <row r="8" spans="2:5" x14ac:dyDescent="0.2">
      <c r="B8">
        <v>17.498000000000001</v>
      </c>
      <c r="C8">
        <v>0.26</v>
      </c>
      <c r="D8">
        <v>0.24</v>
      </c>
      <c r="E8">
        <f t="shared" si="0"/>
        <v>0.12520000000000001</v>
      </c>
    </row>
    <row r="9" spans="2:5" x14ac:dyDescent="0.2">
      <c r="B9">
        <v>17.599</v>
      </c>
      <c r="C9">
        <v>0.28999999999999998</v>
      </c>
      <c r="D9">
        <v>0.22</v>
      </c>
      <c r="E9">
        <f t="shared" si="0"/>
        <v>0.13250000000000001</v>
      </c>
    </row>
    <row r="10" spans="2:5" x14ac:dyDescent="0.2">
      <c r="B10">
        <v>17.699000000000002</v>
      </c>
      <c r="C10">
        <v>0.32</v>
      </c>
      <c r="D10">
        <v>0.19</v>
      </c>
      <c r="E10">
        <f t="shared" si="0"/>
        <v>0.13850000000000001</v>
      </c>
    </row>
    <row r="11" spans="2:5" x14ac:dyDescent="0.2">
      <c r="B11">
        <v>17.798999999999999</v>
      </c>
      <c r="C11">
        <v>0.36</v>
      </c>
      <c r="D11">
        <v>0.17</v>
      </c>
      <c r="E11">
        <f t="shared" si="0"/>
        <v>0.1585</v>
      </c>
    </row>
    <row r="12" spans="2:5" x14ac:dyDescent="0.2">
      <c r="B12">
        <v>17.899999999999999</v>
      </c>
      <c r="C12">
        <v>0.39</v>
      </c>
      <c r="D12">
        <v>0.14000000000000001</v>
      </c>
      <c r="E12">
        <f t="shared" si="0"/>
        <v>0.17170000000000002</v>
      </c>
    </row>
    <row r="13" spans="2:5" x14ac:dyDescent="0.2">
      <c r="B13">
        <v>18</v>
      </c>
      <c r="C13">
        <v>0.42</v>
      </c>
      <c r="D13">
        <v>0.12</v>
      </c>
      <c r="E13">
        <f t="shared" si="0"/>
        <v>0.19079999999999997</v>
      </c>
    </row>
    <row r="14" spans="2:5" x14ac:dyDescent="0.2">
      <c r="B14">
        <v>18.100000000000001</v>
      </c>
      <c r="C14">
        <v>0.45</v>
      </c>
      <c r="D14">
        <v>0.09</v>
      </c>
      <c r="E14">
        <f t="shared" si="0"/>
        <v>0.21060000000000001</v>
      </c>
    </row>
    <row r="15" spans="2:5" x14ac:dyDescent="0.2">
      <c r="B15">
        <v>18.201000000000001</v>
      </c>
      <c r="C15">
        <v>0.48</v>
      </c>
      <c r="D15">
        <v>7.0000000000000007E-2</v>
      </c>
      <c r="E15">
        <f t="shared" si="0"/>
        <v>0.23529999999999998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2"/>
  <sheetViews>
    <sheetView topLeftCell="A17" zoomScale="292" workbookViewId="0">
      <selection activeCell="F33" sqref="F33"/>
    </sheetView>
  </sheetViews>
  <sheetFormatPr baseColWidth="10" defaultColWidth="8.83203125" defaultRowHeight="15" x14ac:dyDescent="0.2"/>
  <sheetData>
    <row r="2" spans="2:11" x14ac:dyDescent="0.2">
      <c r="B2" s="5" t="s">
        <v>6</v>
      </c>
    </row>
    <row r="4" spans="2:11" x14ac:dyDescent="0.2">
      <c r="B4" t="s">
        <v>7</v>
      </c>
      <c r="F4" t="s">
        <v>8</v>
      </c>
      <c r="J4" t="s">
        <v>9</v>
      </c>
    </row>
    <row r="5" spans="2:11" x14ac:dyDescent="0.2">
      <c r="B5" t="s">
        <v>0</v>
      </c>
      <c r="C5" t="s">
        <v>1</v>
      </c>
      <c r="F5" t="s">
        <v>0</v>
      </c>
      <c r="G5" t="s">
        <v>1</v>
      </c>
      <c r="J5" t="s">
        <v>0</v>
      </c>
      <c r="K5" t="s">
        <v>1</v>
      </c>
    </row>
    <row r="6" spans="2:11" x14ac:dyDescent="0.2">
      <c r="B6" t="s">
        <v>2</v>
      </c>
      <c r="C6" t="s">
        <v>5</v>
      </c>
      <c r="F6" t="s">
        <v>2</v>
      </c>
      <c r="G6" t="s">
        <v>5</v>
      </c>
      <c r="J6" t="s">
        <v>2</v>
      </c>
      <c r="K6" t="s">
        <v>5</v>
      </c>
    </row>
    <row r="7" spans="2:11" x14ac:dyDescent="0.2">
      <c r="B7">
        <v>3.9990000000000001</v>
      </c>
      <c r="C7">
        <v>-0.28999999999999998</v>
      </c>
      <c r="F7">
        <v>5.8079999999999998</v>
      </c>
      <c r="G7">
        <v>0.8</v>
      </c>
      <c r="J7">
        <v>5.3780000000000001</v>
      </c>
      <c r="K7">
        <v>0.52</v>
      </c>
    </row>
    <row r="8" spans="2:11" x14ac:dyDescent="0.2">
      <c r="B8">
        <v>4.0990000000000002</v>
      </c>
      <c r="C8">
        <v>1.73</v>
      </c>
      <c r="F8">
        <v>5.9080000000000004</v>
      </c>
      <c r="G8">
        <v>3.35</v>
      </c>
      <c r="J8">
        <v>5.4779999999999998</v>
      </c>
      <c r="K8">
        <v>3.58</v>
      </c>
    </row>
    <row r="9" spans="2:11" x14ac:dyDescent="0.2">
      <c r="B9">
        <v>4.2</v>
      </c>
      <c r="C9">
        <v>6.47</v>
      </c>
      <c r="F9">
        <v>6.0090000000000003</v>
      </c>
      <c r="G9">
        <v>8.06</v>
      </c>
      <c r="J9">
        <v>5.5780000000000003</v>
      </c>
      <c r="K9">
        <v>9.1999999999999993</v>
      </c>
    </row>
    <row r="10" spans="2:11" x14ac:dyDescent="0.2">
      <c r="B10">
        <v>4.3</v>
      </c>
      <c r="C10">
        <v>12.99</v>
      </c>
      <c r="F10">
        <v>6.109</v>
      </c>
      <c r="G10">
        <v>15.64</v>
      </c>
      <c r="J10">
        <v>5.6779999999999999</v>
      </c>
      <c r="K10">
        <v>17.61</v>
      </c>
    </row>
    <row r="11" spans="2:11" x14ac:dyDescent="0.2">
      <c r="B11">
        <v>4.4009999999999998</v>
      </c>
      <c r="C11">
        <v>22.47</v>
      </c>
      <c r="F11">
        <v>6.21</v>
      </c>
      <c r="G11">
        <v>25.45</v>
      </c>
      <c r="J11">
        <v>5.7789999999999999</v>
      </c>
      <c r="K11">
        <v>27.9</v>
      </c>
    </row>
    <row r="12" spans="2:11" x14ac:dyDescent="0.2">
      <c r="B12">
        <v>4.5010000000000003</v>
      </c>
      <c r="C12">
        <v>34.270000000000003</v>
      </c>
      <c r="F12">
        <v>6.31</v>
      </c>
      <c r="G12">
        <v>37.67</v>
      </c>
      <c r="J12">
        <v>5.8789999999999996</v>
      </c>
      <c r="K12">
        <v>40.82</v>
      </c>
    </row>
    <row r="26" spans="1:6" x14ac:dyDescent="0.2">
      <c r="B26" t="s">
        <v>15</v>
      </c>
      <c r="C26" t="s">
        <v>16</v>
      </c>
    </row>
    <row r="27" spans="1:6" x14ac:dyDescent="0.2">
      <c r="A27">
        <v>12.0229</v>
      </c>
      <c r="B27">
        <f>A27/10</f>
        <v>1.2022900000000001</v>
      </c>
      <c r="C27">
        <f>B27*2/SIN(15*PI()/180)</f>
        <v>9.2905836935126729</v>
      </c>
      <c r="D27">
        <f>(C27-9.81)/9.81*100</f>
        <v>-5.2947635727556328</v>
      </c>
    </row>
    <row r="28" spans="1:6" x14ac:dyDescent="0.2">
      <c r="A28">
        <v>12.0337</v>
      </c>
      <c r="B28">
        <f t="shared" ref="B28:B29" si="0">A28/10</f>
        <v>1.2033700000000001</v>
      </c>
      <c r="C28">
        <f t="shared" ref="C28:C29" si="1">B28*2/SIN(15*PI()/180)</f>
        <v>9.2989292926518097</v>
      </c>
      <c r="D28">
        <f t="shared" ref="D28:D29" si="2">(C28-9.81)/9.81*100</f>
        <v>-5.2096912064035754</v>
      </c>
    </row>
    <row r="29" spans="1:6" x14ac:dyDescent="0.2">
      <c r="A29">
        <v>12.1812</v>
      </c>
      <c r="B29">
        <f t="shared" si="0"/>
        <v>1.2181200000000001</v>
      </c>
      <c r="C29">
        <f t="shared" si="1"/>
        <v>9.4129085401539196</v>
      </c>
      <c r="D29">
        <f t="shared" si="2"/>
        <v>-4.047823240021212</v>
      </c>
    </row>
    <row r="30" spans="1:6" x14ac:dyDescent="0.2">
      <c r="A30" t="s">
        <v>27</v>
      </c>
      <c r="C30">
        <f>AVERAGE(C27:C29)</f>
        <v>9.3341405087727995</v>
      </c>
      <c r="D30">
        <f>AVERAGE(D27:D29)</f>
        <v>-4.8507593397268067</v>
      </c>
    </row>
    <row r="31" spans="1:6" x14ac:dyDescent="0.2">
      <c r="B31" t="s">
        <v>28</v>
      </c>
      <c r="C31">
        <f>STDEV(C27:C29)</f>
        <v>6.8342624561765916E-2</v>
      </c>
    </row>
    <row r="32" spans="1:6" x14ac:dyDescent="0.2">
      <c r="F32">
        <f>C31/C30*100</f>
        <v>0.73217908491449546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91"/>
  <sheetViews>
    <sheetView tabSelected="1" topLeftCell="A13" zoomScale="164" workbookViewId="0">
      <selection activeCell="J41" sqref="J41:L41"/>
    </sheetView>
  </sheetViews>
  <sheetFormatPr baseColWidth="10" defaultColWidth="8.83203125" defaultRowHeight="15" x14ac:dyDescent="0.2"/>
  <cols>
    <col min="4" max="4" width="9" bestFit="1" customWidth="1"/>
    <col min="5" max="5" width="9.33203125" bestFit="1" customWidth="1"/>
    <col min="6" max="7" width="10.6640625" bestFit="1" customWidth="1"/>
    <col min="10" max="11" width="9.6640625" bestFit="1" customWidth="1"/>
    <col min="12" max="12" width="12.5" bestFit="1" customWidth="1"/>
  </cols>
  <sheetData>
    <row r="2" spans="2:16" x14ac:dyDescent="0.2">
      <c r="B2" s="5" t="s">
        <v>13</v>
      </c>
    </row>
    <row r="3" spans="2:16" x14ac:dyDescent="0.2">
      <c r="B3" s="5" t="s">
        <v>12</v>
      </c>
    </row>
    <row r="6" spans="2:16" x14ac:dyDescent="0.2">
      <c r="B6" s="5" t="s">
        <v>10</v>
      </c>
      <c r="G6" s="5" t="s">
        <v>11</v>
      </c>
      <c r="M6" s="8"/>
      <c r="N6" s="8"/>
      <c r="O6" s="8"/>
      <c r="P6" s="8"/>
    </row>
    <row r="7" spans="2:16" x14ac:dyDescent="0.2">
      <c r="B7" t="s">
        <v>2</v>
      </c>
      <c r="C7" t="s">
        <v>3</v>
      </c>
      <c r="D7" t="s">
        <v>4</v>
      </c>
      <c r="G7" t="s">
        <v>2</v>
      </c>
      <c r="H7" t="s">
        <v>3</v>
      </c>
      <c r="I7" t="s">
        <v>4</v>
      </c>
    </row>
    <row r="8" spans="2:16" x14ac:dyDescent="0.2">
      <c r="B8">
        <v>4.1449999999999996</v>
      </c>
      <c r="C8">
        <v>0.11</v>
      </c>
      <c r="D8">
        <v>0.38</v>
      </c>
      <c r="G8">
        <v>4.1449999999999996</v>
      </c>
    </row>
    <row r="9" spans="2:16" x14ac:dyDescent="0.2">
      <c r="B9">
        <v>4.2450000000000001</v>
      </c>
      <c r="C9">
        <v>0.15</v>
      </c>
      <c r="D9">
        <v>0.34</v>
      </c>
      <c r="G9">
        <v>4.2450000000000001</v>
      </c>
    </row>
    <row r="10" spans="2:16" x14ac:dyDescent="0.2">
      <c r="B10">
        <v>4.3449999999999998</v>
      </c>
      <c r="C10">
        <v>0.19</v>
      </c>
      <c r="D10">
        <v>0.31</v>
      </c>
      <c r="G10">
        <v>4.3449999999999998</v>
      </c>
    </row>
    <row r="11" spans="2:16" x14ac:dyDescent="0.2">
      <c r="B11">
        <v>4.4450000000000003</v>
      </c>
      <c r="C11">
        <v>0.22</v>
      </c>
      <c r="D11">
        <v>0.27</v>
      </c>
      <c r="G11">
        <v>4.4450000000000003</v>
      </c>
    </row>
    <row r="12" spans="2:16" x14ac:dyDescent="0.2">
      <c r="B12">
        <v>4.5449999999999999</v>
      </c>
      <c r="C12">
        <v>0.27</v>
      </c>
      <c r="D12">
        <v>0.3</v>
      </c>
      <c r="G12">
        <v>4.5449999999999999</v>
      </c>
    </row>
    <row r="13" spans="2:16" x14ac:dyDescent="0.2">
      <c r="B13">
        <v>4.6449999999999996</v>
      </c>
      <c r="C13">
        <v>0.31</v>
      </c>
      <c r="D13">
        <v>0.33</v>
      </c>
      <c r="G13">
        <v>4.6449999999999996</v>
      </c>
    </row>
    <row r="14" spans="2:16" x14ac:dyDescent="0.2">
      <c r="B14">
        <v>4.7450000000000001</v>
      </c>
      <c r="C14">
        <v>0.36</v>
      </c>
      <c r="D14">
        <v>0.36</v>
      </c>
      <c r="G14">
        <v>4.7450000000000001</v>
      </c>
    </row>
    <row r="15" spans="2:16" x14ac:dyDescent="0.2">
      <c r="B15">
        <v>4.8449999999999998</v>
      </c>
      <c r="C15">
        <v>0.4</v>
      </c>
      <c r="D15">
        <v>0.39</v>
      </c>
      <c r="G15">
        <v>4.8449999999999998</v>
      </c>
    </row>
    <row r="16" spans="2:16" x14ac:dyDescent="0.2">
      <c r="B16">
        <v>4.9459999999999997</v>
      </c>
      <c r="C16">
        <v>0.45</v>
      </c>
      <c r="D16">
        <v>0.42</v>
      </c>
      <c r="G16">
        <v>4.9459999999999997</v>
      </c>
    </row>
    <row r="17" spans="2:13" x14ac:dyDescent="0.2">
      <c r="B17">
        <v>5.0460000000000003</v>
      </c>
      <c r="C17">
        <v>0.49</v>
      </c>
      <c r="D17">
        <v>0.45</v>
      </c>
      <c r="G17">
        <v>5.0460000000000003</v>
      </c>
    </row>
    <row r="19" spans="2:13" x14ac:dyDescent="0.2">
      <c r="C19">
        <v>0.1</v>
      </c>
      <c r="D19">
        <v>0.11</v>
      </c>
    </row>
    <row r="20" spans="2:13" x14ac:dyDescent="0.2">
      <c r="C20">
        <v>0.14000000000000001</v>
      </c>
      <c r="D20">
        <v>0.14000000000000001</v>
      </c>
    </row>
    <row r="21" spans="2:13" x14ac:dyDescent="0.2">
      <c r="C21">
        <v>0.18</v>
      </c>
      <c r="D21">
        <v>0.18</v>
      </c>
    </row>
    <row r="22" spans="2:13" x14ac:dyDescent="0.2">
      <c r="C22">
        <v>0.21</v>
      </c>
      <c r="D22">
        <v>0.22</v>
      </c>
    </row>
    <row r="23" spans="2:13" x14ac:dyDescent="0.2">
      <c r="C23">
        <v>0.24</v>
      </c>
      <c r="D23">
        <v>0.19</v>
      </c>
    </row>
    <row r="24" spans="2:13" x14ac:dyDescent="0.2">
      <c r="C24">
        <v>0.27</v>
      </c>
      <c r="D24">
        <v>0.16</v>
      </c>
    </row>
    <row r="25" spans="2:13" x14ac:dyDescent="0.2">
      <c r="C25">
        <v>0.3</v>
      </c>
      <c r="D25">
        <v>0.13</v>
      </c>
    </row>
    <row r="26" spans="2:13" x14ac:dyDescent="0.2">
      <c r="C26">
        <v>0.32</v>
      </c>
      <c r="D26">
        <v>0.1</v>
      </c>
    </row>
    <row r="27" spans="2:13" x14ac:dyDescent="0.2">
      <c r="C27">
        <v>0.35</v>
      </c>
      <c r="D27">
        <v>7.0000000000000007E-2</v>
      </c>
    </row>
    <row r="28" spans="2:13" x14ac:dyDescent="0.2">
      <c r="C28">
        <v>0.38</v>
      </c>
      <c r="D28">
        <v>0.04</v>
      </c>
    </row>
    <row r="29" spans="2:13" ht="16" thickBot="1" x14ac:dyDescent="0.25"/>
    <row r="30" spans="2:13" ht="17" customHeight="1" thickBot="1" x14ac:dyDescent="0.25">
      <c r="B30" s="9" t="s">
        <v>19</v>
      </c>
      <c r="C30" s="9" t="s">
        <v>20</v>
      </c>
      <c r="D30" s="11" t="s">
        <v>21</v>
      </c>
      <c r="E30" s="14"/>
      <c r="F30" s="14"/>
      <c r="G30" s="14"/>
      <c r="H30" s="14"/>
      <c r="I30" s="12"/>
      <c r="J30" s="11" t="s">
        <v>22</v>
      </c>
      <c r="K30" s="12"/>
      <c r="L30" s="9">
        <f>(K33-J33)/J33*100</f>
        <v>-8.5648439037895461</v>
      </c>
    </row>
    <row r="31" spans="2:13" ht="17" customHeight="1" thickBot="1" x14ac:dyDescent="0.25">
      <c r="B31" s="13"/>
      <c r="C31" s="13"/>
      <c r="D31" s="11" t="s">
        <v>23</v>
      </c>
      <c r="E31" s="14"/>
      <c r="F31" s="12"/>
      <c r="G31" s="11" t="s">
        <v>18</v>
      </c>
      <c r="H31" s="14"/>
      <c r="I31" s="12"/>
      <c r="J31" s="7" t="s">
        <v>17</v>
      </c>
      <c r="K31" s="6" t="s">
        <v>18</v>
      </c>
      <c r="L31" s="13"/>
    </row>
    <row r="32" spans="2:13" ht="18" thickBot="1" x14ac:dyDescent="0.25">
      <c r="B32" s="10"/>
      <c r="C32" s="10"/>
      <c r="D32" s="6" t="s">
        <v>24</v>
      </c>
      <c r="E32" s="6" t="s">
        <v>25</v>
      </c>
      <c r="F32" s="6" t="s">
        <v>26</v>
      </c>
      <c r="G32" s="6" t="s">
        <v>24</v>
      </c>
      <c r="H32" s="6" t="s">
        <v>25</v>
      </c>
      <c r="I32" s="6" t="s">
        <v>26</v>
      </c>
      <c r="J32" s="7"/>
      <c r="K32" s="6"/>
      <c r="L32" s="13"/>
      <c r="M32">
        <v>-8.5648439037895461</v>
      </c>
    </row>
    <row r="33" spans="2:12" ht="18" thickBot="1" x14ac:dyDescent="0.25">
      <c r="B33" s="7" t="s">
        <v>10</v>
      </c>
      <c r="C33" s="6">
        <v>2.75E-2</v>
      </c>
      <c r="D33" s="15">
        <v>0.42565999999999998</v>
      </c>
      <c r="E33" s="15">
        <v>-0.36</v>
      </c>
      <c r="F33" s="15">
        <f>SQRT(D33*D33+E33*E33)</f>
        <v>0.55748222895443045</v>
      </c>
      <c r="G33" s="15">
        <v>0.42565999999999998</v>
      </c>
      <c r="H33" s="15">
        <v>0.29949999999999999</v>
      </c>
      <c r="I33" s="15">
        <f>SQRT(G33*G33+H33*H33)</f>
        <v>0.52046775654213195</v>
      </c>
      <c r="J33" s="16">
        <f>F33*C33+F34*C34</f>
        <v>2.7750395357458144E-2</v>
      </c>
      <c r="K33" s="16">
        <f>I33*C33+I34*C34</f>
        <v>2.5373617312407393E-2</v>
      </c>
      <c r="L33" s="13"/>
    </row>
    <row r="34" spans="2:12" ht="18" thickBot="1" x14ac:dyDescent="0.25">
      <c r="B34" s="7" t="s">
        <v>11</v>
      </c>
      <c r="C34" s="6">
        <v>2.5999999999999999E-2</v>
      </c>
      <c r="D34" s="15">
        <v>0.30212</v>
      </c>
      <c r="E34" s="15">
        <v>0.37</v>
      </c>
      <c r="F34" s="15">
        <f>SQRT(D34*D34+E34*E34)</f>
        <v>0.47767823312351171</v>
      </c>
      <c r="G34" s="15">
        <v>0.30212</v>
      </c>
      <c r="H34" s="15">
        <v>-0.29949999999999999</v>
      </c>
      <c r="I34" s="15">
        <f>SQRT(G34*G34+H34*H34)</f>
        <v>0.42541361567302943</v>
      </c>
      <c r="J34" s="10"/>
      <c r="K34" s="10"/>
      <c r="L34" s="10"/>
    </row>
    <row r="35" spans="2:12" ht="17" thickBot="1" x14ac:dyDescent="0.25">
      <c r="J35" s="7"/>
      <c r="K35" s="6"/>
      <c r="L35" s="6"/>
    </row>
    <row r="36" spans="2:12" ht="16" customHeight="1" thickBot="1" x14ac:dyDescent="0.25"/>
    <row r="37" spans="2:12" ht="17" thickBot="1" x14ac:dyDescent="0.25">
      <c r="F37" s="11" t="s">
        <v>29</v>
      </c>
      <c r="G37" s="12"/>
      <c r="J37">
        <v>2.7750395357458144E-2</v>
      </c>
      <c r="K37">
        <v>2.5373617312407393E-2</v>
      </c>
    </row>
    <row r="38" spans="2:12" ht="18" thickBot="1" x14ac:dyDescent="0.25">
      <c r="F38" s="7" t="s">
        <v>17</v>
      </c>
      <c r="G38" s="6" t="s">
        <v>18</v>
      </c>
    </row>
    <row r="39" spans="2:12" ht="17" thickBot="1" x14ac:dyDescent="0.25">
      <c r="F39" s="7"/>
      <c r="G39" s="6"/>
    </row>
    <row r="40" spans="2:12" ht="15" customHeight="1" x14ac:dyDescent="0.2">
      <c r="F40" s="17">
        <f>(C33*F33*F33+C34*F34*F34)/2</f>
        <v>7.2396079167000001E-3</v>
      </c>
      <c r="G40" s="17">
        <f>(C33*I33*I33+C34*I34*I34)/2</f>
        <v>6.0773896041999981E-3</v>
      </c>
      <c r="H40">
        <f>(G40-F40)/F40*100</f>
        <v>-16.053608508536069</v>
      </c>
    </row>
    <row r="41" spans="2:12" ht="16" customHeight="1" thickBot="1" x14ac:dyDescent="0.25">
      <c r="F41" s="18"/>
      <c r="G41" s="18"/>
      <c r="J41" s="19">
        <v>7.2396079167000001E-3</v>
      </c>
      <c r="K41" s="19">
        <v>6.0773896041999981E-3</v>
      </c>
      <c r="L41" s="19">
        <v>-16.053608508536069</v>
      </c>
    </row>
    <row r="83" spans="7:8" x14ac:dyDescent="0.2">
      <c r="G83" s="1"/>
      <c r="H83" s="1"/>
    </row>
    <row r="84" spans="7:8" x14ac:dyDescent="0.2">
      <c r="H84" s="1"/>
    </row>
    <row r="85" spans="7:8" x14ac:dyDescent="0.2">
      <c r="G85" s="2"/>
    </row>
    <row r="86" spans="7:8" x14ac:dyDescent="0.2">
      <c r="G86" s="3"/>
    </row>
    <row r="87" spans="7:8" x14ac:dyDescent="0.2">
      <c r="G87" s="2"/>
    </row>
    <row r="88" spans="7:8" x14ac:dyDescent="0.2">
      <c r="G88" s="3"/>
    </row>
    <row r="90" spans="7:8" x14ac:dyDescent="0.2">
      <c r="G90" s="4"/>
    </row>
    <row r="91" spans="7:8" x14ac:dyDescent="0.2">
      <c r="G91" s="4"/>
    </row>
  </sheetData>
  <mergeCells count="14">
    <mergeCell ref="F40:F41"/>
    <mergeCell ref="G40:G41"/>
    <mergeCell ref="F37:G37"/>
    <mergeCell ref="M6:N6"/>
    <mergeCell ref="O6:P6"/>
    <mergeCell ref="B30:B32"/>
    <mergeCell ref="C30:C32"/>
    <mergeCell ref="D30:I30"/>
    <mergeCell ref="D31:F31"/>
    <mergeCell ref="G31:I31"/>
    <mergeCell ref="J30:K30"/>
    <mergeCell ref="L30:L34"/>
    <mergeCell ref="J33:J34"/>
    <mergeCell ref="K33:K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 velocity</vt:lpstr>
      <vt:lpstr>Constant acceleration</vt:lpstr>
      <vt:lpstr>Collision of two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2017-12-12T06:25:28Z</dcterms:created>
  <dcterms:modified xsi:type="dcterms:W3CDTF">2021-09-30T20:23:07Z</dcterms:modified>
</cp:coreProperties>
</file>