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Z49" i="1" l="1"/>
  <c r="W49" i="1"/>
  <c r="Z48" i="1"/>
  <c r="W48" i="1"/>
  <c r="Z47" i="1"/>
  <c r="W47" i="1"/>
  <c r="Z46" i="1"/>
  <c r="W46" i="1"/>
  <c r="Z45" i="1"/>
  <c r="W45" i="1"/>
  <c r="Z44" i="1"/>
  <c r="W44" i="1"/>
  <c r="Z43" i="1"/>
  <c r="W43" i="1"/>
  <c r="Z42" i="1"/>
  <c r="W42" i="1"/>
  <c r="Z41" i="1"/>
  <c r="W41" i="1"/>
  <c r="Z40" i="1"/>
  <c r="W40" i="1"/>
  <c r="Z39" i="1"/>
  <c r="W39" i="1"/>
  <c r="Z38" i="1"/>
  <c r="W38" i="1"/>
  <c r="Z37" i="1"/>
  <c r="W37" i="1"/>
  <c r="Z36" i="1"/>
  <c r="W36" i="1"/>
  <c r="Z35" i="1"/>
  <c r="W35" i="1"/>
  <c r="Z34" i="1"/>
  <c r="W34" i="1"/>
  <c r="Z33" i="1"/>
  <c r="W33" i="1"/>
  <c r="Z32" i="1"/>
  <c r="W32" i="1"/>
  <c r="Z31" i="1"/>
  <c r="W31" i="1"/>
  <c r="Z30" i="1"/>
  <c r="W30" i="1"/>
  <c r="Z29" i="1"/>
  <c r="W29" i="1"/>
  <c r="Z28" i="1"/>
  <c r="W28" i="1"/>
  <c r="Z27" i="1"/>
  <c r="W27" i="1"/>
  <c r="Z26" i="1"/>
  <c r="W26" i="1"/>
  <c r="Z25" i="1"/>
  <c r="W25" i="1"/>
  <c r="Z24" i="1"/>
  <c r="W24" i="1"/>
  <c r="Z23" i="1"/>
  <c r="W23" i="1"/>
  <c r="Z22" i="1"/>
  <c r="W22" i="1"/>
  <c r="Z21" i="1"/>
  <c r="W21" i="1"/>
  <c r="Z20" i="1"/>
  <c r="W20" i="1"/>
  <c r="Z19" i="1"/>
  <c r="W19" i="1"/>
  <c r="Z18" i="1"/>
  <c r="W18" i="1"/>
  <c r="Z17" i="1"/>
  <c r="W17" i="1"/>
  <c r="Z16" i="1"/>
  <c r="W16" i="1"/>
  <c r="Z15" i="1"/>
  <c r="W15" i="1"/>
  <c r="Z14" i="1"/>
  <c r="W14" i="1"/>
  <c r="Z13" i="1"/>
  <c r="W13" i="1"/>
  <c r="Z12" i="1"/>
  <c r="W12" i="1"/>
  <c r="Z11" i="1"/>
  <c r="W11" i="1"/>
  <c r="Z10" i="1"/>
  <c r="W10" i="1"/>
  <c r="Z9" i="1"/>
  <c r="W9" i="1"/>
  <c r="Z8" i="1"/>
  <c r="W8" i="1"/>
  <c r="Z7" i="1"/>
  <c r="W7" i="1"/>
  <c r="Z6" i="1"/>
  <c r="W6" i="1"/>
  <c r="Z5" i="1"/>
  <c r="W5" i="1"/>
  <c r="Z4" i="1"/>
  <c r="W4" i="1"/>
  <c r="Z3" i="1"/>
  <c r="Z51" i="1" s="1"/>
  <c r="W3" i="1"/>
  <c r="Z2" i="1"/>
  <c r="W2" i="1"/>
  <c r="W50" i="1" s="1"/>
  <c r="W52" i="1" s="1"/>
  <c r="AA1" i="1"/>
  <c r="Z1" i="1"/>
  <c r="X1" i="1"/>
  <c r="W1" i="1"/>
  <c r="T49" i="1"/>
  <c r="Q49" i="1"/>
  <c r="T48" i="1"/>
  <c r="Q48" i="1"/>
  <c r="T47" i="1"/>
  <c r="Q47" i="1"/>
  <c r="T46" i="1"/>
  <c r="Q46" i="1"/>
  <c r="T45" i="1"/>
  <c r="Q45" i="1"/>
  <c r="T44" i="1"/>
  <c r="Q44" i="1"/>
  <c r="T43" i="1"/>
  <c r="Q43" i="1"/>
  <c r="T42" i="1"/>
  <c r="Q42" i="1"/>
  <c r="T41" i="1"/>
  <c r="Q41" i="1"/>
  <c r="T40" i="1"/>
  <c r="Q40" i="1"/>
  <c r="T39" i="1"/>
  <c r="Q39" i="1"/>
  <c r="T38" i="1"/>
  <c r="Q38" i="1"/>
  <c r="T37" i="1"/>
  <c r="Q37" i="1"/>
  <c r="T36" i="1"/>
  <c r="Q36" i="1"/>
  <c r="T35" i="1"/>
  <c r="Q35" i="1"/>
  <c r="T34" i="1"/>
  <c r="Q34" i="1"/>
  <c r="T33" i="1"/>
  <c r="Q33" i="1"/>
  <c r="T32" i="1"/>
  <c r="Q32" i="1"/>
  <c r="T31" i="1"/>
  <c r="Q31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T22" i="1"/>
  <c r="Q22" i="1"/>
  <c r="T21" i="1"/>
  <c r="Q21" i="1"/>
  <c r="T20" i="1"/>
  <c r="Q20" i="1"/>
  <c r="T19" i="1"/>
  <c r="Q19" i="1"/>
  <c r="T18" i="1"/>
  <c r="Q18" i="1"/>
  <c r="T17" i="1"/>
  <c r="Q17" i="1"/>
  <c r="T16" i="1"/>
  <c r="Q16" i="1"/>
  <c r="T15" i="1"/>
  <c r="Q15" i="1"/>
  <c r="T14" i="1"/>
  <c r="Q14" i="1"/>
  <c r="T13" i="1"/>
  <c r="Q13" i="1"/>
  <c r="T12" i="1"/>
  <c r="Q1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T2" i="1"/>
  <c r="Q2" i="1"/>
  <c r="U1" i="1"/>
  <c r="T1" i="1"/>
  <c r="R1" i="1"/>
  <c r="Q1" i="1"/>
  <c r="Z50" i="1" l="1"/>
  <c r="Z52" i="1" s="1"/>
  <c r="T50" i="1"/>
  <c r="T52" i="1" s="1"/>
  <c r="Q50" i="1"/>
  <c r="Q52" i="1" s="1"/>
  <c r="W51" i="1"/>
  <c r="Q51" i="1"/>
  <c r="T51" i="1"/>
  <c r="O1" i="1"/>
  <c r="L1" i="1"/>
  <c r="I2" i="1"/>
  <c r="N1" i="1" l="1"/>
  <c r="K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N2" i="1"/>
  <c r="K2" i="1"/>
  <c r="H23" i="3" l="1"/>
  <c r="K51" i="1"/>
  <c r="N51" i="1"/>
  <c r="H36" i="3"/>
  <c r="K35" i="3"/>
  <c r="H24" i="3"/>
  <c r="K23" i="3"/>
  <c r="H4" i="3"/>
  <c r="K3" i="3"/>
  <c r="H8" i="3"/>
  <c r="K7" i="3"/>
  <c r="K15" i="3"/>
  <c r="H16" i="3"/>
  <c r="K50" i="1"/>
  <c r="N50" i="1"/>
  <c r="I3" i="1"/>
  <c r="H3" i="1"/>
  <c r="H2" i="1"/>
  <c r="H17" i="3" l="1"/>
  <c r="K16" i="3"/>
  <c r="H9" i="3"/>
  <c r="K8" i="3"/>
  <c r="H37" i="3"/>
  <c r="K36" i="3"/>
  <c r="H25" i="3"/>
  <c r="K24" i="3"/>
  <c r="H5" i="3"/>
  <c r="K4" i="3"/>
  <c r="I50" i="1"/>
  <c r="H50" i="1"/>
  <c r="N52" i="1" l="1"/>
  <c r="K52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<sst xmlns="http://schemas.openxmlformats.org/spreadsheetml/2006/main" count="695" uniqueCount="95">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</sst>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9" borderId="0" applyNumberFormat="0" applyBorder="0" applyAlignment="0" applyProtection="0"/>
  </cellStyleXfs>
  <cellXfs count="98">
    <xf numFmtId="0" fontId="0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4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6" fillId="0" borderId="7" xfId="0" applyFont="1" applyBorder="1" applyAlignment="1">
      <alignment horizontal="center"/>
    </xf>
    <xf numFmtId="0" fontId="0" fillId="0" borderId="16" xfId="0" applyBorder="1"/>
    <xf numFmtId="0" fontId="3" fillId="3" borderId="16" xfId="1" applyBorder="1" applyAlignment="1">
      <alignment horizontal="center"/>
    </xf>
    <xf numFmtId="0" fontId="3" fillId="3" borderId="9" xfId="1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3" xfId="1" applyBorder="1" applyAlignment="1">
      <alignment horizontal="center"/>
    </xf>
    <xf numFmtId="164" fontId="3" fillId="3" borderId="15" xfId="1" applyNumberFormat="1" applyBorder="1" applyAlignment="1">
      <alignment horizontal="center"/>
    </xf>
    <xf numFmtId="0" fontId="3" fillId="4" borderId="16" xfId="2" applyBorder="1" applyAlignment="1">
      <alignment horizontal="center"/>
    </xf>
    <xf numFmtId="0" fontId="3" fillId="4" borderId="9" xfId="2" applyBorder="1" applyAlignment="1">
      <alignment horizontal="center"/>
    </xf>
    <xf numFmtId="0" fontId="3" fillId="4" borderId="11" xfId="2" applyBorder="1" applyAlignment="1">
      <alignment horizontal="center"/>
    </xf>
    <xf numFmtId="0" fontId="3" fillId="4" borderId="13" xfId="2" applyBorder="1" applyAlignment="1">
      <alignment horizontal="center"/>
    </xf>
    <xf numFmtId="164" fontId="3" fillId="4" borderId="15" xfId="2" applyNumberFormat="1" applyBorder="1" applyAlignment="1">
      <alignment horizontal="center"/>
    </xf>
    <xf numFmtId="0" fontId="3" fillId="5" borderId="16" xfId="3" applyBorder="1" applyAlignment="1">
      <alignment horizontal="center"/>
    </xf>
    <xf numFmtId="0" fontId="3" fillId="5" borderId="9" xfId="3" applyBorder="1" applyAlignment="1">
      <alignment horizontal="center"/>
    </xf>
    <xf numFmtId="0" fontId="3" fillId="6" borderId="16" xfId="4" applyBorder="1" applyAlignment="1">
      <alignment horizontal="center"/>
    </xf>
    <xf numFmtId="0" fontId="3" fillId="6" borderId="9" xfId="4" applyBorder="1" applyAlignment="1">
      <alignment horizontal="center"/>
    </xf>
    <xf numFmtId="0" fontId="8" fillId="3" borderId="12" xfId="1" applyFont="1" applyBorder="1" applyAlignment="1">
      <alignment horizontal="center"/>
    </xf>
    <xf numFmtId="0" fontId="8" fillId="3" borderId="14" xfId="1" applyFont="1" applyBorder="1" applyAlignment="1">
      <alignment horizontal="center"/>
    </xf>
    <xf numFmtId="0" fontId="0" fillId="0" borderId="0" xfId="0" applyBorder="1"/>
    <xf numFmtId="0" fontId="3" fillId="6" borderId="17" xfId="4" applyBorder="1" applyAlignment="1">
      <alignment horizontal="center"/>
    </xf>
    <xf numFmtId="0" fontId="3" fillId="6" borderId="18" xfId="4" applyBorder="1" applyAlignment="1">
      <alignment horizontal="center"/>
    </xf>
    <xf numFmtId="0" fontId="8" fillId="4" borderId="12" xfId="2" applyFont="1" applyBorder="1" applyAlignment="1">
      <alignment horizontal="center"/>
    </xf>
    <xf numFmtId="0" fontId="8" fillId="4" borderId="14" xfId="2" applyFont="1" applyBorder="1" applyAlignment="1">
      <alignment horizontal="center"/>
    </xf>
    <xf numFmtId="0" fontId="3" fillId="3" borderId="20" xfId="1" applyBorder="1" applyAlignment="1">
      <alignment horizontal="center"/>
    </xf>
    <xf numFmtId="0" fontId="8" fillId="3" borderId="19" xfId="1" applyFont="1" applyBorder="1" applyAlignment="1">
      <alignment horizontal="center"/>
    </xf>
    <xf numFmtId="0" fontId="3" fillId="4" borderId="20" xfId="2" applyBorder="1" applyAlignment="1">
      <alignment horizontal="center"/>
    </xf>
    <xf numFmtId="0" fontId="8" fillId="4" borderId="19" xfId="2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3" fillId="5" borderId="23" xfId="3" applyBorder="1" applyAlignment="1">
      <alignment horizontal="center"/>
    </xf>
    <xf numFmtId="0" fontId="3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2" fillId="7" borderId="9" xfId="5" applyBorder="1"/>
    <xf numFmtId="0" fontId="2" fillId="7" borderId="22" xfId="5" applyBorder="1"/>
    <xf numFmtId="14" fontId="2" fillId="7" borderId="9" xfId="5" applyNumberFormat="1" applyBorder="1" applyAlignment="1">
      <alignment horizontal="left" vertical="center"/>
    </xf>
    <xf numFmtId="20" fontId="2" fillId="7" borderId="9" xfId="5" applyNumberFormat="1" applyBorder="1" applyAlignment="1">
      <alignment horizontal="left" vertical="center"/>
    </xf>
    <xf numFmtId="0" fontId="2" fillId="7" borderId="9" xfId="5" applyBorder="1" applyAlignment="1"/>
    <xf numFmtId="0" fontId="2" fillId="7" borderId="22" xfId="5" applyBorder="1" applyAlignment="1">
      <alignment horizontal="left"/>
    </xf>
    <xf numFmtId="0" fontId="6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49" fontId="3" fillId="3" borderId="9" xfId="1" applyNumberFormat="1" applyBorder="1" applyAlignment="1">
      <alignment horizontal="center" vertical="center"/>
    </xf>
    <xf numFmtId="49" fontId="3" fillId="3" borderId="11" xfId="1" applyNumberFormat="1" applyBorder="1" applyAlignment="1">
      <alignment horizontal="center" vertical="center"/>
    </xf>
    <xf numFmtId="0" fontId="3" fillId="3" borderId="31" xfId="1" applyBorder="1" applyAlignment="1">
      <alignment horizontal="center"/>
    </xf>
    <xf numFmtId="0" fontId="3" fillId="3" borderId="32" xfId="1" applyBorder="1" applyAlignment="1">
      <alignment horizontal="center"/>
    </xf>
    <xf numFmtId="164" fontId="3" fillId="3" borderId="33" xfId="1" applyNumberFormat="1" applyBorder="1" applyAlignment="1">
      <alignment horizontal="center"/>
    </xf>
    <xf numFmtId="49" fontId="3" fillId="3" borderId="16" xfId="1" applyNumberForma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49" fontId="3" fillId="4" borderId="9" xfId="2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49" fontId="1" fillId="4" borderId="9" xfId="2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/>
    </xf>
    <xf numFmtId="49" fontId="3" fillId="4" borderId="16" xfId="2" applyNumberFormat="1" applyBorder="1" applyAlignment="1">
      <alignment horizontal="center"/>
    </xf>
    <xf numFmtId="49" fontId="3" fillId="4" borderId="26" xfId="2" applyNumberFormat="1" applyBorder="1" applyAlignment="1">
      <alignment horizontal="center"/>
    </xf>
    <xf numFmtId="49" fontId="3" fillId="4" borderId="27" xfId="2" applyNumberFormat="1" applyBorder="1" applyAlignment="1">
      <alignment horizontal="center"/>
    </xf>
    <xf numFmtId="49" fontId="3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3" fillId="4" borderId="16" xfId="2" applyNumberFormat="1" applyBorder="1" applyAlignment="1">
      <alignment horizontal="center" vertical="center"/>
    </xf>
    <xf numFmtId="0" fontId="1" fillId="9" borderId="9" xfId="6" applyBorder="1"/>
    <xf numFmtId="0" fontId="1" fillId="9" borderId="22" xfId="6" applyBorder="1"/>
    <xf numFmtId="14" fontId="1" fillId="9" borderId="9" xfId="6" applyNumberFormat="1" applyBorder="1" applyAlignment="1">
      <alignment horizontal="left" vertical="center"/>
    </xf>
    <xf numFmtId="20" fontId="1" fillId="9" borderId="9" xfId="6" applyNumberFormat="1" applyBorder="1" applyAlignment="1">
      <alignment horizontal="left" vertical="center"/>
    </xf>
    <xf numFmtId="0" fontId="1" fillId="9" borderId="24" xfId="6" applyBorder="1" applyAlignment="1">
      <alignment horizontal="center"/>
    </xf>
    <xf numFmtId="0" fontId="1" fillId="9" borderId="9" xfId="6" applyBorder="1" applyAlignment="1">
      <alignment horizontal="center"/>
    </xf>
    <xf numFmtId="0" fontId="1" fillId="9" borderId="16" xfId="6" applyBorder="1" applyAlignment="1">
      <alignment horizontal="center"/>
    </xf>
    <xf numFmtId="49" fontId="1" fillId="9" borderId="9" xfId="6" applyNumberFormat="1" applyBorder="1" applyAlignment="1">
      <alignment horizontal="center" vertical="center"/>
    </xf>
    <xf numFmtId="0" fontId="1" fillId="9" borderId="0" xfId="6" applyAlignment="1"/>
    <xf numFmtId="49" fontId="0" fillId="0" borderId="0" xfId="0" applyNumberFormat="1" applyFont="1" applyAlignment="1"/>
    <xf numFmtId="49" fontId="6" fillId="0" borderId="25" xfId="0" applyNumberFormat="1" applyFont="1" applyBorder="1" applyAlignment="1">
      <alignment horizontal="center"/>
    </xf>
    <xf numFmtId="49" fontId="3" fillId="3" borderId="31" xfId="1" applyNumberFormat="1" applyBorder="1" applyAlignment="1">
      <alignment horizontal="center"/>
    </xf>
    <xf numFmtId="49" fontId="3" fillId="3" borderId="32" xfId="1" applyNumberFormat="1" applyBorder="1" applyAlignment="1">
      <alignment horizontal="center"/>
    </xf>
    <xf numFmtId="49" fontId="3" fillId="3" borderId="33" xfId="1" applyNumberFormat="1" applyBorder="1" applyAlignment="1">
      <alignment horizontal="center"/>
    </xf>
    <xf numFmtId="49" fontId="1" fillId="3" borderId="9" xfId="1" applyNumberFormat="1" applyFont="1" applyBorder="1" applyAlignment="1">
      <alignment horizontal="center" vertical="center"/>
    </xf>
  </cellXfs>
  <cellStyles count="7">
    <cellStyle name="20% - Accent1" xfId="1" builtinId="30"/>
    <cellStyle name="20% - Accent4" xfId="3" builtinId="42"/>
    <cellStyle name="40% - Accent1" xfId="2" builtinId="31"/>
    <cellStyle name="40% - Accent2" xfId="6" builtinId="35"/>
    <cellStyle name="40% - Accent3" xfId="5" builtinId="39"/>
    <cellStyle name="40% - Accent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3"/>
  <sheetViews>
    <sheetView tabSelected="1" topLeftCell="G1" workbookViewId="0">
      <selection activeCell="M9" sqref="M9"/>
    </sheetView>
  </sheetViews>
  <sheetFormatPr defaultColWidth="14.42578125" defaultRowHeight="15" customHeight="1"/>
  <cols>
    <col min="1" max="2" width="12.42578125" bestFit="1" customWidth="1"/>
    <col min="3" max="4" width="12.42578125" customWidth="1"/>
    <col min="5" max="9" width="8.7109375" customWidth="1"/>
    <col min="10" max="10" width="8.7109375" style="12" customWidth="1"/>
    <col min="11" max="11" width="12" style="12" bestFit="1" customWidth="1"/>
    <col min="12" max="12" width="14.85546875" style="12" bestFit="1" customWidth="1"/>
    <col min="13" max="13" width="8.7109375" customWidth="1"/>
    <col min="14" max="14" width="11.7109375" bestFit="1" customWidth="1"/>
    <col min="15" max="15" width="14.5703125" style="81" bestFit="1" customWidth="1"/>
    <col min="16" max="16" width="8" bestFit="1" customWidth="1"/>
    <col min="17" max="17" width="13.7109375" bestFit="1" customWidth="1"/>
    <col min="18" max="18" width="16.42578125" bestFit="1" customWidth="1"/>
    <col min="21" max="21" width="14.42578125" style="92"/>
    <col min="24" max="24" width="14.42578125" style="92"/>
    <col min="27" max="27" width="14.42578125" style="92"/>
  </cols>
  <sheetData>
    <row r="1" spans="1:27" ht="15.75" thickBot="1">
      <c r="A1" s="43" t="s">
        <v>63</v>
      </c>
      <c r="B1" s="46" t="s">
        <v>64</v>
      </c>
      <c r="C1" s="54" t="s">
        <v>66</v>
      </c>
      <c r="D1" s="54" t="s">
        <v>67</v>
      </c>
      <c r="E1" s="15">
        <v>1</v>
      </c>
      <c r="F1" s="15" t="s">
        <v>8</v>
      </c>
      <c r="G1" s="15">
        <v>2</v>
      </c>
      <c r="H1" s="42" t="s">
        <v>53</v>
      </c>
      <c r="I1" s="15" t="s">
        <v>54</v>
      </c>
      <c r="J1" s="44" t="s">
        <v>57</v>
      </c>
      <c r="K1" s="45" t="str">
        <f>CONCATENATE(J1, "_Odds")</f>
        <v>Niklas_Odds</v>
      </c>
      <c r="L1" s="71" t="str">
        <f>CONCATENATE(J1, "_Resultat")</f>
        <v>Niklas_Resultat</v>
      </c>
      <c r="M1" s="64" t="s">
        <v>86</v>
      </c>
      <c r="N1" s="63" t="str">
        <f>CONCATENATE(M1, "_Odds")</f>
        <v>Alex_Odds</v>
      </c>
      <c r="O1" s="76" t="str">
        <f>CONCATENATE(M1, "_Resultat")</f>
        <v>Alex_Resultat</v>
      </c>
      <c r="P1" s="44" t="s">
        <v>87</v>
      </c>
      <c r="Q1" s="45" t="str">
        <f>CONCATENATE(P1, "_Odds")</f>
        <v>Douglas_Odds</v>
      </c>
      <c r="R1" s="71" t="str">
        <f>CONCATENATE(P1, "_Resultat")</f>
        <v>Douglas_Resultat</v>
      </c>
      <c r="S1" s="64" t="s">
        <v>59</v>
      </c>
      <c r="T1" s="63" t="str">
        <f>CONCATENATE(S1, "_Odds")</f>
        <v>Patrik_Odds</v>
      </c>
      <c r="U1" s="76" t="str">
        <f>CONCATENATE(S1, "_Resultat")</f>
        <v>Patrik_Resultat</v>
      </c>
      <c r="V1" s="44" t="s">
        <v>88</v>
      </c>
      <c r="W1" s="45" t="str">
        <f>CONCATENATE(V1, "_Odds")</f>
        <v>Jenny_Odds</v>
      </c>
      <c r="X1" s="93" t="str">
        <f>CONCATENATE(V1, "_Resultat")</f>
        <v>Jenny_Resultat</v>
      </c>
      <c r="Y1" s="64" t="s">
        <v>89</v>
      </c>
      <c r="Z1" s="63" t="str">
        <f>CONCATENATE(Y1, "_Odds")</f>
        <v>Petra_Odds</v>
      </c>
      <c r="AA1" s="76" t="str">
        <f>CONCATENATE(Y1, "_Resultat")</f>
        <v>Petra_Resultat</v>
      </c>
    </row>
    <row r="2" spans="1:27">
      <c r="A2" s="16" t="s">
        <v>9</v>
      </c>
      <c r="B2" s="47" t="s">
        <v>10</v>
      </c>
      <c r="C2" s="53">
        <v>43265</v>
      </c>
      <c r="D2" s="55">
        <v>0.70833333333333337</v>
      </c>
      <c r="E2" s="50">
        <v>1</v>
      </c>
      <c r="F2" s="27">
        <v>3.2</v>
      </c>
      <c r="G2" s="27">
        <v>7.4</v>
      </c>
      <c r="H2" s="29">
        <f t="shared" ref="H2:H3" si="0">MAX(E2:G2)</f>
        <v>7.4</v>
      </c>
      <c r="I2" s="29">
        <f>MIN(E2:G2)</f>
        <v>1</v>
      </c>
      <c r="J2" s="17">
        <v>1</v>
      </c>
      <c r="K2" s="17">
        <f t="shared" ref="K2:K49" si="1">_xlfn.IFS(J2=1,$E2,J2="x",$F2,J2=2,$G2)</f>
        <v>1</v>
      </c>
      <c r="L2" s="70" t="s">
        <v>68</v>
      </c>
      <c r="M2" s="22">
        <v>1</v>
      </c>
      <c r="N2" s="22">
        <f t="shared" ref="N2:N49" si="2">_xlfn.IFS(M2=1,$E2,M2="x",$F2,M2=2,$G2)</f>
        <v>1</v>
      </c>
      <c r="O2" s="82" t="s">
        <v>74</v>
      </c>
      <c r="P2" s="17">
        <v>1</v>
      </c>
      <c r="Q2" s="17">
        <f t="shared" ref="Q2:Q49" si="3">_xlfn.IFS(P2=1,$E2,P2="x",$F2,P2=2,$G2)</f>
        <v>1</v>
      </c>
      <c r="R2" s="70" t="s">
        <v>72</v>
      </c>
      <c r="S2" s="22">
        <v>1</v>
      </c>
      <c r="T2" s="22">
        <f t="shared" ref="T2:T49" si="4">_xlfn.IFS(S2=1,$E2,S2="x",$F2,S2=2,$G2)</f>
        <v>1</v>
      </c>
      <c r="U2" s="72" t="s">
        <v>83</v>
      </c>
      <c r="V2" s="17">
        <v>1</v>
      </c>
      <c r="W2" s="17">
        <f t="shared" ref="W2:W49" si="5">_xlfn.IFS(V2=1,$E2,V2="x",$F2,V2=2,$G2)</f>
        <v>1</v>
      </c>
      <c r="X2" s="70" t="s">
        <v>90</v>
      </c>
      <c r="Y2" s="22">
        <v>1</v>
      </c>
      <c r="Z2" s="22">
        <f t="shared" ref="Z2:Z49" si="6">_xlfn.IFS(Y2=1,$E2,Y2="x",$F2,Y2=2,$G2)</f>
        <v>1</v>
      </c>
      <c r="AA2" s="72" t="s">
        <v>74</v>
      </c>
    </row>
    <row r="3" spans="1:27" ht="15.75">
      <c r="A3" s="57" t="s">
        <v>11</v>
      </c>
      <c r="B3" s="58" t="s">
        <v>12</v>
      </c>
      <c r="C3" s="59">
        <v>43266</v>
      </c>
      <c r="D3" s="60">
        <v>0.58333333333333337</v>
      </c>
      <c r="E3" s="51">
        <v>4.0999999999999996</v>
      </c>
      <c r="F3" s="28">
        <v>2.2999999999999998</v>
      </c>
      <c r="G3" s="28">
        <v>1</v>
      </c>
      <c r="H3" s="30">
        <f t="shared" si="0"/>
        <v>4.0999999999999996</v>
      </c>
      <c r="I3" s="30">
        <f t="shared" ref="I3" si="7">MIN(E3:G3)</f>
        <v>1</v>
      </c>
      <c r="J3" s="18">
        <v>2</v>
      </c>
      <c r="K3" s="17">
        <f t="shared" si="1"/>
        <v>1</v>
      </c>
      <c r="L3" s="65" t="s">
        <v>69</v>
      </c>
      <c r="M3" s="23" t="s">
        <v>8</v>
      </c>
      <c r="N3" s="22">
        <f t="shared" si="2"/>
        <v>2.2999999999999998</v>
      </c>
      <c r="O3" s="72" t="s">
        <v>70</v>
      </c>
      <c r="P3" s="18" t="s">
        <v>58</v>
      </c>
      <c r="Q3" s="17">
        <f t="shared" si="3"/>
        <v>2.2999999999999998</v>
      </c>
      <c r="R3" s="65" t="s">
        <v>93</v>
      </c>
      <c r="S3" s="23" t="s">
        <v>58</v>
      </c>
      <c r="T3" s="22">
        <f t="shared" si="4"/>
        <v>2.2999999999999998</v>
      </c>
      <c r="U3" s="72" t="s">
        <v>70</v>
      </c>
      <c r="V3" s="18">
        <v>2</v>
      </c>
      <c r="W3" s="17">
        <f t="shared" si="5"/>
        <v>1</v>
      </c>
      <c r="X3" s="65" t="s">
        <v>81</v>
      </c>
      <c r="Y3" s="23">
        <v>2</v>
      </c>
      <c r="Z3" s="22">
        <f t="shared" si="6"/>
        <v>1</v>
      </c>
      <c r="AA3" s="72" t="s">
        <v>79</v>
      </c>
    </row>
    <row r="4" spans="1:27" ht="15.75">
      <c r="A4" s="57" t="s">
        <v>15</v>
      </c>
      <c r="B4" s="58" t="s">
        <v>16</v>
      </c>
      <c r="C4" s="59">
        <v>43266</v>
      </c>
      <c r="D4" s="60">
        <v>0.83333333333333337</v>
      </c>
      <c r="E4" s="51">
        <v>2.5</v>
      </c>
      <c r="F4" s="28">
        <v>1.8</v>
      </c>
      <c r="G4" s="28">
        <v>1</v>
      </c>
      <c r="H4" s="30">
        <f t="shared" ref="H4:H49" si="8">MAX(E4:G4)</f>
        <v>2.5</v>
      </c>
      <c r="I4" s="30">
        <f t="shared" ref="I4:I49" si="9">MIN(E4:G4)</f>
        <v>1</v>
      </c>
      <c r="J4" s="18" t="s">
        <v>58</v>
      </c>
      <c r="K4" s="17">
        <f t="shared" si="1"/>
        <v>1.8</v>
      </c>
      <c r="L4" s="65" t="s">
        <v>70</v>
      </c>
      <c r="M4" s="23">
        <v>1</v>
      </c>
      <c r="N4" s="22">
        <f t="shared" si="2"/>
        <v>2.5</v>
      </c>
      <c r="O4" s="72" t="s">
        <v>74</v>
      </c>
      <c r="P4" s="18" t="s">
        <v>58</v>
      </c>
      <c r="Q4" s="17">
        <f t="shared" si="3"/>
        <v>1.8</v>
      </c>
      <c r="R4" s="65" t="s">
        <v>93</v>
      </c>
      <c r="S4" s="23" t="s">
        <v>58</v>
      </c>
      <c r="T4" s="22">
        <f t="shared" si="4"/>
        <v>1.8</v>
      </c>
      <c r="U4" s="72" t="s">
        <v>93</v>
      </c>
      <c r="V4" s="18">
        <v>2</v>
      </c>
      <c r="W4" s="17">
        <f t="shared" si="5"/>
        <v>1</v>
      </c>
      <c r="X4" s="65" t="s">
        <v>70</v>
      </c>
      <c r="Y4" s="23" t="s">
        <v>8</v>
      </c>
      <c r="Z4" s="22">
        <f t="shared" si="6"/>
        <v>1.8</v>
      </c>
      <c r="AA4" s="72" t="s">
        <v>70</v>
      </c>
    </row>
    <row r="5" spans="1:27" ht="15.75">
      <c r="A5" s="57" t="s">
        <v>13</v>
      </c>
      <c r="B5" s="58" t="s">
        <v>14</v>
      </c>
      <c r="C5" s="59">
        <v>43266</v>
      </c>
      <c r="D5" s="60">
        <v>0.70833333333333337</v>
      </c>
      <c r="E5" s="51">
        <v>1</v>
      </c>
      <c r="F5" s="28">
        <v>1.3</v>
      </c>
      <c r="G5" s="28">
        <v>1.6</v>
      </c>
      <c r="H5" s="30">
        <f t="shared" si="8"/>
        <v>1.6</v>
      </c>
      <c r="I5" s="30">
        <f t="shared" si="9"/>
        <v>1</v>
      </c>
      <c r="J5" s="18">
        <v>1</v>
      </c>
      <c r="K5" s="17">
        <f t="shared" si="1"/>
        <v>1</v>
      </c>
      <c r="L5" s="65" t="s">
        <v>71</v>
      </c>
      <c r="M5" s="23" t="s">
        <v>58</v>
      </c>
      <c r="N5" s="22">
        <f t="shared" si="2"/>
        <v>1.3</v>
      </c>
      <c r="O5" s="77" t="s">
        <v>91</v>
      </c>
      <c r="P5" s="18">
        <v>2</v>
      </c>
      <c r="Q5" s="17">
        <f t="shared" si="3"/>
        <v>1.6</v>
      </c>
      <c r="R5" s="65" t="s">
        <v>69</v>
      </c>
      <c r="S5" s="23">
        <v>2</v>
      </c>
      <c r="T5" s="22">
        <f t="shared" si="4"/>
        <v>1.6</v>
      </c>
      <c r="U5" s="77" t="s">
        <v>70</v>
      </c>
      <c r="V5" s="18" t="s">
        <v>8</v>
      </c>
      <c r="W5" s="17">
        <f t="shared" si="5"/>
        <v>1.3</v>
      </c>
      <c r="X5" s="65" t="s">
        <v>73</v>
      </c>
      <c r="Y5" s="23">
        <v>2</v>
      </c>
      <c r="Z5" s="22">
        <f t="shared" si="6"/>
        <v>1.6</v>
      </c>
      <c r="AA5" s="77" t="s">
        <v>77</v>
      </c>
    </row>
    <row r="6" spans="1:27">
      <c r="A6" s="11" t="s">
        <v>17</v>
      </c>
      <c r="B6" s="48" t="s">
        <v>18</v>
      </c>
      <c r="C6" s="52">
        <v>43267</v>
      </c>
      <c r="D6" s="56">
        <v>0.51041666666666663</v>
      </c>
      <c r="E6" s="51">
        <v>1</v>
      </c>
      <c r="F6" s="28">
        <v>5.5</v>
      </c>
      <c r="G6" s="28">
        <v>13.4</v>
      </c>
      <c r="H6" s="30">
        <f t="shared" si="8"/>
        <v>13.4</v>
      </c>
      <c r="I6" s="30">
        <f t="shared" si="9"/>
        <v>1</v>
      </c>
      <c r="J6" s="18">
        <v>1</v>
      </c>
      <c r="K6" s="17">
        <f t="shared" si="1"/>
        <v>1</v>
      </c>
      <c r="L6" s="65" t="s">
        <v>72</v>
      </c>
      <c r="M6" s="23">
        <v>1</v>
      </c>
      <c r="N6" s="22">
        <f t="shared" si="2"/>
        <v>1</v>
      </c>
      <c r="O6" s="75" t="s">
        <v>90</v>
      </c>
      <c r="P6" s="18">
        <v>1</v>
      </c>
      <c r="Q6" s="17">
        <f t="shared" si="3"/>
        <v>1</v>
      </c>
      <c r="R6" s="65" t="s">
        <v>68</v>
      </c>
      <c r="S6" s="23">
        <v>1</v>
      </c>
      <c r="T6" s="22">
        <f t="shared" si="4"/>
        <v>1</v>
      </c>
      <c r="U6" s="72" t="s">
        <v>68</v>
      </c>
      <c r="V6" s="18">
        <v>1</v>
      </c>
      <c r="W6" s="17">
        <f t="shared" si="5"/>
        <v>1</v>
      </c>
      <c r="X6" s="65" t="s">
        <v>68</v>
      </c>
      <c r="Y6" s="23">
        <v>1</v>
      </c>
      <c r="Z6" s="22">
        <f t="shared" si="6"/>
        <v>1</v>
      </c>
      <c r="AA6" s="72" t="s">
        <v>74</v>
      </c>
    </row>
    <row r="7" spans="1:27">
      <c r="A7" s="11" t="s">
        <v>21</v>
      </c>
      <c r="B7" s="48" t="s">
        <v>22</v>
      </c>
      <c r="C7" s="52">
        <v>43267</v>
      </c>
      <c r="D7" s="56">
        <v>0.52083333333333337</v>
      </c>
      <c r="E7" s="51">
        <v>1.3</v>
      </c>
      <c r="F7" s="28">
        <v>1.3</v>
      </c>
      <c r="G7" s="28">
        <v>1</v>
      </c>
      <c r="H7" s="30">
        <f t="shared" si="8"/>
        <v>1.3</v>
      </c>
      <c r="I7" s="30">
        <f t="shared" si="9"/>
        <v>1</v>
      </c>
      <c r="J7" s="18">
        <v>2</v>
      </c>
      <c r="K7" s="17">
        <f t="shared" si="1"/>
        <v>1</v>
      </c>
      <c r="L7" s="65" t="s">
        <v>73</v>
      </c>
      <c r="M7" s="23">
        <v>2</v>
      </c>
      <c r="N7" s="22">
        <f t="shared" si="2"/>
        <v>1</v>
      </c>
      <c r="O7" s="72" t="s">
        <v>81</v>
      </c>
      <c r="P7" s="18">
        <v>2</v>
      </c>
      <c r="Q7" s="17">
        <f t="shared" si="3"/>
        <v>1</v>
      </c>
      <c r="R7" s="65" t="s">
        <v>69</v>
      </c>
      <c r="S7" s="23">
        <v>2</v>
      </c>
      <c r="T7" s="22">
        <f t="shared" si="4"/>
        <v>1</v>
      </c>
      <c r="U7" s="72" t="s">
        <v>73</v>
      </c>
      <c r="V7" s="18">
        <v>2</v>
      </c>
      <c r="W7" s="17">
        <f t="shared" si="5"/>
        <v>1</v>
      </c>
      <c r="X7" s="65" t="s">
        <v>77</v>
      </c>
      <c r="Y7" s="23">
        <v>1</v>
      </c>
      <c r="Z7" s="22">
        <f t="shared" si="6"/>
        <v>1.3</v>
      </c>
      <c r="AA7" s="72" t="s">
        <v>83</v>
      </c>
    </row>
    <row r="8" spans="1:27">
      <c r="A8" s="11" t="s">
        <v>19</v>
      </c>
      <c r="B8" s="48" t="s">
        <v>20</v>
      </c>
      <c r="C8" s="52">
        <v>43267</v>
      </c>
      <c r="D8" s="56">
        <v>0.53125</v>
      </c>
      <c r="E8" s="51">
        <v>1</v>
      </c>
      <c r="F8" s="28">
        <v>3.7</v>
      </c>
      <c r="G8" s="28">
        <v>9</v>
      </c>
      <c r="H8" s="30">
        <f t="shared" si="8"/>
        <v>9</v>
      </c>
      <c r="I8" s="30">
        <f t="shared" si="9"/>
        <v>1</v>
      </c>
      <c r="J8" s="18">
        <v>1</v>
      </c>
      <c r="K8" s="17">
        <f t="shared" si="1"/>
        <v>1</v>
      </c>
      <c r="L8" s="65" t="s">
        <v>74</v>
      </c>
      <c r="M8" s="23">
        <v>2</v>
      </c>
      <c r="N8" s="22">
        <f t="shared" si="2"/>
        <v>9</v>
      </c>
      <c r="O8" s="72" t="s">
        <v>77</v>
      </c>
      <c r="P8" s="18">
        <v>1</v>
      </c>
      <c r="Q8" s="17">
        <f t="shared" si="3"/>
        <v>1</v>
      </c>
      <c r="R8" s="65" t="s">
        <v>76</v>
      </c>
      <c r="S8" s="23">
        <v>1</v>
      </c>
      <c r="T8" s="22">
        <f t="shared" si="4"/>
        <v>1</v>
      </c>
      <c r="U8" s="72" t="s">
        <v>74</v>
      </c>
      <c r="V8" s="18">
        <v>2</v>
      </c>
      <c r="W8" s="17">
        <f t="shared" si="5"/>
        <v>9</v>
      </c>
      <c r="X8" s="65" t="s">
        <v>77</v>
      </c>
      <c r="Y8" s="23">
        <v>1</v>
      </c>
      <c r="Z8" s="22">
        <f t="shared" si="6"/>
        <v>1</v>
      </c>
      <c r="AA8" s="72" t="s">
        <v>74</v>
      </c>
    </row>
    <row r="9" spans="1:27">
      <c r="A9" s="11" t="s">
        <v>23</v>
      </c>
      <c r="B9" s="48" t="s">
        <v>24</v>
      </c>
      <c r="C9" s="52">
        <v>43267</v>
      </c>
      <c r="D9" s="56">
        <v>0.54166666666666696</v>
      </c>
      <c r="E9" s="51">
        <v>1.5</v>
      </c>
      <c r="F9" s="28">
        <v>1</v>
      </c>
      <c r="G9" s="28">
        <v>1.5</v>
      </c>
      <c r="H9" s="30">
        <f t="shared" si="8"/>
        <v>1.5</v>
      </c>
      <c r="I9" s="30">
        <f t="shared" si="9"/>
        <v>1</v>
      </c>
      <c r="J9" s="18">
        <v>1</v>
      </c>
      <c r="K9" s="17">
        <f t="shared" si="1"/>
        <v>1.5</v>
      </c>
      <c r="L9" s="65" t="s">
        <v>75</v>
      </c>
      <c r="M9" s="23">
        <v>1</v>
      </c>
      <c r="N9" s="22">
        <f t="shared" si="2"/>
        <v>1.5</v>
      </c>
      <c r="O9" s="77" t="s">
        <v>76</v>
      </c>
      <c r="P9" s="18" t="s">
        <v>58</v>
      </c>
      <c r="Q9" s="17">
        <f t="shared" si="3"/>
        <v>1</v>
      </c>
      <c r="R9" s="65" t="s">
        <v>70</v>
      </c>
      <c r="S9" s="23">
        <v>2</v>
      </c>
      <c r="T9" s="22">
        <f t="shared" si="4"/>
        <v>1.5</v>
      </c>
      <c r="U9" s="77" t="s">
        <v>73</v>
      </c>
      <c r="V9" s="18">
        <v>1</v>
      </c>
      <c r="W9" s="17">
        <f t="shared" si="5"/>
        <v>1.5</v>
      </c>
      <c r="X9" s="65" t="s">
        <v>74</v>
      </c>
      <c r="Y9" s="23">
        <v>1</v>
      </c>
      <c r="Z9" s="22">
        <f t="shared" si="6"/>
        <v>1.5</v>
      </c>
      <c r="AA9" s="77" t="s">
        <v>74</v>
      </c>
    </row>
    <row r="10" spans="1:27" ht="15.75">
      <c r="A10" s="57" t="s">
        <v>29</v>
      </c>
      <c r="B10" s="58" t="s">
        <v>30</v>
      </c>
      <c r="C10" s="59">
        <v>43268</v>
      </c>
      <c r="D10" s="60">
        <v>0.55208333333333404</v>
      </c>
      <c r="E10" s="51">
        <v>1</v>
      </c>
      <c r="F10" s="28">
        <v>3.4</v>
      </c>
      <c r="G10" s="28">
        <v>7.1</v>
      </c>
      <c r="H10" s="30">
        <f t="shared" si="8"/>
        <v>7.1</v>
      </c>
      <c r="I10" s="30">
        <f t="shared" si="9"/>
        <v>1</v>
      </c>
      <c r="J10" s="18">
        <v>1</v>
      </c>
      <c r="K10" s="17">
        <f t="shared" si="1"/>
        <v>1</v>
      </c>
      <c r="L10" s="65" t="s">
        <v>76</v>
      </c>
      <c r="M10" s="23">
        <v>1</v>
      </c>
      <c r="N10" s="22">
        <f t="shared" si="2"/>
        <v>1</v>
      </c>
      <c r="O10" s="72" t="s">
        <v>74</v>
      </c>
      <c r="P10" s="18">
        <v>1</v>
      </c>
      <c r="Q10" s="17">
        <f t="shared" si="3"/>
        <v>1</v>
      </c>
      <c r="R10" s="65" t="s">
        <v>74</v>
      </c>
      <c r="S10" s="23">
        <v>1</v>
      </c>
      <c r="T10" s="22">
        <f t="shared" si="4"/>
        <v>1</v>
      </c>
      <c r="U10" s="72" t="s">
        <v>83</v>
      </c>
      <c r="V10" s="18">
        <v>1</v>
      </c>
      <c r="W10" s="17">
        <f t="shared" si="5"/>
        <v>1</v>
      </c>
      <c r="X10" s="65" t="s">
        <v>92</v>
      </c>
      <c r="Y10" s="23">
        <v>1</v>
      </c>
      <c r="Z10" s="22">
        <f t="shared" si="6"/>
        <v>1</v>
      </c>
      <c r="AA10" s="72" t="s">
        <v>74</v>
      </c>
    </row>
    <row r="11" spans="1:27" ht="15.75">
      <c r="A11" s="57" t="s">
        <v>25</v>
      </c>
      <c r="B11" s="58" t="s">
        <v>26</v>
      </c>
      <c r="C11" s="59">
        <v>43268</v>
      </c>
      <c r="D11" s="60">
        <v>0.5625</v>
      </c>
      <c r="E11" s="51">
        <v>2.4</v>
      </c>
      <c r="F11" s="28">
        <v>1.7</v>
      </c>
      <c r="G11" s="28">
        <v>1</v>
      </c>
      <c r="H11" s="30">
        <f t="shared" si="8"/>
        <v>2.4</v>
      </c>
      <c r="I11" s="30">
        <f t="shared" si="9"/>
        <v>1</v>
      </c>
      <c r="J11" s="18">
        <v>2</v>
      </c>
      <c r="K11" s="17">
        <f t="shared" si="1"/>
        <v>1</v>
      </c>
      <c r="L11" s="65" t="s">
        <v>77</v>
      </c>
      <c r="M11" s="23" t="s">
        <v>58</v>
      </c>
      <c r="N11" s="22">
        <f t="shared" si="2"/>
        <v>1.7</v>
      </c>
      <c r="O11" s="72" t="s">
        <v>71</v>
      </c>
      <c r="P11" s="18" t="s">
        <v>58</v>
      </c>
      <c r="Q11" s="17">
        <f t="shared" si="3"/>
        <v>1.7</v>
      </c>
      <c r="R11" s="65" t="s">
        <v>71</v>
      </c>
      <c r="S11" s="23">
        <v>1</v>
      </c>
      <c r="T11" s="22">
        <f t="shared" si="4"/>
        <v>2.4</v>
      </c>
      <c r="U11" s="72" t="s">
        <v>72</v>
      </c>
      <c r="V11" s="18" t="s">
        <v>8</v>
      </c>
      <c r="W11" s="17">
        <f t="shared" si="5"/>
        <v>1.7</v>
      </c>
      <c r="X11" s="65" t="s">
        <v>71</v>
      </c>
      <c r="Y11" s="23" t="s">
        <v>8</v>
      </c>
      <c r="Z11" s="22">
        <f t="shared" si="6"/>
        <v>1.7</v>
      </c>
      <c r="AA11" s="72" t="s">
        <v>93</v>
      </c>
    </row>
    <row r="12" spans="1:27" ht="15.75">
      <c r="A12" s="57" t="s">
        <v>27</v>
      </c>
      <c r="B12" s="58" t="s">
        <v>28</v>
      </c>
      <c r="C12" s="59">
        <v>43268</v>
      </c>
      <c r="D12" s="60">
        <v>0.57291666666666696</v>
      </c>
      <c r="E12" s="51">
        <v>1</v>
      </c>
      <c r="F12" s="28">
        <v>3</v>
      </c>
      <c r="G12" s="28">
        <v>5.2</v>
      </c>
      <c r="H12" s="30">
        <f t="shared" si="8"/>
        <v>5.2</v>
      </c>
      <c r="I12" s="30">
        <f t="shared" si="9"/>
        <v>1</v>
      </c>
      <c r="J12" s="18" t="s">
        <v>58</v>
      </c>
      <c r="K12" s="17">
        <f t="shared" si="1"/>
        <v>3</v>
      </c>
      <c r="L12" s="65" t="s">
        <v>78</v>
      </c>
      <c r="M12" s="23">
        <v>1</v>
      </c>
      <c r="N12" s="22">
        <f t="shared" si="2"/>
        <v>1</v>
      </c>
      <c r="O12" s="72" t="s">
        <v>83</v>
      </c>
      <c r="P12" s="18">
        <v>1</v>
      </c>
      <c r="Q12" s="17">
        <f t="shared" si="3"/>
        <v>1</v>
      </c>
      <c r="R12" s="65" t="s">
        <v>68</v>
      </c>
      <c r="S12" s="23">
        <v>1</v>
      </c>
      <c r="T12" s="22">
        <f t="shared" si="4"/>
        <v>1</v>
      </c>
      <c r="U12" s="72" t="s">
        <v>76</v>
      </c>
      <c r="V12" s="18">
        <v>1</v>
      </c>
      <c r="W12" s="17">
        <f t="shared" si="5"/>
        <v>1</v>
      </c>
      <c r="X12" s="65" t="s">
        <v>76</v>
      </c>
      <c r="Y12" s="23">
        <v>1</v>
      </c>
      <c r="Z12" s="22">
        <f t="shared" si="6"/>
        <v>1</v>
      </c>
      <c r="AA12" s="72" t="s">
        <v>76</v>
      </c>
    </row>
    <row r="13" spans="1:27">
      <c r="A13" s="9" t="s">
        <v>31</v>
      </c>
      <c r="B13" s="49" t="s">
        <v>32</v>
      </c>
      <c r="C13" s="52">
        <v>43269</v>
      </c>
      <c r="D13" s="56">
        <v>0.58333333333333404</v>
      </c>
      <c r="E13" s="51">
        <v>1</v>
      </c>
      <c r="F13" s="28">
        <v>1.6</v>
      </c>
      <c r="G13" s="28">
        <v>2</v>
      </c>
      <c r="H13" s="30">
        <f t="shared" si="8"/>
        <v>2</v>
      </c>
      <c r="I13" s="30">
        <f t="shared" si="9"/>
        <v>1</v>
      </c>
      <c r="J13" s="18">
        <v>1</v>
      </c>
      <c r="K13" s="17">
        <f t="shared" si="1"/>
        <v>1</v>
      </c>
      <c r="L13" s="65" t="s">
        <v>72</v>
      </c>
      <c r="M13" s="23">
        <v>1</v>
      </c>
      <c r="N13" s="22">
        <f t="shared" si="2"/>
        <v>1</v>
      </c>
      <c r="O13" s="77" t="s">
        <v>83</v>
      </c>
      <c r="P13" s="18" t="s">
        <v>58</v>
      </c>
      <c r="Q13" s="17">
        <f t="shared" si="3"/>
        <v>1.6</v>
      </c>
      <c r="R13" s="65" t="s">
        <v>93</v>
      </c>
      <c r="S13" s="23" t="s">
        <v>58</v>
      </c>
      <c r="T13" s="22">
        <f t="shared" si="4"/>
        <v>1.6</v>
      </c>
      <c r="U13" s="77" t="s">
        <v>93</v>
      </c>
      <c r="V13" s="18" t="s">
        <v>8</v>
      </c>
      <c r="W13" s="17">
        <f t="shared" si="5"/>
        <v>1.6</v>
      </c>
      <c r="X13" s="65" t="s">
        <v>70</v>
      </c>
      <c r="Y13" s="23">
        <v>1</v>
      </c>
      <c r="Z13" s="22">
        <f t="shared" si="6"/>
        <v>1</v>
      </c>
      <c r="AA13" s="77" t="s">
        <v>83</v>
      </c>
    </row>
    <row r="14" spans="1:27">
      <c r="A14" s="9" t="s">
        <v>33</v>
      </c>
      <c r="B14" s="49" t="s">
        <v>34</v>
      </c>
      <c r="C14" s="52">
        <v>43269</v>
      </c>
      <c r="D14" s="56">
        <v>0.593750000000001</v>
      </c>
      <c r="E14" s="51">
        <v>1</v>
      </c>
      <c r="F14" s="28">
        <v>6.7</v>
      </c>
      <c r="G14" s="28">
        <v>18.600000000000001</v>
      </c>
      <c r="H14" s="30">
        <f t="shared" si="8"/>
        <v>18.600000000000001</v>
      </c>
      <c r="I14" s="30">
        <f t="shared" si="9"/>
        <v>1</v>
      </c>
      <c r="J14" s="18">
        <v>1</v>
      </c>
      <c r="K14" s="17">
        <f t="shared" si="1"/>
        <v>1</v>
      </c>
      <c r="L14" s="65" t="s">
        <v>68</v>
      </c>
      <c r="M14" s="23">
        <v>2</v>
      </c>
      <c r="N14" s="22">
        <f t="shared" si="2"/>
        <v>18.600000000000001</v>
      </c>
      <c r="O14" s="72" t="s">
        <v>77</v>
      </c>
      <c r="P14" s="18">
        <v>1</v>
      </c>
      <c r="Q14" s="17">
        <f t="shared" si="3"/>
        <v>1</v>
      </c>
      <c r="R14" s="65" t="s">
        <v>74</v>
      </c>
      <c r="S14" s="23">
        <v>1</v>
      </c>
      <c r="T14" s="22">
        <f t="shared" si="4"/>
        <v>1</v>
      </c>
      <c r="U14" s="72" t="s">
        <v>74</v>
      </c>
      <c r="V14" s="18">
        <v>1</v>
      </c>
      <c r="W14" s="17">
        <f t="shared" si="5"/>
        <v>1</v>
      </c>
      <c r="X14" s="65" t="s">
        <v>74</v>
      </c>
      <c r="Y14" s="23">
        <v>1</v>
      </c>
      <c r="Z14" s="22">
        <f t="shared" si="6"/>
        <v>1</v>
      </c>
      <c r="AA14" s="72" t="s">
        <v>74</v>
      </c>
    </row>
    <row r="15" spans="1:27">
      <c r="A15" s="9" t="s">
        <v>35</v>
      </c>
      <c r="B15" s="49" t="s">
        <v>36</v>
      </c>
      <c r="C15" s="52">
        <v>43269</v>
      </c>
      <c r="D15" s="56">
        <v>0.60416666666666696</v>
      </c>
      <c r="E15" s="51">
        <v>7.1</v>
      </c>
      <c r="F15" s="28">
        <v>3.4</v>
      </c>
      <c r="G15" s="28">
        <v>1</v>
      </c>
      <c r="H15" s="30">
        <f t="shared" si="8"/>
        <v>7.1</v>
      </c>
      <c r="I15" s="30">
        <f t="shared" si="9"/>
        <v>1</v>
      </c>
      <c r="J15" s="18" t="s">
        <v>58</v>
      </c>
      <c r="K15" s="17">
        <f t="shared" si="1"/>
        <v>3.4</v>
      </c>
      <c r="L15" s="65" t="s">
        <v>70</v>
      </c>
      <c r="M15" s="23">
        <v>2</v>
      </c>
      <c r="N15" s="22">
        <f t="shared" si="2"/>
        <v>1</v>
      </c>
      <c r="O15" s="72" t="s">
        <v>82</v>
      </c>
      <c r="P15" s="18">
        <v>2</v>
      </c>
      <c r="Q15" s="17">
        <f t="shared" si="3"/>
        <v>1</v>
      </c>
      <c r="R15" s="65" t="s">
        <v>77</v>
      </c>
      <c r="S15" s="23" t="s">
        <v>58</v>
      </c>
      <c r="T15" s="22">
        <f t="shared" si="4"/>
        <v>3.4</v>
      </c>
      <c r="U15" s="72" t="s">
        <v>73</v>
      </c>
      <c r="V15" s="18">
        <v>2</v>
      </c>
      <c r="W15" s="17">
        <f t="shared" si="5"/>
        <v>1</v>
      </c>
      <c r="X15" s="65" t="s">
        <v>77</v>
      </c>
      <c r="Y15" s="23">
        <v>2</v>
      </c>
      <c r="Z15" s="22">
        <f t="shared" si="6"/>
        <v>1</v>
      </c>
      <c r="AA15" s="72" t="s">
        <v>77</v>
      </c>
    </row>
    <row r="16" spans="1:27" ht="15.75">
      <c r="A16" s="57" t="s">
        <v>39</v>
      </c>
      <c r="B16" s="58" t="s">
        <v>40</v>
      </c>
      <c r="C16" s="59">
        <v>43270</v>
      </c>
      <c r="D16" s="60">
        <v>0.61458333333333404</v>
      </c>
      <c r="E16" s="51">
        <v>1</v>
      </c>
      <c r="F16" s="28">
        <v>1.4</v>
      </c>
      <c r="G16" s="28">
        <v>1.4</v>
      </c>
      <c r="H16" s="30">
        <f t="shared" si="8"/>
        <v>1.4</v>
      </c>
      <c r="I16" s="30">
        <f t="shared" si="9"/>
        <v>1</v>
      </c>
      <c r="J16" s="18">
        <v>1</v>
      </c>
      <c r="K16" s="17">
        <f t="shared" si="1"/>
        <v>1</v>
      </c>
      <c r="L16" s="65" t="s">
        <v>74</v>
      </c>
      <c r="M16" s="23">
        <v>1</v>
      </c>
      <c r="N16" s="22">
        <f t="shared" si="2"/>
        <v>1</v>
      </c>
      <c r="O16" s="72" t="s">
        <v>68</v>
      </c>
      <c r="P16" s="18">
        <v>1</v>
      </c>
      <c r="Q16" s="17">
        <f t="shared" si="3"/>
        <v>1</v>
      </c>
      <c r="R16" s="65" t="s">
        <v>72</v>
      </c>
      <c r="S16" s="23">
        <v>1</v>
      </c>
      <c r="T16" s="22">
        <f t="shared" si="4"/>
        <v>1</v>
      </c>
      <c r="U16" s="72" t="s">
        <v>83</v>
      </c>
      <c r="V16" s="18">
        <v>1</v>
      </c>
      <c r="W16" s="17">
        <f t="shared" si="5"/>
        <v>1</v>
      </c>
      <c r="X16" s="65" t="s">
        <v>83</v>
      </c>
      <c r="Y16" s="23" t="s">
        <v>8</v>
      </c>
      <c r="Z16" s="22">
        <f t="shared" si="6"/>
        <v>1.4</v>
      </c>
      <c r="AA16" s="72" t="s">
        <v>70</v>
      </c>
    </row>
    <row r="17" spans="1:27" ht="15.75">
      <c r="A17" s="57" t="s">
        <v>37</v>
      </c>
      <c r="B17" s="58" t="s">
        <v>38</v>
      </c>
      <c r="C17" s="59">
        <v>43270</v>
      </c>
      <c r="D17" s="60">
        <v>0.625000000000001</v>
      </c>
      <c r="E17" s="51">
        <v>1</v>
      </c>
      <c r="F17" s="28">
        <v>2.2000000000000002</v>
      </c>
      <c r="G17" s="28">
        <v>3.4</v>
      </c>
      <c r="H17" s="30">
        <f t="shared" si="8"/>
        <v>3.4</v>
      </c>
      <c r="I17" s="30">
        <f t="shared" si="9"/>
        <v>1</v>
      </c>
      <c r="J17" s="18" t="s">
        <v>58</v>
      </c>
      <c r="K17" s="17">
        <f t="shared" si="1"/>
        <v>2.2000000000000002</v>
      </c>
      <c r="L17" s="65" t="s">
        <v>70</v>
      </c>
      <c r="M17" s="23" t="s">
        <v>58</v>
      </c>
      <c r="N17" s="22">
        <f t="shared" si="2"/>
        <v>2.2000000000000002</v>
      </c>
      <c r="O17" s="77" t="s">
        <v>70</v>
      </c>
      <c r="P17" s="18" t="s">
        <v>58</v>
      </c>
      <c r="Q17" s="17">
        <f t="shared" si="3"/>
        <v>2.2000000000000002</v>
      </c>
      <c r="R17" s="65" t="s">
        <v>70</v>
      </c>
      <c r="S17" s="23" t="s">
        <v>58</v>
      </c>
      <c r="T17" s="22">
        <f t="shared" si="4"/>
        <v>2.2000000000000002</v>
      </c>
      <c r="U17" s="77" t="s">
        <v>70</v>
      </c>
      <c r="V17" s="18" t="s">
        <v>8</v>
      </c>
      <c r="W17" s="17">
        <f t="shared" si="5"/>
        <v>2.2000000000000002</v>
      </c>
      <c r="X17" s="65" t="s">
        <v>71</v>
      </c>
      <c r="Y17" s="23">
        <v>1</v>
      </c>
      <c r="Z17" s="22">
        <f t="shared" si="6"/>
        <v>1</v>
      </c>
      <c r="AA17" s="77" t="s">
        <v>83</v>
      </c>
    </row>
    <row r="18" spans="1:27" s="91" customFormat="1" ht="15.75" customHeight="1">
      <c r="A18" s="83" t="s">
        <v>9</v>
      </c>
      <c r="B18" s="84" t="s">
        <v>11</v>
      </c>
      <c r="C18" s="85">
        <v>43270</v>
      </c>
      <c r="D18" s="86">
        <v>0.63541666666666796</v>
      </c>
      <c r="E18" s="87">
        <v>1</v>
      </c>
      <c r="F18" s="88">
        <v>1.6</v>
      </c>
      <c r="G18" s="88">
        <v>1.9</v>
      </c>
      <c r="H18" s="88">
        <f t="shared" si="8"/>
        <v>1.9</v>
      </c>
      <c r="I18" s="88">
        <f t="shared" si="9"/>
        <v>1</v>
      </c>
      <c r="J18" s="88">
        <v>1</v>
      </c>
      <c r="K18" s="89">
        <f t="shared" si="1"/>
        <v>1</v>
      </c>
      <c r="L18" s="90" t="s">
        <v>74</v>
      </c>
      <c r="M18" s="88">
        <v>2</v>
      </c>
      <c r="N18" s="89">
        <f t="shared" si="2"/>
        <v>1.9</v>
      </c>
      <c r="O18" s="90" t="s">
        <v>73</v>
      </c>
      <c r="P18" s="88">
        <v>2</v>
      </c>
      <c r="Q18" s="89">
        <f t="shared" si="3"/>
        <v>1.9</v>
      </c>
      <c r="R18" s="90" t="s">
        <v>69</v>
      </c>
      <c r="S18" s="88" t="s">
        <v>58</v>
      </c>
      <c r="T18" s="89">
        <f t="shared" si="4"/>
        <v>1.6</v>
      </c>
      <c r="U18" s="90" t="s">
        <v>93</v>
      </c>
      <c r="V18" s="88">
        <v>1</v>
      </c>
      <c r="W18" s="89">
        <f t="shared" si="5"/>
        <v>1</v>
      </c>
      <c r="X18" s="90" t="s">
        <v>74</v>
      </c>
      <c r="Y18" s="88">
        <v>2</v>
      </c>
      <c r="Z18" s="89">
        <f t="shared" si="6"/>
        <v>1.9</v>
      </c>
      <c r="AA18" s="90" t="s">
        <v>77</v>
      </c>
    </row>
    <row r="19" spans="1:27" ht="15.75" customHeight="1">
      <c r="A19" s="11" t="s">
        <v>12</v>
      </c>
      <c r="B19" s="48" t="s">
        <v>10</v>
      </c>
      <c r="C19" s="52">
        <v>43271</v>
      </c>
      <c r="D19" s="56">
        <v>0.64583333333333504</v>
      </c>
      <c r="E19" s="51">
        <v>1</v>
      </c>
      <c r="F19" s="28">
        <v>5.3</v>
      </c>
      <c r="G19" s="28">
        <v>15.4</v>
      </c>
      <c r="H19" s="30">
        <f t="shared" si="8"/>
        <v>15.4</v>
      </c>
      <c r="I19" s="30">
        <f t="shared" si="9"/>
        <v>1</v>
      </c>
      <c r="J19" s="18">
        <v>1</v>
      </c>
      <c r="K19" s="17">
        <f t="shared" si="1"/>
        <v>1</v>
      </c>
      <c r="L19" s="65" t="s">
        <v>68</v>
      </c>
      <c r="M19" s="23">
        <v>1</v>
      </c>
      <c r="N19" s="22">
        <f t="shared" si="2"/>
        <v>1</v>
      </c>
      <c r="O19" s="72" t="s">
        <v>92</v>
      </c>
      <c r="P19" s="18" t="s">
        <v>58</v>
      </c>
      <c r="Q19" s="17">
        <f t="shared" si="3"/>
        <v>5.3</v>
      </c>
      <c r="R19" s="65" t="s">
        <v>93</v>
      </c>
      <c r="S19" s="23" t="s">
        <v>58</v>
      </c>
      <c r="T19" s="22">
        <f t="shared" si="4"/>
        <v>5.3</v>
      </c>
      <c r="U19" s="72" t="s">
        <v>70</v>
      </c>
      <c r="V19" s="18">
        <v>1</v>
      </c>
      <c r="W19" s="17">
        <f t="shared" si="5"/>
        <v>1</v>
      </c>
      <c r="X19" s="65" t="s">
        <v>68</v>
      </c>
      <c r="Y19" s="23">
        <v>1</v>
      </c>
      <c r="Z19" s="22">
        <f t="shared" si="6"/>
        <v>1</v>
      </c>
      <c r="AA19" s="72" t="s">
        <v>74</v>
      </c>
    </row>
    <row r="20" spans="1:27" ht="15.75" customHeight="1">
      <c r="A20" s="11" t="s">
        <v>15</v>
      </c>
      <c r="B20" s="48" t="s">
        <v>13</v>
      </c>
      <c r="C20" s="52">
        <v>43271</v>
      </c>
      <c r="D20" s="56">
        <v>0.656250000000001</v>
      </c>
      <c r="E20" s="51">
        <v>1</v>
      </c>
      <c r="F20" s="28">
        <v>2.2999999999999998</v>
      </c>
      <c r="G20" s="28">
        <v>4</v>
      </c>
      <c r="H20" s="30">
        <f t="shared" si="8"/>
        <v>4</v>
      </c>
      <c r="I20" s="30">
        <f t="shared" si="9"/>
        <v>1</v>
      </c>
      <c r="J20" s="18">
        <v>1</v>
      </c>
      <c r="K20" s="17">
        <f t="shared" si="1"/>
        <v>1</v>
      </c>
      <c r="L20" s="65" t="s">
        <v>74</v>
      </c>
      <c r="M20" s="23">
        <v>1</v>
      </c>
      <c r="N20" s="22">
        <f t="shared" si="2"/>
        <v>1</v>
      </c>
      <c r="O20" s="72" t="s">
        <v>76</v>
      </c>
      <c r="P20" s="18">
        <v>1</v>
      </c>
      <c r="Q20" s="17">
        <f t="shared" si="3"/>
        <v>1</v>
      </c>
      <c r="R20" s="65" t="s">
        <v>74</v>
      </c>
      <c r="S20" s="23">
        <v>1</v>
      </c>
      <c r="T20" s="22">
        <f t="shared" si="4"/>
        <v>1</v>
      </c>
      <c r="U20" s="72" t="s">
        <v>72</v>
      </c>
      <c r="V20" s="18">
        <v>1</v>
      </c>
      <c r="W20" s="17">
        <f t="shared" si="5"/>
        <v>1</v>
      </c>
      <c r="X20" s="65" t="s">
        <v>72</v>
      </c>
      <c r="Y20" s="23">
        <v>1</v>
      </c>
      <c r="Z20" s="22">
        <f t="shared" si="6"/>
        <v>1</v>
      </c>
      <c r="AA20" s="72" t="s">
        <v>74</v>
      </c>
    </row>
    <row r="21" spans="1:27" ht="15.75" customHeight="1">
      <c r="A21" s="11" t="s">
        <v>41</v>
      </c>
      <c r="B21" s="48" t="s">
        <v>16</v>
      </c>
      <c r="C21" s="52">
        <v>43271</v>
      </c>
      <c r="D21" s="56">
        <v>0.66666666666666796</v>
      </c>
      <c r="E21" s="51">
        <v>17.2</v>
      </c>
      <c r="F21" s="28">
        <v>5.5</v>
      </c>
      <c r="G21" s="28">
        <v>1</v>
      </c>
      <c r="H21" s="30">
        <f t="shared" si="8"/>
        <v>17.2</v>
      </c>
      <c r="I21" s="30">
        <f t="shared" si="9"/>
        <v>1</v>
      </c>
      <c r="J21" s="18">
        <v>2</v>
      </c>
      <c r="K21" s="17">
        <f t="shared" si="1"/>
        <v>1</v>
      </c>
      <c r="L21" s="65" t="s">
        <v>79</v>
      </c>
      <c r="M21" s="23">
        <v>2</v>
      </c>
      <c r="N21" s="22">
        <f t="shared" si="2"/>
        <v>1</v>
      </c>
      <c r="O21" s="77" t="s">
        <v>85</v>
      </c>
      <c r="P21" s="18">
        <v>2</v>
      </c>
      <c r="Q21" s="17">
        <f t="shared" si="3"/>
        <v>1</v>
      </c>
      <c r="R21" s="65" t="s">
        <v>81</v>
      </c>
      <c r="S21" s="23">
        <v>2</v>
      </c>
      <c r="T21" s="22">
        <f t="shared" si="4"/>
        <v>1</v>
      </c>
      <c r="U21" s="77" t="s">
        <v>79</v>
      </c>
      <c r="V21" s="18">
        <v>2</v>
      </c>
      <c r="W21" s="17">
        <f t="shared" si="5"/>
        <v>1</v>
      </c>
      <c r="X21" s="65" t="s">
        <v>94</v>
      </c>
      <c r="Y21" s="23">
        <v>2</v>
      </c>
      <c r="Z21" s="22">
        <f t="shared" si="6"/>
        <v>1</v>
      </c>
      <c r="AA21" s="77" t="s">
        <v>79</v>
      </c>
    </row>
    <row r="22" spans="1:27" ht="15.75" customHeight="1">
      <c r="A22" s="57" t="s">
        <v>17</v>
      </c>
      <c r="B22" s="58" t="s">
        <v>21</v>
      </c>
      <c r="C22" s="59">
        <v>43272</v>
      </c>
      <c r="D22" s="60">
        <v>0.67708333333333504</v>
      </c>
      <c r="E22" s="51">
        <v>1</v>
      </c>
      <c r="F22" s="28">
        <v>3.4</v>
      </c>
      <c r="G22" s="28">
        <v>5.7</v>
      </c>
      <c r="H22" s="30">
        <f t="shared" si="8"/>
        <v>5.7</v>
      </c>
      <c r="I22" s="30">
        <f t="shared" si="9"/>
        <v>1</v>
      </c>
      <c r="J22" s="18">
        <v>1</v>
      </c>
      <c r="K22" s="17">
        <f t="shared" si="1"/>
        <v>1</v>
      </c>
      <c r="L22" s="65" t="s">
        <v>72</v>
      </c>
      <c r="M22" s="23">
        <v>2</v>
      </c>
      <c r="N22" s="22">
        <f t="shared" si="2"/>
        <v>5.7</v>
      </c>
      <c r="O22" s="72" t="s">
        <v>80</v>
      </c>
      <c r="P22" s="18">
        <v>1</v>
      </c>
      <c r="Q22" s="17">
        <f t="shared" si="3"/>
        <v>1</v>
      </c>
      <c r="R22" s="65" t="s">
        <v>74</v>
      </c>
      <c r="S22" s="23">
        <v>1</v>
      </c>
      <c r="T22" s="22">
        <f t="shared" si="4"/>
        <v>1</v>
      </c>
      <c r="U22" s="72" t="s">
        <v>74</v>
      </c>
      <c r="V22" s="18" t="s">
        <v>8</v>
      </c>
      <c r="W22" s="17">
        <f t="shared" si="5"/>
        <v>3.4</v>
      </c>
      <c r="X22" s="65" t="s">
        <v>93</v>
      </c>
      <c r="Y22" s="23">
        <v>1</v>
      </c>
      <c r="Z22" s="22">
        <f t="shared" si="6"/>
        <v>1</v>
      </c>
      <c r="AA22" s="72" t="s">
        <v>72</v>
      </c>
    </row>
    <row r="23" spans="1:27" ht="15.75" customHeight="1">
      <c r="A23" s="57" t="s">
        <v>22</v>
      </c>
      <c r="B23" s="58" t="s">
        <v>18</v>
      </c>
      <c r="C23" s="59">
        <v>43272</v>
      </c>
      <c r="D23" s="60">
        <v>0.687500000000002</v>
      </c>
      <c r="E23" s="51">
        <v>1</v>
      </c>
      <c r="F23" s="28">
        <v>2.2000000000000002</v>
      </c>
      <c r="G23" s="28">
        <v>3.2</v>
      </c>
      <c r="H23" s="30">
        <f t="shared" si="8"/>
        <v>3.2</v>
      </c>
      <c r="I23" s="30">
        <f t="shared" si="9"/>
        <v>1</v>
      </c>
      <c r="J23" s="18">
        <v>1</v>
      </c>
      <c r="K23" s="17">
        <f t="shared" si="1"/>
        <v>1</v>
      </c>
      <c r="L23" s="65" t="s">
        <v>72</v>
      </c>
      <c r="M23" s="23">
        <v>1</v>
      </c>
      <c r="N23" s="22">
        <f t="shared" si="2"/>
        <v>1</v>
      </c>
      <c r="O23" s="72" t="s">
        <v>72</v>
      </c>
      <c r="P23" s="18">
        <v>1</v>
      </c>
      <c r="Q23" s="17">
        <f t="shared" si="3"/>
        <v>1</v>
      </c>
      <c r="R23" s="65" t="s">
        <v>74</v>
      </c>
      <c r="S23" s="23" t="s">
        <v>58</v>
      </c>
      <c r="T23" s="22">
        <f t="shared" si="4"/>
        <v>2.2000000000000002</v>
      </c>
      <c r="U23" s="72" t="s">
        <v>93</v>
      </c>
      <c r="V23" s="18">
        <v>1</v>
      </c>
      <c r="W23" s="17">
        <f t="shared" si="5"/>
        <v>1</v>
      </c>
      <c r="X23" s="65" t="s">
        <v>83</v>
      </c>
      <c r="Y23" s="23">
        <v>1</v>
      </c>
      <c r="Z23" s="22">
        <f t="shared" si="6"/>
        <v>1</v>
      </c>
      <c r="AA23" s="72" t="s">
        <v>83</v>
      </c>
    </row>
    <row r="24" spans="1:27" ht="15.75" customHeight="1">
      <c r="A24" s="57" t="s">
        <v>19</v>
      </c>
      <c r="B24" s="58" t="s">
        <v>23</v>
      </c>
      <c r="C24" s="59">
        <v>43272</v>
      </c>
      <c r="D24" s="60">
        <v>0.69791666666666796</v>
      </c>
      <c r="E24" s="51">
        <v>1.2</v>
      </c>
      <c r="F24" s="28">
        <v>1</v>
      </c>
      <c r="G24" s="28">
        <v>1.3</v>
      </c>
      <c r="H24" s="30">
        <f t="shared" si="8"/>
        <v>1.3</v>
      </c>
      <c r="I24" s="30">
        <f t="shared" si="9"/>
        <v>1</v>
      </c>
      <c r="J24" s="18" t="s">
        <v>58</v>
      </c>
      <c r="K24" s="17">
        <f t="shared" si="1"/>
        <v>1</v>
      </c>
      <c r="L24" s="65" t="s">
        <v>71</v>
      </c>
      <c r="M24" s="23" t="s">
        <v>58</v>
      </c>
      <c r="N24" s="22">
        <f t="shared" si="2"/>
        <v>1</v>
      </c>
      <c r="O24" s="72" t="s">
        <v>71</v>
      </c>
      <c r="P24" s="18">
        <v>1</v>
      </c>
      <c r="Q24" s="17">
        <f t="shared" si="3"/>
        <v>1.2</v>
      </c>
      <c r="R24" s="65" t="s">
        <v>72</v>
      </c>
      <c r="S24" s="23">
        <v>2</v>
      </c>
      <c r="T24" s="22">
        <f t="shared" si="4"/>
        <v>1.3</v>
      </c>
      <c r="U24" s="72" t="s">
        <v>72</v>
      </c>
      <c r="V24" s="18">
        <v>1</v>
      </c>
      <c r="W24" s="17">
        <f t="shared" si="5"/>
        <v>1.2</v>
      </c>
      <c r="X24" s="65" t="s">
        <v>78</v>
      </c>
      <c r="Y24" s="23">
        <v>1</v>
      </c>
      <c r="Z24" s="22">
        <f t="shared" si="6"/>
        <v>1.2</v>
      </c>
      <c r="AA24" s="72" t="s">
        <v>72</v>
      </c>
    </row>
    <row r="25" spans="1:27" ht="15.75" customHeight="1">
      <c r="A25" s="11" t="s">
        <v>24</v>
      </c>
      <c r="B25" s="48" t="s">
        <v>20</v>
      </c>
      <c r="C25" s="52">
        <v>43273</v>
      </c>
      <c r="D25" s="56">
        <v>0.70833333333333504</v>
      </c>
      <c r="E25" s="51">
        <v>1</v>
      </c>
      <c r="F25" s="28">
        <v>1.2</v>
      </c>
      <c r="G25" s="28">
        <v>1.1000000000000001</v>
      </c>
      <c r="H25" s="30">
        <f t="shared" si="8"/>
        <v>1.2</v>
      </c>
      <c r="I25" s="30">
        <f t="shared" si="9"/>
        <v>1</v>
      </c>
      <c r="J25" s="18">
        <v>2</v>
      </c>
      <c r="K25" s="17">
        <f t="shared" si="1"/>
        <v>1.1000000000000001</v>
      </c>
      <c r="L25" s="65" t="s">
        <v>80</v>
      </c>
      <c r="M25" s="23" t="s">
        <v>58</v>
      </c>
      <c r="N25" s="22">
        <f t="shared" si="2"/>
        <v>1.2</v>
      </c>
      <c r="O25" s="77" t="s">
        <v>93</v>
      </c>
      <c r="P25" s="18" t="s">
        <v>58</v>
      </c>
      <c r="Q25" s="17">
        <f t="shared" si="3"/>
        <v>1.2</v>
      </c>
      <c r="R25" s="65" t="s">
        <v>70</v>
      </c>
      <c r="S25" s="23">
        <v>1</v>
      </c>
      <c r="T25" s="22">
        <f t="shared" si="4"/>
        <v>1</v>
      </c>
      <c r="U25" s="77" t="s">
        <v>70</v>
      </c>
      <c r="V25" s="18">
        <v>2</v>
      </c>
      <c r="W25" s="17">
        <f t="shared" si="5"/>
        <v>1.1000000000000001</v>
      </c>
      <c r="X25" s="65" t="s">
        <v>69</v>
      </c>
      <c r="Y25" s="23">
        <v>2</v>
      </c>
      <c r="Z25" s="22">
        <f t="shared" si="6"/>
        <v>1.1000000000000001</v>
      </c>
      <c r="AA25" s="77" t="s">
        <v>77</v>
      </c>
    </row>
    <row r="26" spans="1:27" ht="15.75" customHeight="1">
      <c r="A26" s="11" t="s">
        <v>29</v>
      </c>
      <c r="B26" s="48" t="s">
        <v>25</v>
      </c>
      <c r="C26" s="52">
        <v>43273</v>
      </c>
      <c r="D26" s="56">
        <v>0.718750000000002</v>
      </c>
      <c r="E26" s="51">
        <v>1</v>
      </c>
      <c r="F26" s="28">
        <v>5.3</v>
      </c>
      <c r="G26" s="28">
        <v>12.9</v>
      </c>
      <c r="H26" s="30">
        <f t="shared" si="8"/>
        <v>12.9</v>
      </c>
      <c r="I26" s="30">
        <f t="shared" si="9"/>
        <v>1</v>
      </c>
      <c r="J26" s="18">
        <v>1</v>
      </c>
      <c r="K26" s="17">
        <f t="shared" si="1"/>
        <v>1</v>
      </c>
      <c r="L26" s="65" t="s">
        <v>76</v>
      </c>
      <c r="M26" s="23" t="s">
        <v>58</v>
      </c>
      <c r="N26" s="22">
        <f t="shared" si="2"/>
        <v>5.3</v>
      </c>
      <c r="O26" s="72" t="s">
        <v>93</v>
      </c>
      <c r="P26" s="18">
        <v>1</v>
      </c>
      <c r="Q26" s="17">
        <f t="shared" si="3"/>
        <v>1</v>
      </c>
      <c r="R26" s="65" t="s">
        <v>92</v>
      </c>
      <c r="S26" s="23">
        <v>1</v>
      </c>
      <c r="T26" s="22">
        <f t="shared" si="4"/>
        <v>1</v>
      </c>
      <c r="U26" s="72" t="s">
        <v>76</v>
      </c>
      <c r="V26" s="18">
        <v>1</v>
      </c>
      <c r="W26" s="17">
        <f t="shared" si="5"/>
        <v>1</v>
      </c>
      <c r="X26" s="65" t="s">
        <v>68</v>
      </c>
      <c r="Y26" s="23">
        <v>1</v>
      </c>
      <c r="Z26" s="22">
        <f t="shared" si="6"/>
        <v>1</v>
      </c>
      <c r="AA26" s="72" t="s">
        <v>74</v>
      </c>
    </row>
    <row r="27" spans="1:27" ht="15.75" customHeight="1">
      <c r="A27" s="11" t="s">
        <v>26</v>
      </c>
      <c r="B27" s="48" t="s">
        <v>30</v>
      </c>
      <c r="C27" s="52">
        <v>43273</v>
      </c>
      <c r="D27" s="56">
        <v>0.72916666666666896</v>
      </c>
      <c r="E27" s="51">
        <v>1.1000000000000001</v>
      </c>
      <c r="F27" s="28">
        <v>1.2</v>
      </c>
      <c r="G27" s="28">
        <v>1</v>
      </c>
      <c r="H27" s="30">
        <f t="shared" si="8"/>
        <v>1.2</v>
      </c>
      <c r="I27" s="30">
        <f t="shared" si="9"/>
        <v>1</v>
      </c>
      <c r="J27" s="18">
        <v>1</v>
      </c>
      <c r="K27" s="17">
        <f t="shared" si="1"/>
        <v>1.1000000000000001</v>
      </c>
      <c r="L27" s="65" t="s">
        <v>72</v>
      </c>
      <c r="M27" s="23">
        <v>1</v>
      </c>
      <c r="N27" s="22">
        <f t="shared" si="2"/>
        <v>1.1000000000000001</v>
      </c>
      <c r="O27" s="72" t="s">
        <v>81</v>
      </c>
      <c r="P27" s="18" t="s">
        <v>58</v>
      </c>
      <c r="Q27" s="17">
        <f t="shared" si="3"/>
        <v>1.2</v>
      </c>
      <c r="R27" s="65" t="s">
        <v>70</v>
      </c>
      <c r="S27" s="23">
        <v>2</v>
      </c>
      <c r="T27" s="22">
        <f t="shared" si="4"/>
        <v>1</v>
      </c>
      <c r="U27" s="72" t="s">
        <v>77</v>
      </c>
      <c r="V27" s="18">
        <v>1</v>
      </c>
      <c r="W27" s="17">
        <f t="shared" si="5"/>
        <v>1.1000000000000001</v>
      </c>
      <c r="X27" s="65" t="s">
        <v>72</v>
      </c>
      <c r="Y27" s="23" t="s">
        <v>8</v>
      </c>
      <c r="Z27" s="22">
        <f t="shared" si="6"/>
        <v>1.2</v>
      </c>
      <c r="AA27" s="72" t="s">
        <v>70</v>
      </c>
    </row>
    <row r="28" spans="1:27" ht="15.75" customHeight="1">
      <c r="A28" s="57" t="s">
        <v>27</v>
      </c>
      <c r="B28" s="58" t="s">
        <v>31</v>
      </c>
      <c r="C28" s="59">
        <v>43274</v>
      </c>
      <c r="D28" s="60">
        <v>0.73958333333333504</v>
      </c>
      <c r="E28" s="51">
        <v>1</v>
      </c>
      <c r="F28" s="28">
        <v>3.4</v>
      </c>
      <c r="G28" s="28">
        <v>5.7</v>
      </c>
      <c r="H28" s="30">
        <f t="shared" si="8"/>
        <v>5.7</v>
      </c>
      <c r="I28" s="30">
        <f t="shared" si="9"/>
        <v>1</v>
      </c>
      <c r="J28" s="18" t="s">
        <v>58</v>
      </c>
      <c r="K28" s="17">
        <f t="shared" si="1"/>
        <v>3.4</v>
      </c>
      <c r="L28" s="65" t="s">
        <v>71</v>
      </c>
      <c r="M28" s="23" t="s">
        <v>58</v>
      </c>
      <c r="N28" s="22">
        <f t="shared" si="2"/>
        <v>3.4</v>
      </c>
      <c r="O28" s="72" t="s">
        <v>71</v>
      </c>
      <c r="P28" s="18">
        <v>1</v>
      </c>
      <c r="Q28" s="17">
        <f t="shared" si="3"/>
        <v>1</v>
      </c>
      <c r="R28" s="65" t="s">
        <v>76</v>
      </c>
      <c r="S28" s="23">
        <v>1</v>
      </c>
      <c r="T28" s="22">
        <f t="shared" si="4"/>
        <v>1</v>
      </c>
      <c r="U28" s="72" t="s">
        <v>74</v>
      </c>
      <c r="V28" s="18">
        <v>1</v>
      </c>
      <c r="W28" s="17">
        <f t="shared" si="5"/>
        <v>1</v>
      </c>
      <c r="X28" s="65" t="s">
        <v>78</v>
      </c>
      <c r="Y28" s="23">
        <v>1</v>
      </c>
      <c r="Z28" s="22">
        <f t="shared" si="6"/>
        <v>1</v>
      </c>
      <c r="AA28" s="72" t="s">
        <v>76</v>
      </c>
    </row>
    <row r="29" spans="1:27" ht="15.75" customHeight="1">
      <c r="A29" s="57" t="s">
        <v>32</v>
      </c>
      <c r="B29" s="58" t="s">
        <v>28</v>
      </c>
      <c r="C29" s="59">
        <v>43274</v>
      </c>
      <c r="D29" s="60">
        <v>0.750000000000002</v>
      </c>
      <c r="E29" s="51">
        <v>2.6</v>
      </c>
      <c r="F29" s="28">
        <v>1.9</v>
      </c>
      <c r="G29" s="28">
        <v>1</v>
      </c>
      <c r="H29" s="30">
        <f t="shared" si="8"/>
        <v>2.6</v>
      </c>
      <c r="I29" s="30">
        <f t="shared" si="9"/>
        <v>1</v>
      </c>
      <c r="J29" s="18" t="s">
        <v>58</v>
      </c>
      <c r="K29" s="17">
        <f t="shared" si="1"/>
        <v>1.9</v>
      </c>
      <c r="L29" s="65" t="s">
        <v>71</v>
      </c>
      <c r="M29" s="23">
        <v>2</v>
      </c>
      <c r="N29" s="22">
        <f t="shared" si="2"/>
        <v>1</v>
      </c>
      <c r="O29" s="77" t="s">
        <v>73</v>
      </c>
      <c r="P29" s="18">
        <v>2</v>
      </c>
      <c r="Q29" s="17">
        <f t="shared" si="3"/>
        <v>1</v>
      </c>
      <c r="R29" s="65" t="s">
        <v>69</v>
      </c>
      <c r="S29" s="23">
        <v>2</v>
      </c>
      <c r="T29" s="22">
        <f t="shared" si="4"/>
        <v>1</v>
      </c>
      <c r="U29" s="77" t="s">
        <v>77</v>
      </c>
      <c r="V29" s="18">
        <v>1</v>
      </c>
      <c r="W29" s="17">
        <f t="shared" si="5"/>
        <v>2.6</v>
      </c>
      <c r="X29" s="65" t="s">
        <v>93</v>
      </c>
      <c r="Y29" s="23">
        <v>2</v>
      </c>
      <c r="Z29" s="22">
        <f t="shared" si="6"/>
        <v>1</v>
      </c>
      <c r="AA29" s="77" t="s">
        <v>77</v>
      </c>
    </row>
    <row r="30" spans="1:27" ht="15.75" customHeight="1">
      <c r="A30" s="57" t="s">
        <v>42</v>
      </c>
      <c r="B30" s="58" t="s">
        <v>35</v>
      </c>
      <c r="C30" s="59">
        <v>43274</v>
      </c>
      <c r="D30" s="60">
        <v>0.76041666666666896</v>
      </c>
      <c r="E30" s="51">
        <v>1</v>
      </c>
      <c r="F30" s="28">
        <v>4.0999999999999996</v>
      </c>
      <c r="G30" s="28">
        <v>8.6999999999999993</v>
      </c>
      <c r="H30" s="30">
        <f t="shared" si="8"/>
        <v>8.6999999999999993</v>
      </c>
      <c r="I30" s="30">
        <f t="shared" si="9"/>
        <v>1</v>
      </c>
      <c r="J30" s="18">
        <v>1</v>
      </c>
      <c r="K30" s="17">
        <f t="shared" si="1"/>
        <v>1</v>
      </c>
      <c r="L30" s="65" t="s">
        <v>74</v>
      </c>
      <c r="M30" s="23">
        <v>1</v>
      </c>
      <c r="N30" s="22">
        <f t="shared" si="2"/>
        <v>1</v>
      </c>
      <c r="O30" s="72" t="s">
        <v>92</v>
      </c>
      <c r="P30" s="18">
        <v>1</v>
      </c>
      <c r="Q30" s="17">
        <f t="shared" si="3"/>
        <v>1</v>
      </c>
      <c r="R30" s="65" t="s">
        <v>68</v>
      </c>
      <c r="S30" s="23">
        <v>1</v>
      </c>
      <c r="T30" s="22">
        <f t="shared" si="4"/>
        <v>1</v>
      </c>
      <c r="U30" s="72" t="s">
        <v>76</v>
      </c>
      <c r="V30" s="18">
        <v>1</v>
      </c>
      <c r="W30" s="17">
        <f t="shared" si="5"/>
        <v>1</v>
      </c>
      <c r="X30" s="65" t="s">
        <v>74</v>
      </c>
      <c r="Y30" s="23">
        <v>1</v>
      </c>
      <c r="Z30" s="22">
        <f t="shared" si="6"/>
        <v>1</v>
      </c>
      <c r="AA30" s="72" t="s">
        <v>74</v>
      </c>
    </row>
    <row r="31" spans="1:27" ht="15.75" customHeight="1">
      <c r="A31" s="11" t="s">
        <v>36</v>
      </c>
      <c r="B31" s="48" t="s">
        <v>34</v>
      </c>
      <c r="C31" s="52">
        <v>43275</v>
      </c>
      <c r="D31" s="56">
        <v>0.77083333333333603</v>
      </c>
      <c r="E31" s="51">
        <v>1</v>
      </c>
      <c r="F31" s="28">
        <v>5.7</v>
      </c>
      <c r="G31" s="28">
        <v>16.100000000000001</v>
      </c>
      <c r="H31" s="30">
        <f t="shared" si="8"/>
        <v>16.100000000000001</v>
      </c>
      <c r="I31" s="30">
        <f t="shared" si="9"/>
        <v>1</v>
      </c>
      <c r="J31" s="18" t="s">
        <v>58</v>
      </c>
      <c r="K31" s="17">
        <f t="shared" si="1"/>
        <v>5.7</v>
      </c>
      <c r="L31" s="65" t="s">
        <v>70</v>
      </c>
      <c r="M31" s="23" t="s">
        <v>58</v>
      </c>
      <c r="N31" s="22">
        <f t="shared" si="2"/>
        <v>5.7</v>
      </c>
      <c r="O31" s="72" t="s">
        <v>91</v>
      </c>
      <c r="P31" s="18">
        <v>1</v>
      </c>
      <c r="Q31" s="17">
        <f t="shared" si="3"/>
        <v>1</v>
      </c>
      <c r="R31" s="65" t="s">
        <v>83</v>
      </c>
      <c r="S31" s="23">
        <v>1</v>
      </c>
      <c r="T31" s="22">
        <f t="shared" si="4"/>
        <v>1</v>
      </c>
      <c r="U31" s="72" t="s">
        <v>93</v>
      </c>
      <c r="V31" s="18" t="s">
        <v>8</v>
      </c>
      <c r="W31" s="17">
        <f t="shared" si="5"/>
        <v>5.7</v>
      </c>
      <c r="X31" s="65" t="s">
        <v>70</v>
      </c>
      <c r="Y31" s="23">
        <v>1</v>
      </c>
      <c r="Z31" s="22">
        <f t="shared" si="6"/>
        <v>1</v>
      </c>
      <c r="AA31" s="72" t="s">
        <v>83</v>
      </c>
    </row>
    <row r="32" spans="1:27" ht="15.75" customHeight="1">
      <c r="A32" s="11" t="s">
        <v>43</v>
      </c>
      <c r="B32" s="48" t="s">
        <v>37</v>
      </c>
      <c r="C32" s="52">
        <v>43275</v>
      </c>
      <c r="D32" s="56">
        <v>0.781250000000002</v>
      </c>
      <c r="E32" s="51">
        <v>1.3</v>
      </c>
      <c r="F32" s="28">
        <v>1.4</v>
      </c>
      <c r="G32" s="28">
        <v>1</v>
      </c>
      <c r="H32" s="30">
        <f t="shared" si="8"/>
        <v>1.4</v>
      </c>
      <c r="I32" s="30">
        <f t="shared" si="9"/>
        <v>1</v>
      </c>
      <c r="J32" s="18">
        <v>1</v>
      </c>
      <c r="K32" s="17">
        <f t="shared" si="1"/>
        <v>1.3</v>
      </c>
      <c r="L32" s="65" t="s">
        <v>72</v>
      </c>
      <c r="M32" s="23">
        <v>1</v>
      </c>
      <c r="N32" s="22">
        <f t="shared" si="2"/>
        <v>1.3</v>
      </c>
      <c r="O32" s="72" t="s">
        <v>72</v>
      </c>
      <c r="P32" s="18">
        <v>1</v>
      </c>
      <c r="Q32" s="17">
        <f t="shared" si="3"/>
        <v>1.3</v>
      </c>
      <c r="R32" s="65" t="s">
        <v>72</v>
      </c>
      <c r="S32" s="23">
        <v>1</v>
      </c>
      <c r="T32" s="22">
        <f t="shared" si="4"/>
        <v>1.3</v>
      </c>
      <c r="U32" s="72" t="s">
        <v>78</v>
      </c>
      <c r="V32" s="18">
        <v>2</v>
      </c>
      <c r="W32" s="17">
        <f t="shared" si="5"/>
        <v>1</v>
      </c>
      <c r="X32" s="65" t="s">
        <v>81</v>
      </c>
      <c r="Y32" s="23">
        <v>1</v>
      </c>
      <c r="Z32" s="22">
        <f t="shared" si="6"/>
        <v>1.3</v>
      </c>
      <c r="AA32" s="72" t="s">
        <v>72</v>
      </c>
    </row>
    <row r="33" spans="1:27" ht="15.75" customHeight="1">
      <c r="A33" s="11" t="s">
        <v>38</v>
      </c>
      <c r="B33" s="48" t="s">
        <v>40</v>
      </c>
      <c r="C33" s="52">
        <v>43275</v>
      </c>
      <c r="D33" s="56">
        <v>0.79166666666666896</v>
      </c>
      <c r="E33" s="51">
        <v>1.5</v>
      </c>
      <c r="F33" s="28">
        <v>1.4</v>
      </c>
      <c r="G33" s="28">
        <v>1</v>
      </c>
      <c r="H33" s="30">
        <f t="shared" si="8"/>
        <v>1.5</v>
      </c>
      <c r="I33" s="30">
        <f t="shared" si="9"/>
        <v>1</v>
      </c>
      <c r="J33" s="18" t="s">
        <v>58</v>
      </c>
      <c r="K33" s="17">
        <f t="shared" si="1"/>
        <v>1.4</v>
      </c>
      <c r="L33" s="65" t="s">
        <v>70</v>
      </c>
      <c r="M33" s="23" t="s">
        <v>58</v>
      </c>
      <c r="N33" s="22">
        <f t="shared" si="2"/>
        <v>1.4</v>
      </c>
      <c r="O33" s="77" t="s">
        <v>71</v>
      </c>
      <c r="P33" s="18" t="s">
        <v>58</v>
      </c>
      <c r="Q33" s="17">
        <f t="shared" si="3"/>
        <v>1.4</v>
      </c>
      <c r="R33" s="65" t="s">
        <v>70</v>
      </c>
      <c r="S33" s="23">
        <v>2</v>
      </c>
      <c r="T33" s="22">
        <f t="shared" si="4"/>
        <v>1</v>
      </c>
      <c r="U33" s="77" t="s">
        <v>77</v>
      </c>
      <c r="V33" s="18" t="s">
        <v>8</v>
      </c>
      <c r="W33" s="17">
        <f t="shared" si="5"/>
        <v>1.4</v>
      </c>
      <c r="X33" s="65" t="s">
        <v>73</v>
      </c>
      <c r="Y33" s="23" t="s">
        <v>8</v>
      </c>
      <c r="Z33" s="22">
        <f t="shared" si="6"/>
        <v>1.4</v>
      </c>
      <c r="AA33" s="77" t="s">
        <v>93</v>
      </c>
    </row>
    <row r="34" spans="1:27" s="91" customFormat="1" ht="15.75" customHeight="1">
      <c r="A34" s="83" t="s">
        <v>12</v>
      </c>
      <c r="B34" s="84" t="s">
        <v>9</v>
      </c>
      <c r="C34" s="85">
        <v>43276</v>
      </c>
      <c r="D34" s="86">
        <v>0.80208333333333603</v>
      </c>
      <c r="E34" s="87">
        <v>1</v>
      </c>
      <c r="F34" s="88">
        <v>1.3</v>
      </c>
      <c r="G34" s="88">
        <v>1.4</v>
      </c>
      <c r="H34" s="88">
        <f t="shared" si="8"/>
        <v>1.4</v>
      </c>
      <c r="I34" s="88">
        <f t="shared" si="9"/>
        <v>1</v>
      </c>
      <c r="J34" s="88">
        <v>1</v>
      </c>
      <c r="K34" s="89">
        <f t="shared" si="1"/>
        <v>1</v>
      </c>
      <c r="L34" s="90" t="s">
        <v>72</v>
      </c>
      <c r="M34" s="88">
        <v>1</v>
      </c>
      <c r="N34" s="89">
        <f t="shared" si="2"/>
        <v>1</v>
      </c>
      <c r="O34" s="90" t="s">
        <v>90</v>
      </c>
      <c r="P34" s="88">
        <v>2</v>
      </c>
      <c r="Q34" s="89">
        <f t="shared" si="3"/>
        <v>1.4</v>
      </c>
      <c r="R34" s="90" t="s">
        <v>73</v>
      </c>
      <c r="S34" s="88">
        <v>1</v>
      </c>
      <c r="T34" s="89">
        <f t="shared" si="4"/>
        <v>1</v>
      </c>
      <c r="U34" s="90" t="s">
        <v>83</v>
      </c>
      <c r="V34" s="88">
        <v>1</v>
      </c>
      <c r="W34" s="89">
        <f t="shared" si="5"/>
        <v>1</v>
      </c>
      <c r="X34" s="90" t="s">
        <v>74</v>
      </c>
      <c r="Y34" s="88">
        <v>1</v>
      </c>
      <c r="Z34" s="89">
        <f t="shared" si="6"/>
        <v>1</v>
      </c>
      <c r="AA34" s="90" t="s">
        <v>74</v>
      </c>
    </row>
    <row r="35" spans="1:27" ht="15.75" customHeight="1">
      <c r="A35" s="57" t="s">
        <v>10</v>
      </c>
      <c r="B35" s="58" t="s">
        <v>11</v>
      </c>
      <c r="C35" s="59">
        <v>43276</v>
      </c>
      <c r="D35" s="60">
        <v>0.812500000000002</v>
      </c>
      <c r="E35" s="51">
        <v>2.9</v>
      </c>
      <c r="F35" s="28">
        <v>2.1</v>
      </c>
      <c r="G35" s="28">
        <v>1</v>
      </c>
      <c r="H35" s="30">
        <f t="shared" si="8"/>
        <v>2.9</v>
      </c>
      <c r="I35" s="30">
        <f t="shared" si="9"/>
        <v>1</v>
      </c>
      <c r="J35" s="18" t="s">
        <v>58</v>
      </c>
      <c r="K35" s="17">
        <f t="shared" si="1"/>
        <v>2.1</v>
      </c>
      <c r="L35" s="65" t="s">
        <v>70</v>
      </c>
      <c r="M35" s="23" t="s">
        <v>58</v>
      </c>
      <c r="N35" s="22">
        <f t="shared" si="2"/>
        <v>2.1</v>
      </c>
      <c r="O35" s="72" t="s">
        <v>93</v>
      </c>
      <c r="P35" s="18">
        <v>2</v>
      </c>
      <c r="Q35" s="17">
        <f t="shared" si="3"/>
        <v>1</v>
      </c>
      <c r="R35" s="65" t="s">
        <v>69</v>
      </c>
      <c r="S35" s="23">
        <v>2</v>
      </c>
      <c r="T35" s="22">
        <f t="shared" si="4"/>
        <v>1</v>
      </c>
      <c r="U35" s="72" t="s">
        <v>73</v>
      </c>
      <c r="V35" s="18" t="s">
        <v>8</v>
      </c>
      <c r="W35" s="17">
        <f t="shared" si="5"/>
        <v>2.1</v>
      </c>
      <c r="X35" s="65" t="s">
        <v>71</v>
      </c>
      <c r="Y35" s="23">
        <v>2</v>
      </c>
      <c r="Z35" s="22">
        <f t="shared" si="6"/>
        <v>1</v>
      </c>
      <c r="AA35" s="72" t="s">
        <v>77</v>
      </c>
    </row>
    <row r="36" spans="1:27" ht="15.75" customHeight="1">
      <c r="A36" s="61" t="s">
        <v>14</v>
      </c>
      <c r="B36" s="62" t="s">
        <v>15</v>
      </c>
      <c r="C36" s="59">
        <v>43276</v>
      </c>
      <c r="D36" s="60">
        <v>0.82291666666666896</v>
      </c>
      <c r="E36" s="51">
        <v>7.5</v>
      </c>
      <c r="F36" s="28">
        <v>3.6</v>
      </c>
      <c r="G36" s="28">
        <v>1</v>
      </c>
      <c r="H36" s="30">
        <f t="shared" si="8"/>
        <v>7.5</v>
      </c>
      <c r="I36" s="30">
        <f t="shared" si="9"/>
        <v>1</v>
      </c>
      <c r="J36" s="18">
        <v>2</v>
      </c>
      <c r="K36" s="17">
        <f t="shared" si="1"/>
        <v>1</v>
      </c>
      <c r="L36" s="65" t="s">
        <v>69</v>
      </c>
      <c r="M36" s="23">
        <v>2</v>
      </c>
      <c r="N36" s="22">
        <f t="shared" si="2"/>
        <v>1</v>
      </c>
      <c r="O36" s="72" t="s">
        <v>69</v>
      </c>
      <c r="P36" s="18">
        <v>2</v>
      </c>
      <c r="Q36" s="17">
        <f t="shared" si="3"/>
        <v>1</v>
      </c>
      <c r="R36" s="65" t="s">
        <v>85</v>
      </c>
      <c r="S36" s="23">
        <v>2</v>
      </c>
      <c r="T36" s="22">
        <f t="shared" si="4"/>
        <v>1</v>
      </c>
      <c r="U36" s="72" t="s">
        <v>82</v>
      </c>
      <c r="V36" s="18">
        <v>2</v>
      </c>
      <c r="W36" s="17">
        <f t="shared" si="5"/>
        <v>1</v>
      </c>
      <c r="X36" s="65" t="s">
        <v>79</v>
      </c>
      <c r="Y36" s="23">
        <v>2</v>
      </c>
      <c r="Z36" s="22">
        <f t="shared" si="6"/>
        <v>1</v>
      </c>
      <c r="AA36" s="72" t="s">
        <v>69</v>
      </c>
    </row>
    <row r="37" spans="1:27" ht="15.75" customHeight="1">
      <c r="A37" s="61" t="s">
        <v>16</v>
      </c>
      <c r="B37" s="62" t="s">
        <v>13</v>
      </c>
      <c r="C37" s="59">
        <v>43276</v>
      </c>
      <c r="D37" s="60">
        <v>0.83333333333333603</v>
      </c>
      <c r="E37" s="51">
        <v>1</v>
      </c>
      <c r="F37" s="28">
        <v>3.7</v>
      </c>
      <c r="G37" s="28">
        <v>7.6</v>
      </c>
      <c r="H37" s="30">
        <f t="shared" si="8"/>
        <v>7.6</v>
      </c>
      <c r="I37" s="30">
        <f t="shared" si="9"/>
        <v>1</v>
      </c>
      <c r="J37" s="18">
        <v>1</v>
      </c>
      <c r="K37" s="17">
        <f t="shared" si="1"/>
        <v>1</v>
      </c>
      <c r="L37" s="65" t="s">
        <v>74</v>
      </c>
      <c r="M37" s="23">
        <v>1</v>
      </c>
      <c r="N37" s="22">
        <f t="shared" si="2"/>
        <v>1</v>
      </c>
      <c r="O37" s="77" t="s">
        <v>92</v>
      </c>
      <c r="P37" s="18">
        <v>1</v>
      </c>
      <c r="Q37" s="17">
        <f t="shared" si="3"/>
        <v>1</v>
      </c>
      <c r="R37" s="65" t="s">
        <v>72</v>
      </c>
      <c r="S37" s="23">
        <v>1</v>
      </c>
      <c r="T37" s="22">
        <f t="shared" si="4"/>
        <v>1</v>
      </c>
      <c r="U37" s="77" t="s">
        <v>68</v>
      </c>
      <c r="V37" s="18">
        <v>1</v>
      </c>
      <c r="W37" s="17">
        <f t="shared" si="5"/>
        <v>1</v>
      </c>
      <c r="X37" s="65" t="s">
        <v>72</v>
      </c>
      <c r="Y37" s="23">
        <v>1</v>
      </c>
      <c r="Z37" s="22">
        <f t="shared" si="6"/>
        <v>1</v>
      </c>
      <c r="AA37" s="77" t="s">
        <v>68</v>
      </c>
    </row>
    <row r="38" spans="1:27" ht="15.75" customHeight="1">
      <c r="A38" s="11" t="s">
        <v>22</v>
      </c>
      <c r="B38" s="48" t="s">
        <v>17</v>
      </c>
      <c r="C38" s="52">
        <v>43277</v>
      </c>
      <c r="D38" s="56">
        <v>0.843750000000003</v>
      </c>
      <c r="E38" s="51">
        <v>3.6</v>
      </c>
      <c r="F38" s="28">
        <v>2.2000000000000002</v>
      </c>
      <c r="G38" s="28">
        <v>1</v>
      </c>
      <c r="H38" s="30">
        <f t="shared" si="8"/>
        <v>3.6</v>
      </c>
      <c r="I38" s="30">
        <f t="shared" si="9"/>
        <v>1</v>
      </c>
      <c r="J38" s="18" t="s">
        <v>58</v>
      </c>
      <c r="K38" s="17">
        <f t="shared" si="1"/>
        <v>2.2000000000000002</v>
      </c>
      <c r="L38" s="65" t="s">
        <v>71</v>
      </c>
      <c r="M38" s="23" t="s">
        <v>58</v>
      </c>
      <c r="N38" s="22">
        <f t="shared" si="2"/>
        <v>2.2000000000000002</v>
      </c>
      <c r="O38" s="72" t="s">
        <v>71</v>
      </c>
      <c r="P38" s="18">
        <v>2</v>
      </c>
      <c r="Q38" s="17">
        <f t="shared" si="3"/>
        <v>1</v>
      </c>
      <c r="R38" s="65" t="s">
        <v>69</v>
      </c>
      <c r="S38" s="23">
        <v>2</v>
      </c>
      <c r="T38" s="22">
        <f t="shared" si="4"/>
        <v>1</v>
      </c>
      <c r="U38" s="72" t="s">
        <v>70</v>
      </c>
      <c r="V38" s="18">
        <v>2</v>
      </c>
      <c r="W38" s="17">
        <f t="shared" si="5"/>
        <v>1</v>
      </c>
      <c r="X38" s="65" t="s">
        <v>71</v>
      </c>
      <c r="Y38" s="23">
        <v>2</v>
      </c>
      <c r="Z38" s="22">
        <f t="shared" si="6"/>
        <v>1</v>
      </c>
      <c r="AA38" s="72" t="s">
        <v>77</v>
      </c>
    </row>
    <row r="39" spans="1:27" ht="15.75" customHeight="1">
      <c r="A39" s="11" t="s">
        <v>18</v>
      </c>
      <c r="B39" s="48" t="s">
        <v>21</v>
      </c>
      <c r="C39" s="52">
        <v>43277</v>
      </c>
      <c r="D39" s="56">
        <v>0.85416666666666896</v>
      </c>
      <c r="E39" s="51">
        <v>1.6</v>
      </c>
      <c r="F39" s="28">
        <v>1.5</v>
      </c>
      <c r="G39" s="28">
        <v>1</v>
      </c>
      <c r="H39" s="30">
        <f t="shared" si="8"/>
        <v>1.6</v>
      </c>
      <c r="I39" s="30">
        <f t="shared" si="9"/>
        <v>1</v>
      </c>
      <c r="J39" s="18" t="s">
        <v>58</v>
      </c>
      <c r="K39" s="17">
        <f t="shared" si="1"/>
        <v>1.5</v>
      </c>
      <c r="L39" s="65" t="s">
        <v>71</v>
      </c>
      <c r="M39" s="23">
        <v>2</v>
      </c>
      <c r="N39" s="22">
        <f t="shared" si="2"/>
        <v>1</v>
      </c>
      <c r="O39" s="72" t="s">
        <v>79</v>
      </c>
      <c r="P39" s="18" t="s">
        <v>58</v>
      </c>
      <c r="Q39" s="17">
        <f t="shared" si="3"/>
        <v>1.5</v>
      </c>
      <c r="R39" s="65" t="s">
        <v>70</v>
      </c>
      <c r="S39" s="23" t="s">
        <v>58</v>
      </c>
      <c r="T39" s="22">
        <f t="shared" si="4"/>
        <v>1.5</v>
      </c>
      <c r="U39" s="72" t="s">
        <v>93</v>
      </c>
      <c r="V39" s="18" t="s">
        <v>8</v>
      </c>
      <c r="W39" s="17">
        <f t="shared" si="5"/>
        <v>1.5</v>
      </c>
      <c r="X39" s="65" t="s">
        <v>70</v>
      </c>
      <c r="Y39" s="23">
        <v>2</v>
      </c>
      <c r="Z39" s="22">
        <f t="shared" si="6"/>
        <v>1</v>
      </c>
      <c r="AA39" s="72" t="s">
        <v>77</v>
      </c>
    </row>
    <row r="40" spans="1:27" ht="15.75" customHeight="1">
      <c r="A40" s="11" t="s">
        <v>44</v>
      </c>
      <c r="B40" s="48" t="s">
        <v>19</v>
      </c>
      <c r="C40" s="52">
        <v>43277</v>
      </c>
      <c r="D40" s="56">
        <v>0.86458333333333603</v>
      </c>
      <c r="E40" s="51">
        <v>5.3</v>
      </c>
      <c r="F40" s="28">
        <v>3.2</v>
      </c>
      <c r="G40" s="28">
        <v>1</v>
      </c>
      <c r="H40" s="30">
        <f t="shared" si="8"/>
        <v>5.3</v>
      </c>
      <c r="I40" s="30">
        <f t="shared" si="9"/>
        <v>1</v>
      </c>
      <c r="J40" s="18">
        <v>2</v>
      </c>
      <c r="K40" s="17">
        <f t="shared" si="1"/>
        <v>1</v>
      </c>
      <c r="L40" s="65" t="s">
        <v>73</v>
      </c>
      <c r="M40" s="23">
        <v>2</v>
      </c>
      <c r="N40" s="22">
        <f t="shared" si="2"/>
        <v>1</v>
      </c>
      <c r="O40" s="72" t="s">
        <v>69</v>
      </c>
      <c r="P40" s="18">
        <v>2</v>
      </c>
      <c r="Q40" s="17">
        <f t="shared" si="3"/>
        <v>1</v>
      </c>
      <c r="R40" s="65" t="s">
        <v>81</v>
      </c>
      <c r="S40" s="23">
        <v>2</v>
      </c>
      <c r="T40" s="22">
        <f t="shared" si="4"/>
        <v>1</v>
      </c>
      <c r="U40" s="72" t="s">
        <v>77</v>
      </c>
      <c r="V40" s="18">
        <v>2</v>
      </c>
      <c r="W40" s="17">
        <f t="shared" si="5"/>
        <v>1</v>
      </c>
      <c r="X40" s="65" t="s">
        <v>69</v>
      </c>
      <c r="Y40" s="23">
        <v>2</v>
      </c>
      <c r="Z40" s="22">
        <f t="shared" si="6"/>
        <v>1</v>
      </c>
      <c r="AA40" s="72" t="s">
        <v>69</v>
      </c>
    </row>
    <row r="41" spans="1:27" ht="15.75" customHeight="1">
      <c r="A41" s="11" t="s">
        <v>20</v>
      </c>
      <c r="B41" s="48" t="s">
        <v>23</v>
      </c>
      <c r="C41" s="52">
        <v>43277</v>
      </c>
      <c r="D41" s="56">
        <v>0.875000000000003</v>
      </c>
      <c r="E41" s="51">
        <v>1.4</v>
      </c>
      <c r="F41" s="28">
        <v>1</v>
      </c>
      <c r="G41" s="28">
        <v>1.2</v>
      </c>
      <c r="H41" s="30">
        <f t="shared" si="8"/>
        <v>1.4</v>
      </c>
      <c r="I41" s="30">
        <f t="shared" si="9"/>
        <v>1</v>
      </c>
      <c r="J41" s="18">
        <v>2</v>
      </c>
      <c r="K41" s="17">
        <f t="shared" si="1"/>
        <v>1.2</v>
      </c>
      <c r="L41" s="65" t="s">
        <v>69</v>
      </c>
      <c r="M41" s="23">
        <v>2</v>
      </c>
      <c r="N41" s="22">
        <f t="shared" si="2"/>
        <v>1.2</v>
      </c>
      <c r="O41" s="77" t="s">
        <v>81</v>
      </c>
      <c r="P41" s="18">
        <v>2</v>
      </c>
      <c r="Q41" s="17">
        <f t="shared" si="3"/>
        <v>1.2</v>
      </c>
      <c r="R41" s="65" t="s">
        <v>81</v>
      </c>
      <c r="S41" s="23" t="s">
        <v>58</v>
      </c>
      <c r="T41" s="22">
        <f t="shared" si="4"/>
        <v>1</v>
      </c>
      <c r="U41" s="77" t="s">
        <v>93</v>
      </c>
      <c r="V41" s="18" t="s">
        <v>8</v>
      </c>
      <c r="W41" s="17">
        <f t="shared" si="5"/>
        <v>1</v>
      </c>
      <c r="X41" s="65" t="s">
        <v>73</v>
      </c>
      <c r="Y41" s="23">
        <v>2</v>
      </c>
      <c r="Z41" s="22">
        <f t="shared" si="6"/>
        <v>1.2</v>
      </c>
      <c r="AA41" s="77" t="s">
        <v>73</v>
      </c>
    </row>
    <row r="42" spans="1:27" ht="15.75" customHeight="1">
      <c r="A42" s="57" t="s">
        <v>47</v>
      </c>
      <c r="B42" s="58" t="s">
        <v>29</v>
      </c>
      <c r="C42" s="59">
        <v>43278</v>
      </c>
      <c r="D42" s="60">
        <v>0.88541666666666996</v>
      </c>
      <c r="E42" s="51">
        <v>6.9</v>
      </c>
      <c r="F42" s="28">
        <v>3.6</v>
      </c>
      <c r="G42" s="28">
        <v>1</v>
      </c>
      <c r="H42" s="30">
        <f t="shared" si="8"/>
        <v>6.9</v>
      </c>
      <c r="I42" s="30">
        <f t="shared" si="9"/>
        <v>1</v>
      </c>
      <c r="J42" s="18">
        <v>2</v>
      </c>
      <c r="K42" s="17">
        <f t="shared" si="1"/>
        <v>1</v>
      </c>
      <c r="L42" s="65" t="s">
        <v>81</v>
      </c>
      <c r="M42" s="23">
        <v>2</v>
      </c>
      <c r="N42" s="22">
        <f t="shared" si="2"/>
        <v>1</v>
      </c>
      <c r="O42" s="72" t="s">
        <v>69</v>
      </c>
      <c r="P42" s="18">
        <v>2</v>
      </c>
      <c r="Q42" s="17">
        <f t="shared" si="3"/>
        <v>1</v>
      </c>
      <c r="R42" s="65" t="s">
        <v>69</v>
      </c>
      <c r="S42" s="23">
        <v>2</v>
      </c>
      <c r="T42" s="22">
        <f t="shared" si="4"/>
        <v>1</v>
      </c>
      <c r="U42" s="72" t="s">
        <v>77</v>
      </c>
      <c r="V42" s="18">
        <v>2</v>
      </c>
      <c r="W42" s="17">
        <f t="shared" si="5"/>
        <v>1</v>
      </c>
      <c r="X42" s="65" t="s">
        <v>81</v>
      </c>
      <c r="Y42" s="23">
        <v>2</v>
      </c>
      <c r="Z42" s="22">
        <f t="shared" si="6"/>
        <v>1</v>
      </c>
      <c r="AA42" s="72" t="s">
        <v>69</v>
      </c>
    </row>
    <row r="43" spans="1:27" ht="15.75" customHeight="1">
      <c r="A43" s="57" t="s">
        <v>48</v>
      </c>
      <c r="B43" s="58" t="s">
        <v>25</v>
      </c>
      <c r="C43" s="59">
        <v>43278</v>
      </c>
      <c r="D43" s="60">
        <v>0.89583333333333603</v>
      </c>
      <c r="E43" s="51">
        <v>1</v>
      </c>
      <c r="F43" s="28">
        <v>1.8</v>
      </c>
      <c r="G43" s="28">
        <v>2.4</v>
      </c>
      <c r="H43" s="30">
        <f t="shared" si="8"/>
        <v>2.4</v>
      </c>
      <c r="I43" s="30">
        <f t="shared" si="9"/>
        <v>1</v>
      </c>
      <c r="J43" s="18" t="s">
        <v>58</v>
      </c>
      <c r="K43" s="17">
        <f t="shared" si="1"/>
        <v>1.8</v>
      </c>
      <c r="L43" s="65" t="s">
        <v>70</v>
      </c>
      <c r="M43" s="23">
        <v>2</v>
      </c>
      <c r="N43" s="22">
        <f t="shared" si="2"/>
        <v>2.4</v>
      </c>
      <c r="O43" s="72" t="s">
        <v>79</v>
      </c>
      <c r="P43" s="18" t="s">
        <v>58</v>
      </c>
      <c r="Q43" s="17">
        <f t="shared" si="3"/>
        <v>1.8</v>
      </c>
      <c r="R43" s="65" t="s">
        <v>70</v>
      </c>
      <c r="S43" s="23">
        <v>1</v>
      </c>
      <c r="T43" s="22">
        <f t="shared" si="4"/>
        <v>1</v>
      </c>
      <c r="U43" s="72" t="s">
        <v>74</v>
      </c>
      <c r="V43" s="18">
        <v>2</v>
      </c>
      <c r="W43" s="17">
        <f t="shared" si="5"/>
        <v>2.4</v>
      </c>
      <c r="X43" s="97" t="s">
        <v>69</v>
      </c>
      <c r="Y43" s="23">
        <v>1</v>
      </c>
      <c r="Z43" s="22">
        <f t="shared" si="6"/>
        <v>1</v>
      </c>
      <c r="AA43" s="72" t="s">
        <v>83</v>
      </c>
    </row>
    <row r="44" spans="1:27" ht="15.75" customHeight="1">
      <c r="A44" s="57" t="s">
        <v>46</v>
      </c>
      <c r="B44" s="58" t="s">
        <v>27</v>
      </c>
      <c r="C44" s="59">
        <v>43278</v>
      </c>
      <c r="D44" s="60">
        <v>0.906250000000003</v>
      </c>
      <c r="E44" s="51">
        <v>10</v>
      </c>
      <c r="F44" s="28">
        <v>4.5999999999999996</v>
      </c>
      <c r="G44" s="28">
        <v>1</v>
      </c>
      <c r="H44" s="30">
        <f t="shared" si="8"/>
        <v>10</v>
      </c>
      <c r="I44" s="30">
        <f t="shared" si="9"/>
        <v>1</v>
      </c>
      <c r="J44" s="18">
        <v>2</v>
      </c>
      <c r="K44" s="17">
        <f t="shared" si="1"/>
        <v>1</v>
      </c>
      <c r="L44" s="65" t="s">
        <v>81</v>
      </c>
      <c r="M44" s="23">
        <v>2</v>
      </c>
      <c r="N44" s="22">
        <f t="shared" si="2"/>
        <v>1</v>
      </c>
      <c r="O44" s="72" t="s">
        <v>84</v>
      </c>
      <c r="P44" s="18">
        <v>2</v>
      </c>
      <c r="Q44" s="17">
        <f t="shared" si="3"/>
        <v>1</v>
      </c>
      <c r="R44" s="65" t="s">
        <v>69</v>
      </c>
      <c r="S44" s="23">
        <v>2</v>
      </c>
      <c r="T44" s="22">
        <f t="shared" si="4"/>
        <v>1</v>
      </c>
      <c r="U44" s="72" t="s">
        <v>73</v>
      </c>
      <c r="V44" s="18">
        <v>2</v>
      </c>
      <c r="W44" s="17">
        <f t="shared" si="5"/>
        <v>1</v>
      </c>
      <c r="X44" s="65" t="s">
        <v>81</v>
      </c>
      <c r="Y44" s="23">
        <v>2</v>
      </c>
      <c r="Z44" s="22">
        <f t="shared" si="6"/>
        <v>1</v>
      </c>
      <c r="AA44" s="72" t="s">
        <v>79</v>
      </c>
    </row>
    <row r="45" spans="1:27" ht="15.75" customHeight="1">
      <c r="A45" s="57" t="s">
        <v>45</v>
      </c>
      <c r="B45" s="58" t="s">
        <v>31</v>
      </c>
      <c r="C45" s="59">
        <v>43278</v>
      </c>
      <c r="D45" s="60">
        <v>0.91666666666666996</v>
      </c>
      <c r="E45" s="51">
        <v>1</v>
      </c>
      <c r="F45" s="28">
        <v>1.3</v>
      </c>
      <c r="G45" s="28">
        <v>1.2</v>
      </c>
      <c r="H45" s="30">
        <f t="shared" si="8"/>
        <v>1.3</v>
      </c>
      <c r="I45" s="30">
        <f t="shared" si="9"/>
        <v>1</v>
      </c>
      <c r="J45" s="18">
        <v>2</v>
      </c>
      <c r="K45" s="17">
        <f t="shared" si="1"/>
        <v>1.2</v>
      </c>
      <c r="L45" s="65" t="s">
        <v>71</v>
      </c>
      <c r="M45" s="23">
        <v>2</v>
      </c>
      <c r="N45" s="22">
        <f t="shared" si="2"/>
        <v>1.2</v>
      </c>
      <c r="O45" s="77" t="s">
        <v>73</v>
      </c>
      <c r="P45" s="18">
        <v>1</v>
      </c>
      <c r="Q45" s="17">
        <f t="shared" si="3"/>
        <v>1</v>
      </c>
      <c r="R45" s="65" t="s">
        <v>74</v>
      </c>
      <c r="S45" s="23" t="s">
        <v>58</v>
      </c>
      <c r="T45" s="22">
        <f t="shared" si="4"/>
        <v>1.3</v>
      </c>
      <c r="U45" s="77" t="s">
        <v>70</v>
      </c>
      <c r="V45" s="18">
        <v>2</v>
      </c>
      <c r="W45" s="17">
        <f t="shared" si="5"/>
        <v>1.2</v>
      </c>
      <c r="X45" s="65" t="s">
        <v>70</v>
      </c>
      <c r="Y45" s="23">
        <v>1</v>
      </c>
      <c r="Z45" s="22">
        <f t="shared" si="6"/>
        <v>1</v>
      </c>
      <c r="AA45" s="77" t="s">
        <v>83</v>
      </c>
    </row>
    <row r="46" spans="1:27" ht="15.75" customHeight="1">
      <c r="A46" s="11" t="s">
        <v>51</v>
      </c>
      <c r="B46" s="48" t="s">
        <v>42</v>
      </c>
      <c r="C46" s="52">
        <v>43279</v>
      </c>
      <c r="D46" s="56">
        <v>0.92708333333333703</v>
      </c>
      <c r="E46" s="51">
        <v>1.2</v>
      </c>
      <c r="F46" s="28">
        <v>1.4</v>
      </c>
      <c r="G46" s="28">
        <v>1</v>
      </c>
      <c r="H46" s="30">
        <f t="shared" si="8"/>
        <v>1.4</v>
      </c>
      <c r="I46" s="30">
        <f t="shared" si="9"/>
        <v>1</v>
      </c>
      <c r="J46" s="18">
        <v>2</v>
      </c>
      <c r="K46" s="17">
        <f t="shared" si="1"/>
        <v>1</v>
      </c>
      <c r="L46" s="65" t="s">
        <v>81</v>
      </c>
      <c r="M46" s="23" t="s">
        <v>58</v>
      </c>
      <c r="N46" s="22">
        <f t="shared" si="2"/>
        <v>1.4</v>
      </c>
      <c r="O46" s="72" t="s">
        <v>85</v>
      </c>
      <c r="P46" s="18">
        <v>2</v>
      </c>
      <c r="Q46" s="17">
        <f t="shared" si="3"/>
        <v>1</v>
      </c>
      <c r="R46" s="65" t="s">
        <v>69</v>
      </c>
      <c r="S46" s="23" t="s">
        <v>58</v>
      </c>
      <c r="T46" s="22">
        <f t="shared" si="4"/>
        <v>1.4</v>
      </c>
      <c r="U46" s="72" t="s">
        <v>70</v>
      </c>
      <c r="V46" s="18">
        <v>2</v>
      </c>
      <c r="W46" s="17">
        <f t="shared" si="5"/>
        <v>1</v>
      </c>
      <c r="X46" s="65" t="s">
        <v>69</v>
      </c>
      <c r="Y46" s="23" t="s">
        <v>8</v>
      </c>
      <c r="Z46" s="22">
        <f t="shared" si="6"/>
        <v>1.4</v>
      </c>
      <c r="AA46" s="72" t="s">
        <v>70</v>
      </c>
    </row>
    <row r="47" spans="1:27" ht="15.75" customHeight="1">
      <c r="A47" s="11" t="s">
        <v>52</v>
      </c>
      <c r="B47" s="48" t="s">
        <v>35</v>
      </c>
      <c r="C47" s="52">
        <v>43279</v>
      </c>
      <c r="D47" s="56">
        <v>0.937500000000003</v>
      </c>
      <c r="E47" s="51">
        <v>1.6</v>
      </c>
      <c r="F47" s="28">
        <v>1.5</v>
      </c>
      <c r="G47" s="28">
        <v>1</v>
      </c>
      <c r="H47" s="30">
        <f t="shared" si="8"/>
        <v>1.6</v>
      </c>
      <c r="I47" s="30">
        <f t="shared" si="9"/>
        <v>1</v>
      </c>
      <c r="J47" s="18">
        <v>1</v>
      </c>
      <c r="K47" s="17">
        <f t="shared" si="1"/>
        <v>1.6</v>
      </c>
      <c r="L47" s="65" t="s">
        <v>74</v>
      </c>
      <c r="M47" s="23">
        <v>1</v>
      </c>
      <c r="N47" s="22">
        <f t="shared" si="2"/>
        <v>1.6</v>
      </c>
      <c r="O47" s="72" t="s">
        <v>83</v>
      </c>
      <c r="P47" s="18" t="s">
        <v>58</v>
      </c>
      <c r="Q47" s="17">
        <f t="shared" si="3"/>
        <v>1.5</v>
      </c>
      <c r="R47" s="65" t="s">
        <v>93</v>
      </c>
      <c r="S47" s="23">
        <v>2</v>
      </c>
      <c r="T47" s="22">
        <f t="shared" si="4"/>
        <v>1</v>
      </c>
      <c r="U47" s="72" t="s">
        <v>77</v>
      </c>
      <c r="V47" s="18" t="s">
        <v>8</v>
      </c>
      <c r="W47" s="17">
        <f t="shared" si="5"/>
        <v>1.5</v>
      </c>
      <c r="X47" s="65" t="s">
        <v>93</v>
      </c>
      <c r="Y47" s="23" t="s">
        <v>8</v>
      </c>
      <c r="Z47" s="22">
        <f t="shared" si="6"/>
        <v>1.5</v>
      </c>
      <c r="AA47" s="72" t="s">
        <v>93</v>
      </c>
    </row>
    <row r="48" spans="1:27" ht="15.75" customHeight="1">
      <c r="A48" s="11" t="s">
        <v>49</v>
      </c>
      <c r="B48" s="48" t="s">
        <v>39</v>
      </c>
      <c r="C48" s="52">
        <v>43279</v>
      </c>
      <c r="D48" s="56">
        <v>0.94791666666666996</v>
      </c>
      <c r="E48" s="51">
        <v>2.2999999999999998</v>
      </c>
      <c r="F48" s="28">
        <v>1.9</v>
      </c>
      <c r="G48" s="28">
        <v>1</v>
      </c>
      <c r="H48" s="30">
        <f t="shared" si="8"/>
        <v>2.2999999999999998</v>
      </c>
      <c r="I48" s="30">
        <f t="shared" si="9"/>
        <v>1</v>
      </c>
      <c r="J48" s="18" t="s">
        <v>58</v>
      </c>
      <c r="K48" s="17">
        <f t="shared" si="1"/>
        <v>1.9</v>
      </c>
      <c r="L48" s="65" t="s">
        <v>71</v>
      </c>
      <c r="M48" s="23">
        <v>2</v>
      </c>
      <c r="N48" s="22">
        <f t="shared" si="2"/>
        <v>1</v>
      </c>
      <c r="O48" s="72" t="s">
        <v>82</v>
      </c>
      <c r="P48" s="18">
        <v>2</v>
      </c>
      <c r="Q48" s="17">
        <f t="shared" si="3"/>
        <v>1</v>
      </c>
      <c r="R48" s="65" t="s">
        <v>77</v>
      </c>
      <c r="S48" s="23">
        <v>2</v>
      </c>
      <c r="T48" s="22">
        <f t="shared" si="4"/>
        <v>1</v>
      </c>
      <c r="U48" s="72" t="s">
        <v>80</v>
      </c>
      <c r="V48" s="18">
        <v>1</v>
      </c>
      <c r="W48" s="17">
        <f t="shared" si="5"/>
        <v>2.2999999999999998</v>
      </c>
      <c r="X48" s="65" t="s">
        <v>83</v>
      </c>
      <c r="Y48" s="23">
        <v>2</v>
      </c>
      <c r="Z48" s="22">
        <f t="shared" si="6"/>
        <v>1</v>
      </c>
      <c r="AA48" s="72" t="s">
        <v>69</v>
      </c>
    </row>
    <row r="49" spans="1:27" ht="15.75" customHeight="1" thickBot="1">
      <c r="A49" s="11" t="s">
        <v>50</v>
      </c>
      <c r="B49" s="48" t="s">
        <v>37</v>
      </c>
      <c r="C49" s="52">
        <v>43279</v>
      </c>
      <c r="D49" s="56">
        <v>0.95833333333333703</v>
      </c>
      <c r="E49" s="51">
        <v>1.9</v>
      </c>
      <c r="F49" s="28">
        <v>1.7</v>
      </c>
      <c r="G49" s="28">
        <v>1</v>
      </c>
      <c r="H49" s="30">
        <f t="shared" si="8"/>
        <v>1.9</v>
      </c>
      <c r="I49" s="30">
        <f t="shared" si="9"/>
        <v>1</v>
      </c>
      <c r="J49" s="19" t="s">
        <v>58</v>
      </c>
      <c r="K49" s="17">
        <f t="shared" si="1"/>
        <v>1.7</v>
      </c>
      <c r="L49" s="66" t="s">
        <v>71</v>
      </c>
      <c r="M49" s="24" t="s">
        <v>58</v>
      </c>
      <c r="N49" s="22">
        <f t="shared" si="2"/>
        <v>1.7</v>
      </c>
      <c r="O49" s="77" t="s">
        <v>93</v>
      </c>
      <c r="P49" s="19" t="s">
        <v>58</v>
      </c>
      <c r="Q49" s="17">
        <f t="shared" si="3"/>
        <v>1.7</v>
      </c>
      <c r="R49" s="66" t="s">
        <v>70</v>
      </c>
      <c r="S49" s="24" t="s">
        <v>58</v>
      </c>
      <c r="T49" s="22">
        <f t="shared" si="4"/>
        <v>1.7</v>
      </c>
      <c r="U49" s="77" t="s">
        <v>71</v>
      </c>
      <c r="V49" s="19">
        <v>1</v>
      </c>
      <c r="W49" s="17">
        <f t="shared" si="5"/>
        <v>1.9</v>
      </c>
      <c r="X49" s="66" t="s">
        <v>71</v>
      </c>
      <c r="Y49" s="24">
        <v>2</v>
      </c>
      <c r="Z49" s="22">
        <f t="shared" si="6"/>
        <v>1</v>
      </c>
      <c r="AA49" s="77" t="s">
        <v>77</v>
      </c>
    </row>
    <row r="50" spans="1:27" ht="15.75" customHeight="1" thickBot="1">
      <c r="E50" s="13"/>
      <c r="F50" s="13"/>
      <c r="G50" s="13"/>
      <c r="H50" s="34">
        <f>SUM(H2:H49)</f>
        <v>247.10000000000002</v>
      </c>
      <c r="I50" s="35">
        <f>SUM(I2:I49)</f>
        <v>48</v>
      </c>
      <c r="J50" s="31" t="s">
        <v>60</v>
      </c>
      <c r="K50" s="20">
        <f>SUM(K2:K49)</f>
        <v>70.000000000000014</v>
      </c>
      <c r="L50" s="67"/>
      <c r="M50" s="36" t="s">
        <v>60</v>
      </c>
      <c r="N50" s="25">
        <f>SUM(N2:N49)</f>
        <v>102.90000000000003</v>
      </c>
      <c r="O50" s="78"/>
      <c r="P50" s="31" t="s">
        <v>60</v>
      </c>
      <c r="Q50" s="20">
        <f>SUM(Q2:Q49)</f>
        <v>62.800000000000004</v>
      </c>
      <c r="R50" s="67"/>
      <c r="S50" s="36" t="s">
        <v>60</v>
      </c>
      <c r="T50" s="25">
        <f>SUM(T2:T49)</f>
        <v>65.399999999999991</v>
      </c>
      <c r="U50" s="78"/>
      <c r="V50" s="31" t="s">
        <v>60</v>
      </c>
      <c r="W50" s="20">
        <f>SUM(W2:W49)</f>
        <v>74.700000000000017</v>
      </c>
      <c r="X50" s="94"/>
      <c r="Y50" s="36" t="s">
        <v>60</v>
      </c>
      <c r="Z50" s="25">
        <f>SUM(Z2:Z49)</f>
        <v>54.499999999999993</v>
      </c>
      <c r="AA50" s="78"/>
    </row>
    <row r="51" spans="1:27" ht="15.75" customHeight="1">
      <c r="E51" s="14"/>
      <c r="F51" s="14"/>
      <c r="G51" s="14"/>
      <c r="H51" s="33"/>
      <c r="I51" s="33"/>
      <c r="J51" s="39" t="s">
        <v>62</v>
      </c>
      <c r="K51" s="38">
        <f>COUNTIF(K2:K49,1)</f>
        <v>27</v>
      </c>
      <c r="L51" s="68"/>
      <c r="M51" s="41" t="s">
        <v>62</v>
      </c>
      <c r="N51" s="40">
        <f>COUNTIF(N2:N49,1)</f>
        <v>23</v>
      </c>
      <c r="O51" s="79"/>
      <c r="P51" s="39" t="s">
        <v>62</v>
      </c>
      <c r="Q51" s="38">
        <f>COUNTIF(Q2:Q49,1)</f>
        <v>29</v>
      </c>
      <c r="R51" s="68"/>
      <c r="S51" s="41" t="s">
        <v>62</v>
      </c>
      <c r="T51" s="40">
        <f>COUNTIF(T2:T49,1)</f>
        <v>31</v>
      </c>
      <c r="U51" s="79"/>
      <c r="V51" s="39" t="s">
        <v>62</v>
      </c>
      <c r="W51" s="38">
        <f>COUNTIF(W2:W49,1)</f>
        <v>28</v>
      </c>
      <c r="X51" s="95"/>
      <c r="Y51" s="41" t="s">
        <v>62</v>
      </c>
      <c r="Z51" s="40">
        <f>COUNTIF(Z2:Z49,1)</f>
        <v>33</v>
      </c>
      <c r="AA51" s="79"/>
    </row>
    <row r="52" spans="1:27" ht="15.75" customHeight="1" thickBot="1">
      <c r="J52" s="32" t="s">
        <v>61</v>
      </c>
      <c r="K52" s="21">
        <f>1-(-$I$50+K50)/($H$50-$I$50)</f>
        <v>0.88950276243093918</v>
      </c>
      <c r="L52" s="69"/>
      <c r="M52" s="37" t="s">
        <v>61</v>
      </c>
      <c r="N52" s="26">
        <f>1-(-$I$50+N50)/($H$50-$I$50)</f>
        <v>0.72425916624811637</v>
      </c>
      <c r="O52" s="80"/>
      <c r="P52" s="32" t="s">
        <v>61</v>
      </c>
      <c r="Q52" s="21">
        <f>1-(-$I$50+Q50)/($H$50-$I$50)</f>
        <v>0.92566549472626813</v>
      </c>
      <c r="R52" s="69"/>
      <c r="S52" s="37" t="s">
        <v>61</v>
      </c>
      <c r="T52" s="26">
        <f>1-(-$I$50+T50)/($H$50-$I$50)</f>
        <v>0.91260673028628836</v>
      </c>
      <c r="U52" s="80"/>
      <c r="V52" s="32" t="s">
        <v>61</v>
      </c>
      <c r="W52" s="21">
        <f>1-(-$I$50+W50)/($H$50-$I$50)</f>
        <v>0.86589653440482162</v>
      </c>
      <c r="X52" s="96"/>
      <c r="Y52" s="37" t="s">
        <v>61</v>
      </c>
      <c r="Z52" s="26">
        <f>1-(-$I$50+Z50)/($H$50-$I$50)</f>
        <v>0.96735308890005023</v>
      </c>
      <c r="AA52" s="80"/>
    </row>
    <row r="53" spans="1:27" ht="15.75" customHeight="1"/>
    <row r="54" spans="1:27" ht="15.75" customHeight="1"/>
    <row r="55" spans="1:27" ht="15.75" customHeight="1"/>
    <row r="56" spans="1:27" ht="15.75" customHeight="1"/>
    <row r="57" spans="1:27" ht="15.75" customHeight="1"/>
    <row r="58" spans="1:27" ht="15.75" customHeight="1"/>
    <row r="59" spans="1:27" ht="15.75" customHeight="1"/>
    <row r="60" spans="1:27" ht="15.75" customHeight="1"/>
    <row r="61" spans="1:27" ht="15.75" customHeight="1"/>
    <row r="62" spans="1:27" ht="15.75" customHeight="1"/>
    <row r="63" spans="1:27" ht="15.75" customHeight="1"/>
    <row r="64" spans="1:2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</sheetData>
  <pageMargins left="0.7" right="0.7" top="0.75" bottom="0.75" header="0" footer="0"/>
  <pageSetup paperSize="9" orientation="portrait" r:id="rId1"/>
  <ignoredErrors>
    <ignoredError sqref="H2:H49 I2:I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73" t="s">
        <v>55</v>
      </c>
      <c r="D1" s="74"/>
      <c r="E1" s="73" t="s">
        <v>0</v>
      </c>
      <c r="F1" s="74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2018-06-14T12:00:38Z</dcterms:modified>
</cp:coreProperties>
</file>