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/Development/vmbet18/data/"/>
    </mc:Choice>
  </mc:AlternateContent>
  <xr:revisionPtr revIDLastSave="0" documentId="13_ncr:1_{4FFA1808-1149-7645-8FA9-802228E1BC35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3" sheetId="3" r:id="rId2"/>
    <sheet name="Sheet2" sheetId="2" r:id="rId3"/>
  </sheets>
  <calcPr calcId="179017"/>
</workbook>
</file>

<file path=xl/calcChain.xml><?xml version="1.0" encoding="utf-8"?>
<calcChain xmlns="http://schemas.openxmlformats.org/spreadsheetml/2006/main">
  <c r="O1" i="1" l="1"/>
  <c r="L1" i="1"/>
  <c r="I2" i="1"/>
  <c r="N1" i="1" l="1"/>
  <c r="K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N2" i="1"/>
  <c r="K2" i="1"/>
  <c r="H23" i="3" l="1"/>
  <c r="K51" i="1"/>
  <c r="N51" i="1"/>
  <c r="H36" i="3"/>
  <c r="K35" i="3"/>
  <c r="H24" i="3"/>
  <c r="K23" i="3"/>
  <c r="H4" i="3"/>
  <c r="K3" i="3"/>
  <c r="H8" i="3"/>
  <c r="K7" i="3"/>
  <c r="K15" i="3"/>
  <c r="H16" i="3"/>
  <c r="K50" i="1"/>
  <c r="N50" i="1"/>
  <c r="I3" i="1"/>
  <c r="H3" i="1"/>
  <c r="H2" i="1"/>
  <c r="H17" i="3" l="1"/>
  <c r="K16" i="3"/>
  <c r="H9" i="3"/>
  <c r="K8" i="3"/>
  <c r="H37" i="3"/>
  <c r="K36" i="3"/>
  <c r="H25" i="3"/>
  <c r="K24" i="3"/>
  <c r="H5" i="3"/>
  <c r="K4" i="3"/>
  <c r="I50" i="1"/>
  <c r="H50" i="1"/>
  <c r="N52" i="1" l="1"/>
  <c r="K52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<sst xmlns="http://schemas.openxmlformats.org/spreadsheetml/2006/main" count="441" uniqueCount="125">
  <si>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</si>
  <si>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</si>
  <si>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</si>
  <si>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</si>
  <si>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</si>
  <si>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</si>
  <si>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</si>
  <si>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</si>
  <si>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</si>
  <si>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</si>
  <si>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</si>
  <si>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</si>
  <si>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</si>
  <si>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</si>
  <si>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</si>
  <si>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</si>
  <si>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</si>
  <si>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</si>
  <si>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</si>
  <si>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</si>
  <si>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</si>
  <si>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</si>
  <si>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</si>
  <si>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</si>
  <si>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</si>
  <si>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</si>
  <si>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</si>
  <si>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</si>
  <si>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</si>
  <si>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</si>
  <si>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</si>
  <si>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</si>
  <si>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</si>
  <si>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</si>
  <si>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</si>
  <si>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</si>
  <si>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</si>
  <si>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</si>
  <si>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</si>
  <si>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</si>
  <si>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</si>
  <si>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</si>
  <si>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</si>
  <si>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</si>
  <si>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</si>
  <si>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</si>
  <si>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</si>
  <si>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</si>
  <si>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</si>
  <si>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</si>
  <si>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</si>
  <si>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</si>
  <si>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</si>
  <si>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</si>
  <si>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</si>
  <si>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</si>
  <si>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</si>
  <si>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</si>
  <si>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</si>
  <si>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</si>
  <si>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</si>
  <si>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</si>
  <si>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</si>
  <si>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</si>
  <si>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</si>
  <si>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</si>
  <si>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</si>
  <si>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</si>
  <si>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</si>
  <si>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</si>
  <si>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</si>
  <si>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</si>
  <si>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</si>
  <si>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</si>
  <si>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</si>
  <si>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</si>
  <si>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</si>
  <si>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</si>
  <si>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</si>
  <si>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</si>
  <si>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</si>
  <si>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</si>
  <si>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</si>
  <si>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</si>
  <si>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</si>
  <si>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</si>
  <si>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</si>
  <si>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</si>
  <si>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</si>
  <si>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</si>
  <si>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</si>
  <si>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</si>
  <si>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</si>
  <si>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</si>
  <si>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</si>
  <si>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</si>
  <si>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1-4</t>
  </si>
  <si>
    <t>0-17</t>
  </si>
  <si>
    <t>0-18</t>
  </si>
  <si>
    <t>0-19</t>
  </si>
  <si>
    <t>1-5</t>
  </si>
  <si>
    <t>0-20</t>
  </si>
  <si>
    <t>0-21</t>
  </si>
  <si>
    <t>0-22</t>
  </si>
  <si>
    <t>1-6</t>
  </si>
  <si>
    <t>0-23</t>
  </si>
  <si>
    <t>0-24</t>
  </si>
  <si>
    <t>0-25</t>
  </si>
  <si>
    <t>1-7</t>
  </si>
  <si>
    <t>0-26</t>
  </si>
  <si>
    <t>0-27</t>
  </si>
  <si>
    <t>0-28</t>
  </si>
  <si>
    <t>1-8</t>
  </si>
  <si>
    <t>0-29</t>
  </si>
  <si>
    <t>0-30</t>
  </si>
  <si>
    <t>0-31</t>
  </si>
  <si>
    <t>1-9</t>
  </si>
  <si>
    <t>0-32</t>
  </si>
  <si>
    <t>0-33</t>
  </si>
  <si>
    <t>0-34</t>
  </si>
  <si>
    <t>1-10</t>
  </si>
  <si>
    <t>0-35</t>
  </si>
  <si>
    <t>0-36</t>
  </si>
  <si>
    <t>0-37</t>
  </si>
  <si>
    <t>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</si>
</sst>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3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5" fillId="0" borderId="7" xfId="0" applyFont="1" applyBorder="1" applyAlignment="1">
      <alignment horizontal="center"/>
    </xf>
    <xf numFmtId="0" fontId="0" fillId="0" borderId="16" xfId="0" applyBorder="1"/>
    <xf numFmtId="0" fontId="2" fillId="3" borderId="16" xfId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11" xfId="1" applyBorder="1" applyAlignment="1">
      <alignment horizontal="center"/>
    </xf>
    <xf numFmtId="0" fontId="2" fillId="3" borderId="13" xfId="1" applyBorder="1" applyAlignment="1">
      <alignment horizontal="center"/>
    </xf>
    <xf numFmtId="164" fontId="2" fillId="3" borderId="15" xfId="1" applyNumberFormat="1" applyBorder="1" applyAlignment="1">
      <alignment horizontal="center"/>
    </xf>
    <xf numFmtId="0" fontId="2" fillId="4" borderId="16" xfId="2" applyBorder="1" applyAlignment="1">
      <alignment horizontal="center"/>
    </xf>
    <xf numFmtId="0" fontId="2" fillId="4" borderId="9" xfId="2" applyBorder="1" applyAlignment="1">
      <alignment horizontal="center"/>
    </xf>
    <xf numFmtId="0" fontId="2" fillId="4" borderId="11" xfId="2" applyBorder="1" applyAlignment="1">
      <alignment horizontal="center"/>
    </xf>
    <xf numFmtId="0" fontId="2" fillId="4" borderId="13" xfId="2" applyBorder="1" applyAlignment="1">
      <alignment horizontal="center"/>
    </xf>
    <xf numFmtId="164" fontId="2" fillId="4" borderId="15" xfId="2" applyNumberFormat="1" applyBorder="1" applyAlignment="1">
      <alignment horizontal="center"/>
    </xf>
    <xf numFmtId="0" fontId="2" fillId="5" borderId="16" xfId="3" applyBorder="1" applyAlignment="1">
      <alignment horizontal="center"/>
    </xf>
    <xf numFmtId="0" fontId="2" fillId="5" borderId="9" xfId="3" applyBorder="1" applyAlignment="1">
      <alignment horizontal="center"/>
    </xf>
    <xf numFmtId="0" fontId="2" fillId="6" borderId="16" xfId="4" applyBorder="1" applyAlignment="1">
      <alignment horizontal="center"/>
    </xf>
    <xf numFmtId="0" fontId="2" fillId="6" borderId="9" xfId="4" applyBorder="1" applyAlignment="1">
      <alignment horizontal="center"/>
    </xf>
    <xf numFmtId="0" fontId="7" fillId="3" borderId="12" xfId="1" applyFont="1" applyBorder="1" applyAlignment="1">
      <alignment horizontal="center"/>
    </xf>
    <xf numFmtId="0" fontId="7" fillId="3" borderId="14" xfId="1" applyFont="1" applyBorder="1" applyAlignment="1">
      <alignment horizontal="center"/>
    </xf>
    <xf numFmtId="0" fontId="0" fillId="0" borderId="0" xfId="0" applyBorder="1"/>
    <xf numFmtId="0" fontId="2" fillId="6" borderId="17" xfId="4" applyBorder="1" applyAlignment="1">
      <alignment horizontal="center"/>
    </xf>
    <xf numFmtId="0" fontId="2" fillId="6" borderId="18" xfId="4" applyBorder="1" applyAlignment="1">
      <alignment horizontal="center"/>
    </xf>
    <xf numFmtId="0" fontId="7" fillId="4" borderId="12" xfId="2" applyFont="1" applyBorder="1" applyAlignment="1">
      <alignment horizontal="center"/>
    </xf>
    <xf numFmtId="0" fontId="7" fillId="4" borderId="14" xfId="2" applyFont="1" applyBorder="1" applyAlignment="1">
      <alignment horizontal="center"/>
    </xf>
    <xf numFmtId="0" fontId="2" fillId="3" borderId="20" xfId="1" applyBorder="1" applyAlignment="1">
      <alignment horizontal="center"/>
    </xf>
    <xf numFmtId="0" fontId="7" fillId="3" borderId="19" xfId="1" applyFont="1" applyBorder="1" applyAlignment="1">
      <alignment horizontal="center"/>
    </xf>
    <xf numFmtId="0" fontId="2" fillId="4" borderId="20" xfId="2" applyBorder="1" applyAlignment="1">
      <alignment horizontal="center"/>
    </xf>
    <xf numFmtId="0" fontId="7" fillId="4" borderId="19" xfId="2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2" fillId="5" borderId="23" xfId="3" applyBorder="1" applyAlignment="1">
      <alignment horizontal="center"/>
    </xf>
    <xf numFmtId="0" fontId="2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6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1" fillId="7" borderId="9" xfId="5" applyBorder="1"/>
    <xf numFmtId="0" fontId="1" fillId="7" borderId="22" xfId="5" applyBorder="1"/>
    <xf numFmtId="14" fontId="1" fillId="7" borderId="9" xfId="5" applyNumberFormat="1" applyBorder="1" applyAlignment="1">
      <alignment horizontal="left" vertical="center"/>
    </xf>
    <xf numFmtId="20" fontId="1" fillId="7" borderId="9" xfId="5" applyNumberFormat="1" applyBorder="1" applyAlignment="1">
      <alignment horizontal="left" vertical="center"/>
    </xf>
    <xf numFmtId="0" fontId="1" fillId="7" borderId="9" xfId="5" applyBorder="1" applyAlignment="1"/>
    <xf numFmtId="0" fontId="1" fillId="7" borderId="22" xfId="5" applyBorder="1" applyAlignment="1">
      <alignment horizontal="left"/>
    </xf>
    <xf numFmtId="0" fontId="2" fillId="4" borderId="26" xfId="2" applyBorder="1" applyAlignment="1">
      <alignment horizontal="center"/>
    </xf>
    <xf numFmtId="0" fontId="2" fillId="4" borderId="27" xfId="2" applyBorder="1" applyAlignment="1">
      <alignment horizontal="center"/>
    </xf>
    <xf numFmtId="164" fontId="2" fillId="4" borderId="28" xfId="2" applyNumberForma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49" fontId="2" fillId="3" borderId="9" xfId="1" applyNumberFormat="1" applyBorder="1" applyAlignment="1">
      <alignment horizontal="center" vertical="center"/>
    </xf>
    <xf numFmtId="49" fontId="2" fillId="3" borderId="11" xfId="1" applyNumberFormat="1" applyBorder="1" applyAlignment="1">
      <alignment horizontal="center" vertical="center"/>
    </xf>
    <xf numFmtId="0" fontId="2" fillId="3" borderId="31" xfId="1" applyBorder="1" applyAlignment="1">
      <alignment horizontal="center"/>
    </xf>
    <xf numFmtId="0" fontId="2" fillId="3" borderId="32" xfId="1" applyBorder="1" applyAlignment="1">
      <alignment horizontal="center"/>
    </xf>
    <xf numFmtId="164" fontId="2" fillId="3" borderId="33" xfId="1" applyNumberFormat="1" applyBorder="1" applyAlignment="1">
      <alignment horizontal="center"/>
    </xf>
    <xf numFmtId="49" fontId="2" fillId="3" borderId="16" xfId="1" applyNumberForma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49" fontId="2" fillId="4" borderId="9" xfId="2" applyNumberFormat="1" applyBorder="1" applyAlignment="1">
      <alignment horizontal="center" vertical="center"/>
    </xf>
  </cellXfs>
  <cellStyles count="6">
    <cellStyle name="20 % - Dekorfärg1" xfId="1" builtinId="30"/>
    <cellStyle name="20 % - Dekorfärg4" xfId="3" builtinId="42"/>
    <cellStyle name="40 % - Dekorfärg1" xfId="2" builtinId="31"/>
    <cellStyle name="40 % - Dekorfärg3" xfId="5" builtinId="39"/>
    <cellStyle name="40 % - Dekorfärg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3"/>
  <sheetViews>
    <sheetView tabSelected="1" workbookViewId="0">
      <selection activeCell="R15" sqref="R15"/>
    </sheetView>
  </sheetViews>
  <sheetFormatPr baseColWidth="10" defaultColWidth="14.5" defaultRowHeight="15" customHeight="1" x14ac:dyDescent="0.2"/>
  <cols>
    <col min="1" max="2" width="12.5" bestFit="1" customWidth="1"/>
    <col min="3" max="4" width="12.5" customWidth="1"/>
    <col min="5" max="9" width="8.6640625" customWidth="1"/>
    <col min="10" max="10" width="8.6640625" style="12" customWidth="1"/>
    <col min="11" max="11" width="12" style="12" bestFit="1" customWidth="1"/>
    <col min="12" max="12" width="12.83203125" style="12" bestFit="1" customWidth="1"/>
    <col min="13" max="13" width="8.6640625" customWidth="1"/>
    <col min="14" max="14" width="11.6640625" bestFit="1" customWidth="1"/>
    <col min="15" max="15" width="12.83203125" style="12" bestFit="1" customWidth="1"/>
    <col min="16" max="17" width="8.6640625" customWidth="1"/>
  </cols>
  <sheetData>
    <row r="1" spans="1:15" ht="16" thickBot="1" x14ac:dyDescent="0.25">
      <c r="A1" s="43" t="s">
        <v>63</v>
      </c>
      <c r="B1" s="48" t="s">
        <v>64</v>
      </c>
      <c r="C1" s="56" t="s">
        <v>66</v>
      </c>
      <c r="D1" s="56" t="s">
        <v>67</v>
      </c>
      <c r="E1" s="15">
        <v>1</v>
      </c>
      <c r="F1" s="15" t="s">
        <v>8</v>
      </c>
      <c r="G1" s="15">
        <v>2</v>
      </c>
      <c r="H1" s="42" t="s">
        <v>53</v>
      </c>
      <c r="I1" s="15" t="s">
        <v>54</v>
      </c>
      <c r="J1" s="44" t="s">
        <v>57</v>
      </c>
      <c r="K1" s="45" t="str">
        <f>CONCATENATE(J1, "_Odds")</f>
        <v>Niklas_Odds</v>
      </c>
      <c r="L1" s="77" t="str">
        <f>CONCATENATE(J1, "_Resultat")</f>
        <v>Niklas_Resultat</v>
      </c>
      <c r="M1" s="70" t="s">
        <v>59</v>
      </c>
      <c r="N1" s="68" t="str">
        <f>CONCATENATE(M1, "_Odds")</f>
        <v>Patrik_Odds</v>
      </c>
      <c r="O1" s="69" t="str">
        <f>CONCATENATE(M1, "_Resultat")</f>
        <v>Patrik_Resultat</v>
      </c>
    </row>
    <row r="2" spans="1:15" x14ac:dyDescent="0.2">
      <c r="A2" s="16" t="s">
        <v>9</v>
      </c>
      <c r="B2" s="49" t="s">
        <v>10</v>
      </c>
      <c r="C2" s="55">
        <v>43265</v>
      </c>
      <c r="D2" s="57">
        <v>0.70833333333333337</v>
      </c>
      <c r="E2" s="52">
        <v>1</v>
      </c>
      <c r="F2" s="27">
        <v>3.2</v>
      </c>
      <c r="G2" s="27">
        <v>7.4</v>
      </c>
      <c r="H2" s="29">
        <f t="shared" ref="H2:H3" si="0">MAX(E2:G2)</f>
        <v>7.4</v>
      </c>
      <c r="I2" s="29">
        <f>MIN(E2:G2)</f>
        <v>1</v>
      </c>
      <c r="J2" s="17">
        <v>1</v>
      </c>
      <c r="K2" s="17">
        <f t="shared" ref="K2:K49" si="1">_xlfn.IFS(J2=1,$E2,J2="x",$F2,J2=2,$G2)</f>
        <v>1</v>
      </c>
      <c r="L2" s="76" t="s">
        <v>68</v>
      </c>
      <c r="M2" s="22">
        <v>1</v>
      </c>
      <c r="N2" s="22">
        <f t="shared" ref="N2:N49" si="2">_xlfn.IFS(M2=1,$E2,M2="x",$F2,M2=2,$G2)</f>
        <v>1</v>
      </c>
      <c r="O2" s="78" t="s">
        <v>69</v>
      </c>
    </row>
    <row r="3" spans="1:15" ht="16" x14ac:dyDescent="0.2">
      <c r="A3" s="59" t="s">
        <v>11</v>
      </c>
      <c r="B3" s="60" t="s">
        <v>12</v>
      </c>
      <c r="C3" s="61">
        <v>43266</v>
      </c>
      <c r="D3" s="62">
        <v>0.58333333333333337</v>
      </c>
      <c r="E3" s="53">
        <v>4.0999999999999996</v>
      </c>
      <c r="F3" s="28">
        <v>2.2999999999999998</v>
      </c>
      <c r="G3" s="28">
        <v>1</v>
      </c>
      <c r="H3" s="30">
        <f t="shared" si="0"/>
        <v>4.0999999999999996</v>
      </c>
      <c r="I3" s="30">
        <f t="shared" ref="I3" si="3">MIN(E3:G3)</f>
        <v>1</v>
      </c>
      <c r="J3" s="18">
        <v>2</v>
      </c>
      <c r="K3" s="17">
        <f t="shared" si="1"/>
        <v>1</v>
      </c>
      <c r="L3" s="71" t="s">
        <v>69</v>
      </c>
      <c r="M3" s="23" t="s">
        <v>58</v>
      </c>
      <c r="N3" s="22">
        <f t="shared" si="2"/>
        <v>2.2999999999999998</v>
      </c>
      <c r="O3" s="78" t="s">
        <v>79</v>
      </c>
    </row>
    <row r="4" spans="1:15" ht="16" x14ac:dyDescent="0.2">
      <c r="A4" s="59" t="s">
        <v>15</v>
      </c>
      <c r="B4" s="60" t="s">
        <v>16</v>
      </c>
      <c r="C4" s="61">
        <v>43266</v>
      </c>
      <c r="D4" s="62">
        <v>0.83333333333333337</v>
      </c>
      <c r="E4" s="53">
        <v>2.5</v>
      </c>
      <c r="F4" s="28">
        <v>1.8</v>
      </c>
      <c r="G4" s="28">
        <v>1</v>
      </c>
      <c r="H4" s="30">
        <f t="shared" ref="H4:H49" si="4">MAX(E4:G4)</f>
        <v>2.5</v>
      </c>
      <c r="I4" s="30">
        <f t="shared" ref="I4:I49" si="5">MIN(E4:G4)</f>
        <v>1</v>
      </c>
      <c r="J4" s="18" t="s">
        <v>58</v>
      </c>
      <c r="K4" s="17">
        <f t="shared" si="1"/>
        <v>1.8</v>
      </c>
      <c r="L4" s="71" t="s">
        <v>70</v>
      </c>
      <c r="M4" s="23" t="s">
        <v>58</v>
      </c>
      <c r="N4" s="22">
        <f t="shared" si="2"/>
        <v>1.8</v>
      </c>
      <c r="O4" s="78" t="s">
        <v>82</v>
      </c>
    </row>
    <row r="5" spans="1:15" ht="16" x14ac:dyDescent="0.2">
      <c r="A5" s="59" t="s">
        <v>13</v>
      </c>
      <c r="B5" s="60" t="s">
        <v>14</v>
      </c>
      <c r="C5" s="61">
        <v>43266</v>
      </c>
      <c r="D5" s="62">
        <v>0.70833333333333337</v>
      </c>
      <c r="E5" s="53">
        <v>1</v>
      </c>
      <c r="F5" s="28">
        <v>1.3</v>
      </c>
      <c r="G5" s="28">
        <v>1.6</v>
      </c>
      <c r="H5" s="30">
        <f t="shared" si="4"/>
        <v>1.6</v>
      </c>
      <c r="I5" s="30">
        <f t="shared" si="5"/>
        <v>1</v>
      </c>
      <c r="J5" s="18">
        <v>1</v>
      </c>
      <c r="K5" s="17">
        <f t="shared" si="1"/>
        <v>1</v>
      </c>
      <c r="L5" s="71" t="s">
        <v>71</v>
      </c>
      <c r="M5" s="23">
        <v>2</v>
      </c>
      <c r="N5" s="22">
        <f t="shared" si="2"/>
        <v>1.6</v>
      </c>
      <c r="O5" s="22" t="s">
        <v>83</v>
      </c>
    </row>
    <row r="6" spans="1:15" x14ac:dyDescent="0.2">
      <c r="A6" s="11" t="s">
        <v>17</v>
      </c>
      <c r="B6" s="50" t="s">
        <v>18</v>
      </c>
      <c r="C6" s="54">
        <v>43267</v>
      </c>
      <c r="D6" s="58">
        <v>0.51041666666666663</v>
      </c>
      <c r="E6" s="53">
        <v>1</v>
      </c>
      <c r="F6" s="28">
        <v>5.5</v>
      </c>
      <c r="G6" s="28">
        <v>13.4</v>
      </c>
      <c r="H6" s="30">
        <f t="shared" si="4"/>
        <v>13.4</v>
      </c>
      <c r="I6" s="30">
        <f t="shared" si="5"/>
        <v>1</v>
      </c>
      <c r="J6" s="18">
        <v>1</v>
      </c>
      <c r="K6" s="17">
        <f t="shared" si="1"/>
        <v>1</v>
      </c>
      <c r="L6" s="71" t="s">
        <v>72</v>
      </c>
      <c r="M6" s="23">
        <v>1</v>
      </c>
      <c r="N6" s="22">
        <f t="shared" si="2"/>
        <v>1</v>
      </c>
      <c r="O6" s="78" t="s">
        <v>84</v>
      </c>
    </row>
    <row r="7" spans="1:15" x14ac:dyDescent="0.2">
      <c r="A7" s="11" t="s">
        <v>21</v>
      </c>
      <c r="B7" s="50" t="s">
        <v>22</v>
      </c>
      <c r="C7" s="54">
        <v>43267</v>
      </c>
      <c r="D7" s="58">
        <v>0.52083333333333337</v>
      </c>
      <c r="E7" s="53">
        <v>1.3</v>
      </c>
      <c r="F7" s="28">
        <v>1.3</v>
      </c>
      <c r="G7" s="28">
        <v>1</v>
      </c>
      <c r="H7" s="30">
        <f t="shared" si="4"/>
        <v>1.3</v>
      </c>
      <c r="I7" s="30">
        <f t="shared" si="5"/>
        <v>1</v>
      </c>
      <c r="J7" s="18">
        <v>2</v>
      </c>
      <c r="K7" s="17">
        <f t="shared" si="1"/>
        <v>1</v>
      </c>
      <c r="L7" s="71" t="s">
        <v>73</v>
      </c>
      <c r="M7" s="23">
        <v>2</v>
      </c>
      <c r="N7" s="22">
        <f t="shared" si="2"/>
        <v>1</v>
      </c>
      <c r="O7" s="78" t="s">
        <v>85</v>
      </c>
    </row>
    <row r="8" spans="1:15" x14ac:dyDescent="0.2">
      <c r="A8" s="11" t="s">
        <v>19</v>
      </c>
      <c r="B8" s="50" t="s">
        <v>20</v>
      </c>
      <c r="C8" s="54">
        <v>43267</v>
      </c>
      <c r="D8" s="58">
        <v>0.53125</v>
      </c>
      <c r="E8" s="53">
        <v>1</v>
      </c>
      <c r="F8" s="28">
        <v>3.7</v>
      </c>
      <c r="G8" s="28">
        <v>9</v>
      </c>
      <c r="H8" s="30">
        <f t="shared" si="4"/>
        <v>9</v>
      </c>
      <c r="I8" s="30">
        <f t="shared" si="5"/>
        <v>1</v>
      </c>
      <c r="J8" s="18">
        <v>1</v>
      </c>
      <c r="K8" s="17">
        <f t="shared" si="1"/>
        <v>1</v>
      </c>
      <c r="L8" s="71" t="s">
        <v>74</v>
      </c>
      <c r="M8" s="23">
        <v>1</v>
      </c>
      <c r="N8" s="22">
        <f t="shared" si="2"/>
        <v>1</v>
      </c>
      <c r="O8" s="78" t="s">
        <v>86</v>
      </c>
    </row>
    <row r="9" spans="1:15" x14ac:dyDescent="0.2">
      <c r="A9" s="11" t="s">
        <v>23</v>
      </c>
      <c r="B9" s="50" t="s">
        <v>24</v>
      </c>
      <c r="C9" s="54">
        <v>43267</v>
      </c>
      <c r="D9" s="58">
        <v>0.54166666666666696</v>
      </c>
      <c r="E9" s="53">
        <v>1.5</v>
      </c>
      <c r="F9" s="28">
        <v>1</v>
      </c>
      <c r="G9" s="28">
        <v>1.5</v>
      </c>
      <c r="H9" s="30">
        <f t="shared" si="4"/>
        <v>1.5</v>
      </c>
      <c r="I9" s="30">
        <f t="shared" si="5"/>
        <v>1</v>
      </c>
      <c r="J9" s="18">
        <v>1</v>
      </c>
      <c r="K9" s="17">
        <f t="shared" si="1"/>
        <v>1.5</v>
      </c>
      <c r="L9" s="71" t="s">
        <v>75</v>
      </c>
      <c r="M9" s="23">
        <v>2</v>
      </c>
      <c r="N9" s="22">
        <f t="shared" si="2"/>
        <v>1.5</v>
      </c>
      <c r="O9" s="22" t="s">
        <v>70</v>
      </c>
    </row>
    <row r="10" spans="1:15" ht="16" x14ac:dyDescent="0.2">
      <c r="A10" s="59" t="s">
        <v>29</v>
      </c>
      <c r="B10" s="60" t="s">
        <v>30</v>
      </c>
      <c r="C10" s="61">
        <v>43268</v>
      </c>
      <c r="D10" s="58">
        <v>0.55208333333333404</v>
      </c>
      <c r="E10" s="53">
        <v>1</v>
      </c>
      <c r="F10" s="28">
        <v>3.4</v>
      </c>
      <c r="G10" s="28">
        <v>7.1</v>
      </c>
      <c r="H10" s="30">
        <f t="shared" si="4"/>
        <v>7.1</v>
      </c>
      <c r="I10" s="30">
        <f t="shared" si="5"/>
        <v>1</v>
      </c>
      <c r="J10" s="18">
        <v>1</v>
      </c>
      <c r="K10" s="17">
        <f t="shared" si="1"/>
        <v>1</v>
      </c>
      <c r="L10" s="71" t="s">
        <v>76</v>
      </c>
      <c r="M10" s="23">
        <v>1</v>
      </c>
      <c r="N10" s="22">
        <f t="shared" si="2"/>
        <v>1</v>
      </c>
      <c r="O10" s="78" t="s">
        <v>87</v>
      </c>
    </row>
    <row r="11" spans="1:15" ht="16" x14ac:dyDescent="0.2">
      <c r="A11" s="59" t="s">
        <v>25</v>
      </c>
      <c r="B11" s="60" t="s">
        <v>26</v>
      </c>
      <c r="C11" s="61">
        <v>43268</v>
      </c>
      <c r="D11" s="58">
        <v>0.5625</v>
      </c>
      <c r="E11" s="53">
        <v>2.4</v>
      </c>
      <c r="F11" s="28">
        <v>1.7</v>
      </c>
      <c r="G11" s="28">
        <v>1</v>
      </c>
      <c r="H11" s="30">
        <f t="shared" si="4"/>
        <v>2.4</v>
      </c>
      <c r="I11" s="30">
        <f t="shared" si="5"/>
        <v>1</v>
      </c>
      <c r="J11" s="18">
        <v>2</v>
      </c>
      <c r="K11" s="17">
        <f t="shared" si="1"/>
        <v>1</v>
      </c>
      <c r="L11" s="71" t="s">
        <v>77</v>
      </c>
      <c r="M11" s="23">
        <v>1</v>
      </c>
      <c r="N11" s="22">
        <f t="shared" si="2"/>
        <v>2.4</v>
      </c>
      <c r="O11" s="78" t="s">
        <v>88</v>
      </c>
    </row>
    <row r="12" spans="1:15" ht="16" x14ac:dyDescent="0.2">
      <c r="A12" s="59" t="s">
        <v>27</v>
      </c>
      <c r="B12" s="60" t="s">
        <v>28</v>
      </c>
      <c r="C12" s="61">
        <v>43268</v>
      </c>
      <c r="D12" s="58">
        <v>0.57291666666666696</v>
      </c>
      <c r="E12" s="53">
        <v>1</v>
      </c>
      <c r="F12" s="28">
        <v>3</v>
      </c>
      <c r="G12" s="28">
        <v>5.2</v>
      </c>
      <c r="H12" s="30">
        <f t="shared" si="4"/>
        <v>5.2</v>
      </c>
      <c r="I12" s="30">
        <f t="shared" si="5"/>
        <v>1</v>
      </c>
      <c r="J12" s="18" t="s">
        <v>58</v>
      </c>
      <c r="K12" s="17">
        <f t="shared" si="1"/>
        <v>3</v>
      </c>
      <c r="L12" s="71" t="s">
        <v>78</v>
      </c>
      <c r="M12" s="23">
        <v>1</v>
      </c>
      <c r="N12" s="22">
        <f t="shared" si="2"/>
        <v>1</v>
      </c>
      <c r="O12" s="78" t="s">
        <v>89</v>
      </c>
    </row>
    <row r="13" spans="1:15" x14ac:dyDescent="0.2">
      <c r="A13" s="9" t="s">
        <v>31</v>
      </c>
      <c r="B13" s="51" t="s">
        <v>32</v>
      </c>
      <c r="C13" s="54">
        <v>43269</v>
      </c>
      <c r="D13" s="58">
        <v>0.58333333333333404</v>
      </c>
      <c r="E13" s="53">
        <v>1</v>
      </c>
      <c r="F13" s="28">
        <v>1.6</v>
      </c>
      <c r="G13" s="28">
        <v>2</v>
      </c>
      <c r="H13" s="30">
        <f t="shared" si="4"/>
        <v>2</v>
      </c>
      <c r="I13" s="30">
        <f t="shared" si="5"/>
        <v>1</v>
      </c>
      <c r="J13" s="18">
        <v>1</v>
      </c>
      <c r="K13" s="17">
        <f t="shared" si="1"/>
        <v>1</v>
      </c>
      <c r="L13" s="71" t="s">
        <v>72</v>
      </c>
      <c r="M13" s="23" t="s">
        <v>58</v>
      </c>
      <c r="N13" s="22">
        <f t="shared" si="2"/>
        <v>1.6</v>
      </c>
      <c r="O13" s="22" t="s">
        <v>73</v>
      </c>
    </row>
    <row r="14" spans="1:15" x14ac:dyDescent="0.2">
      <c r="A14" s="9" t="s">
        <v>33</v>
      </c>
      <c r="B14" s="51" t="s">
        <v>34</v>
      </c>
      <c r="C14" s="54">
        <v>43269</v>
      </c>
      <c r="D14" s="58">
        <v>0.593750000000001</v>
      </c>
      <c r="E14" s="53">
        <v>1</v>
      </c>
      <c r="F14" s="28">
        <v>6.7</v>
      </c>
      <c r="G14" s="28">
        <v>18.600000000000001</v>
      </c>
      <c r="H14" s="30">
        <f t="shared" si="4"/>
        <v>18.600000000000001</v>
      </c>
      <c r="I14" s="30">
        <f t="shared" si="5"/>
        <v>1</v>
      </c>
      <c r="J14" s="18">
        <v>1</v>
      </c>
      <c r="K14" s="17">
        <f t="shared" si="1"/>
        <v>1</v>
      </c>
      <c r="L14" s="71" t="s">
        <v>68</v>
      </c>
      <c r="M14" s="23">
        <v>1</v>
      </c>
      <c r="N14" s="22">
        <f t="shared" si="2"/>
        <v>1</v>
      </c>
      <c r="O14" s="78" t="s">
        <v>90</v>
      </c>
    </row>
    <row r="15" spans="1:15" x14ac:dyDescent="0.2">
      <c r="A15" s="9" t="s">
        <v>35</v>
      </c>
      <c r="B15" s="51" t="s">
        <v>36</v>
      </c>
      <c r="C15" s="54">
        <v>43269</v>
      </c>
      <c r="D15" s="58">
        <v>0.60416666666666696</v>
      </c>
      <c r="E15" s="53">
        <v>7.1</v>
      </c>
      <c r="F15" s="28">
        <v>3.4</v>
      </c>
      <c r="G15" s="28">
        <v>1</v>
      </c>
      <c r="H15" s="30">
        <f t="shared" si="4"/>
        <v>7.1</v>
      </c>
      <c r="I15" s="30">
        <f t="shared" si="5"/>
        <v>1</v>
      </c>
      <c r="J15" s="18" t="s">
        <v>58</v>
      </c>
      <c r="K15" s="17">
        <f t="shared" si="1"/>
        <v>3.4</v>
      </c>
      <c r="L15" s="71" t="s">
        <v>70</v>
      </c>
      <c r="M15" s="23" t="s">
        <v>58</v>
      </c>
      <c r="N15" s="22">
        <f t="shared" si="2"/>
        <v>3.4</v>
      </c>
      <c r="O15" s="78" t="s">
        <v>91</v>
      </c>
    </row>
    <row r="16" spans="1:15" ht="16" x14ac:dyDescent="0.2">
      <c r="A16" s="59" t="s">
        <v>39</v>
      </c>
      <c r="B16" s="60" t="s">
        <v>40</v>
      </c>
      <c r="C16" s="61">
        <v>43270</v>
      </c>
      <c r="D16" s="58">
        <v>0.61458333333333404</v>
      </c>
      <c r="E16" s="53">
        <v>1</v>
      </c>
      <c r="F16" s="28">
        <v>1.4</v>
      </c>
      <c r="G16" s="28">
        <v>1.4</v>
      </c>
      <c r="H16" s="30">
        <f t="shared" si="4"/>
        <v>1.4</v>
      </c>
      <c r="I16" s="30">
        <f t="shared" si="5"/>
        <v>1</v>
      </c>
      <c r="J16" s="18">
        <v>1</v>
      </c>
      <c r="K16" s="17">
        <f t="shared" si="1"/>
        <v>1</v>
      </c>
      <c r="L16" s="71" t="s">
        <v>74</v>
      </c>
      <c r="M16" s="23">
        <v>1</v>
      </c>
      <c r="N16" s="22">
        <f t="shared" si="2"/>
        <v>1</v>
      </c>
      <c r="O16" s="78" t="s">
        <v>92</v>
      </c>
    </row>
    <row r="17" spans="1:15" ht="16" x14ac:dyDescent="0.2">
      <c r="A17" s="59" t="s">
        <v>37</v>
      </c>
      <c r="B17" s="60" t="s">
        <v>38</v>
      </c>
      <c r="C17" s="61">
        <v>43270</v>
      </c>
      <c r="D17" s="58">
        <v>0.625000000000001</v>
      </c>
      <c r="E17" s="53">
        <v>1</v>
      </c>
      <c r="F17" s="28">
        <v>2.2000000000000002</v>
      </c>
      <c r="G17" s="28">
        <v>3.4</v>
      </c>
      <c r="H17" s="30">
        <f t="shared" si="4"/>
        <v>3.4</v>
      </c>
      <c r="I17" s="30">
        <f t="shared" si="5"/>
        <v>1</v>
      </c>
      <c r="J17" s="18" t="s">
        <v>58</v>
      </c>
      <c r="K17" s="17">
        <f t="shared" si="1"/>
        <v>2.2000000000000002</v>
      </c>
      <c r="L17" s="71" t="s">
        <v>70</v>
      </c>
      <c r="M17" s="23" t="s">
        <v>58</v>
      </c>
      <c r="N17" s="22">
        <f t="shared" si="2"/>
        <v>2.2000000000000002</v>
      </c>
      <c r="O17" s="22" t="s">
        <v>81</v>
      </c>
    </row>
    <row r="18" spans="1:15" ht="15.75" customHeight="1" x14ac:dyDescent="0.2">
      <c r="A18" s="59" t="s">
        <v>9</v>
      </c>
      <c r="B18" s="60" t="s">
        <v>11</v>
      </c>
      <c r="C18" s="61">
        <v>43270</v>
      </c>
      <c r="D18" s="58">
        <v>0.63541666666666796</v>
      </c>
      <c r="E18" s="53">
        <v>1</v>
      </c>
      <c r="F18" s="28">
        <v>1.6</v>
      </c>
      <c r="G18" s="28">
        <v>1.9</v>
      </c>
      <c r="H18" s="30">
        <f t="shared" si="4"/>
        <v>1.9</v>
      </c>
      <c r="I18" s="30">
        <f t="shared" si="5"/>
        <v>1</v>
      </c>
      <c r="J18" s="18">
        <v>1</v>
      </c>
      <c r="K18" s="17">
        <f t="shared" si="1"/>
        <v>1</v>
      </c>
      <c r="L18" s="71" t="s">
        <v>74</v>
      </c>
      <c r="M18" s="23" t="s">
        <v>58</v>
      </c>
      <c r="N18" s="22">
        <f t="shared" si="2"/>
        <v>1.6</v>
      </c>
      <c r="O18" s="78" t="s">
        <v>93</v>
      </c>
    </row>
    <row r="19" spans="1:15" ht="15.75" customHeight="1" x14ac:dyDescent="0.2">
      <c r="A19" s="11" t="s">
        <v>12</v>
      </c>
      <c r="B19" s="50" t="s">
        <v>10</v>
      </c>
      <c r="C19" s="54">
        <v>43271</v>
      </c>
      <c r="D19" s="58">
        <v>0.64583333333333504</v>
      </c>
      <c r="E19" s="53">
        <v>1</v>
      </c>
      <c r="F19" s="28">
        <v>5.3</v>
      </c>
      <c r="G19" s="28">
        <v>15.4</v>
      </c>
      <c r="H19" s="30">
        <f t="shared" si="4"/>
        <v>15.4</v>
      </c>
      <c r="I19" s="30">
        <f t="shared" si="5"/>
        <v>1</v>
      </c>
      <c r="J19" s="18">
        <v>1</v>
      </c>
      <c r="K19" s="17">
        <f t="shared" si="1"/>
        <v>1</v>
      </c>
      <c r="L19" s="71" t="s">
        <v>68</v>
      </c>
      <c r="M19" s="23" t="s">
        <v>58</v>
      </c>
      <c r="N19" s="22">
        <f t="shared" si="2"/>
        <v>5.3</v>
      </c>
      <c r="O19" s="78" t="s">
        <v>94</v>
      </c>
    </row>
    <row r="20" spans="1:15" ht="15.75" customHeight="1" x14ac:dyDescent="0.2">
      <c r="A20" s="11" t="s">
        <v>15</v>
      </c>
      <c r="B20" s="50" t="s">
        <v>13</v>
      </c>
      <c r="C20" s="54">
        <v>43271</v>
      </c>
      <c r="D20" s="58">
        <v>0.656250000000001</v>
      </c>
      <c r="E20" s="53">
        <v>1</v>
      </c>
      <c r="F20" s="28">
        <v>2.2999999999999998</v>
      </c>
      <c r="G20" s="28">
        <v>4</v>
      </c>
      <c r="H20" s="30">
        <f t="shared" si="4"/>
        <v>4</v>
      </c>
      <c r="I20" s="30">
        <f t="shared" si="5"/>
        <v>1</v>
      </c>
      <c r="J20" s="18">
        <v>1</v>
      </c>
      <c r="K20" s="17">
        <f t="shared" si="1"/>
        <v>1</v>
      </c>
      <c r="L20" s="71" t="s">
        <v>74</v>
      </c>
      <c r="M20" s="23">
        <v>1</v>
      </c>
      <c r="N20" s="22">
        <f t="shared" si="2"/>
        <v>1</v>
      </c>
      <c r="O20" s="78" t="s">
        <v>95</v>
      </c>
    </row>
    <row r="21" spans="1:15" ht="15.75" customHeight="1" x14ac:dyDescent="0.2">
      <c r="A21" s="11" t="s">
        <v>41</v>
      </c>
      <c r="B21" s="50" t="s">
        <v>16</v>
      </c>
      <c r="C21" s="54">
        <v>43271</v>
      </c>
      <c r="D21" s="58">
        <v>0.66666666666666796</v>
      </c>
      <c r="E21" s="53">
        <v>17.2</v>
      </c>
      <c r="F21" s="28">
        <v>5.5</v>
      </c>
      <c r="G21" s="28">
        <v>1</v>
      </c>
      <c r="H21" s="30">
        <f t="shared" si="4"/>
        <v>17.2</v>
      </c>
      <c r="I21" s="30">
        <f t="shared" si="5"/>
        <v>1</v>
      </c>
      <c r="J21" s="18">
        <v>2</v>
      </c>
      <c r="K21" s="17">
        <f t="shared" si="1"/>
        <v>1</v>
      </c>
      <c r="L21" s="71" t="s">
        <v>79</v>
      </c>
      <c r="M21" s="23">
        <v>2</v>
      </c>
      <c r="N21" s="22">
        <f t="shared" si="2"/>
        <v>1</v>
      </c>
      <c r="O21" s="22" t="s">
        <v>96</v>
      </c>
    </row>
    <row r="22" spans="1:15" ht="15.75" customHeight="1" x14ac:dyDescent="0.2">
      <c r="A22" s="59" t="s">
        <v>17</v>
      </c>
      <c r="B22" s="60" t="s">
        <v>21</v>
      </c>
      <c r="C22" s="61">
        <v>43272</v>
      </c>
      <c r="D22" s="58">
        <v>0.67708333333333504</v>
      </c>
      <c r="E22" s="53">
        <v>1</v>
      </c>
      <c r="F22" s="28">
        <v>3.4</v>
      </c>
      <c r="G22" s="28">
        <v>5.7</v>
      </c>
      <c r="H22" s="30">
        <f t="shared" si="4"/>
        <v>5.7</v>
      </c>
      <c r="I22" s="30">
        <f t="shared" si="5"/>
        <v>1</v>
      </c>
      <c r="J22" s="18">
        <v>1</v>
      </c>
      <c r="K22" s="17">
        <f t="shared" si="1"/>
        <v>1</v>
      </c>
      <c r="L22" s="71" t="s">
        <v>72</v>
      </c>
      <c r="M22" s="23">
        <v>1</v>
      </c>
      <c r="N22" s="22">
        <f t="shared" si="2"/>
        <v>1</v>
      </c>
      <c r="O22" s="78" t="s">
        <v>97</v>
      </c>
    </row>
    <row r="23" spans="1:15" ht="15.75" customHeight="1" x14ac:dyDescent="0.2">
      <c r="A23" s="59" t="s">
        <v>22</v>
      </c>
      <c r="B23" s="60" t="s">
        <v>18</v>
      </c>
      <c r="C23" s="61">
        <v>43272</v>
      </c>
      <c r="D23" s="58">
        <v>0.687500000000002</v>
      </c>
      <c r="E23" s="53">
        <v>1</v>
      </c>
      <c r="F23" s="28">
        <v>2.2000000000000002</v>
      </c>
      <c r="G23" s="28">
        <v>3.2</v>
      </c>
      <c r="H23" s="30">
        <f t="shared" si="4"/>
        <v>3.2</v>
      </c>
      <c r="I23" s="30">
        <f t="shared" si="5"/>
        <v>1</v>
      </c>
      <c r="J23" s="18">
        <v>1</v>
      </c>
      <c r="K23" s="17">
        <f t="shared" si="1"/>
        <v>1</v>
      </c>
      <c r="L23" s="71" t="s">
        <v>72</v>
      </c>
      <c r="M23" s="23" t="s">
        <v>58</v>
      </c>
      <c r="N23" s="22">
        <f t="shared" si="2"/>
        <v>2.2000000000000002</v>
      </c>
      <c r="O23" s="78" t="s">
        <v>98</v>
      </c>
    </row>
    <row r="24" spans="1:15" ht="15.75" customHeight="1" x14ac:dyDescent="0.2">
      <c r="A24" s="59" t="s">
        <v>19</v>
      </c>
      <c r="B24" s="60" t="s">
        <v>23</v>
      </c>
      <c r="C24" s="61">
        <v>43272</v>
      </c>
      <c r="D24" s="58">
        <v>0.69791666666666796</v>
      </c>
      <c r="E24" s="53">
        <v>1.2</v>
      </c>
      <c r="F24" s="28">
        <v>1</v>
      </c>
      <c r="G24" s="28">
        <v>1.3</v>
      </c>
      <c r="H24" s="30">
        <f t="shared" si="4"/>
        <v>1.3</v>
      </c>
      <c r="I24" s="30">
        <f t="shared" si="5"/>
        <v>1</v>
      </c>
      <c r="J24" s="18" t="s">
        <v>58</v>
      </c>
      <c r="K24" s="17">
        <f t="shared" si="1"/>
        <v>1</v>
      </c>
      <c r="L24" s="71" t="s">
        <v>71</v>
      </c>
      <c r="M24" s="23">
        <v>2</v>
      </c>
      <c r="N24" s="22">
        <f t="shared" si="2"/>
        <v>1.3</v>
      </c>
      <c r="O24" s="78" t="s">
        <v>99</v>
      </c>
    </row>
    <row r="25" spans="1:15" ht="15.75" customHeight="1" x14ac:dyDescent="0.2">
      <c r="A25" s="11" t="s">
        <v>24</v>
      </c>
      <c r="B25" s="50" t="s">
        <v>20</v>
      </c>
      <c r="C25" s="54">
        <v>43273</v>
      </c>
      <c r="D25" s="58">
        <v>0.70833333333333504</v>
      </c>
      <c r="E25" s="53">
        <v>1</v>
      </c>
      <c r="F25" s="28">
        <v>1.2</v>
      </c>
      <c r="G25" s="28">
        <v>1.1000000000000001</v>
      </c>
      <c r="H25" s="30">
        <f t="shared" si="4"/>
        <v>1.2</v>
      </c>
      <c r="I25" s="30">
        <f t="shared" si="5"/>
        <v>1</v>
      </c>
      <c r="J25" s="18">
        <v>2</v>
      </c>
      <c r="K25" s="17">
        <f t="shared" si="1"/>
        <v>1.1000000000000001</v>
      </c>
      <c r="L25" s="71" t="s">
        <v>80</v>
      </c>
      <c r="M25" s="23">
        <v>1</v>
      </c>
      <c r="N25" s="22">
        <f t="shared" si="2"/>
        <v>1</v>
      </c>
      <c r="O25" s="22" t="s">
        <v>100</v>
      </c>
    </row>
    <row r="26" spans="1:15" ht="15.75" customHeight="1" x14ac:dyDescent="0.2">
      <c r="A26" s="11" t="s">
        <v>29</v>
      </c>
      <c r="B26" s="50" t="s">
        <v>25</v>
      </c>
      <c r="C26" s="54">
        <v>43273</v>
      </c>
      <c r="D26" s="58">
        <v>0.718750000000002</v>
      </c>
      <c r="E26" s="53">
        <v>1</v>
      </c>
      <c r="F26" s="28">
        <v>5.3</v>
      </c>
      <c r="G26" s="28">
        <v>12.9</v>
      </c>
      <c r="H26" s="30">
        <f t="shared" si="4"/>
        <v>12.9</v>
      </c>
      <c r="I26" s="30">
        <f t="shared" si="5"/>
        <v>1</v>
      </c>
      <c r="J26" s="18">
        <v>1</v>
      </c>
      <c r="K26" s="17">
        <f t="shared" si="1"/>
        <v>1</v>
      </c>
      <c r="L26" s="71" t="s">
        <v>76</v>
      </c>
      <c r="M26" s="23">
        <v>1</v>
      </c>
      <c r="N26" s="22">
        <f t="shared" si="2"/>
        <v>1</v>
      </c>
      <c r="O26" s="78" t="s">
        <v>101</v>
      </c>
    </row>
    <row r="27" spans="1:15" ht="15.75" customHeight="1" x14ac:dyDescent="0.2">
      <c r="A27" s="11" t="s">
        <v>26</v>
      </c>
      <c r="B27" s="50" t="s">
        <v>30</v>
      </c>
      <c r="C27" s="54">
        <v>43273</v>
      </c>
      <c r="D27" s="58">
        <v>0.72916666666666896</v>
      </c>
      <c r="E27" s="53">
        <v>1.1000000000000001</v>
      </c>
      <c r="F27" s="28">
        <v>1.2</v>
      </c>
      <c r="G27" s="28">
        <v>1</v>
      </c>
      <c r="H27" s="30">
        <f t="shared" si="4"/>
        <v>1.2</v>
      </c>
      <c r="I27" s="30">
        <f t="shared" si="5"/>
        <v>1</v>
      </c>
      <c r="J27" s="18">
        <v>1</v>
      </c>
      <c r="K27" s="17">
        <f t="shared" si="1"/>
        <v>1.1000000000000001</v>
      </c>
      <c r="L27" s="71" t="s">
        <v>72</v>
      </c>
      <c r="M27" s="23">
        <v>2</v>
      </c>
      <c r="N27" s="22">
        <f t="shared" si="2"/>
        <v>1</v>
      </c>
      <c r="O27" s="78" t="s">
        <v>102</v>
      </c>
    </row>
    <row r="28" spans="1:15" ht="15.75" customHeight="1" x14ac:dyDescent="0.2">
      <c r="A28" s="59" t="s">
        <v>27</v>
      </c>
      <c r="B28" s="60" t="s">
        <v>31</v>
      </c>
      <c r="C28" s="61">
        <v>43274</v>
      </c>
      <c r="D28" s="58">
        <v>0.73958333333333504</v>
      </c>
      <c r="E28" s="53">
        <v>1</v>
      </c>
      <c r="F28" s="28">
        <v>3.4</v>
      </c>
      <c r="G28" s="28">
        <v>5.7</v>
      </c>
      <c r="H28" s="30">
        <f t="shared" si="4"/>
        <v>5.7</v>
      </c>
      <c r="I28" s="30">
        <f t="shared" si="5"/>
        <v>1</v>
      </c>
      <c r="J28" s="18" t="s">
        <v>58</v>
      </c>
      <c r="K28" s="17">
        <f t="shared" si="1"/>
        <v>3.4</v>
      </c>
      <c r="L28" s="71" t="s">
        <v>71</v>
      </c>
      <c r="M28" s="23">
        <v>1</v>
      </c>
      <c r="N28" s="22">
        <f t="shared" si="2"/>
        <v>1</v>
      </c>
      <c r="O28" s="78" t="s">
        <v>103</v>
      </c>
    </row>
    <row r="29" spans="1:15" ht="15.75" customHeight="1" x14ac:dyDescent="0.2">
      <c r="A29" s="59" t="s">
        <v>32</v>
      </c>
      <c r="B29" s="60" t="s">
        <v>28</v>
      </c>
      <c r="C29" s="61">
        <v>43274</v>
      </c>
      <c r="D29" s="58">
        <v>0.750000000000002</v>
      </c>
      <c r="E29" s="53">
        <v>2.6</v>
      </c>
      <c r="F29" s="28">
        <v>1.9</v>
      </c>
      <c r="G29" s="28">
        <v>1</v>
      </c>
      <c r="H29" s="30">
        <f t="shared" si="4"/>
        <v>2.6</v>
      </c>
      <c r="I29" s="30">
        <f t="shared" si="5"/>
        <v>1</v>
      </c>
      <c r="J29" s="18" t="s">
        <v>58</v>
      </c>
      <c r="K29" s="17">
        <f t="shared" si="1"/>
        <v>1.9</v>
      </c>
      <c r="L29" s="71" t="s">
        <v>71</v>
      </c>
      <c r="M29" s="23">
        <v>2</v>
      </c>
      <c r="N29" s="22">
        <f t="shared" si="2"/>
        <v>1</v>
      </c>
      <c r="O29" s="22" t="s">
        <v>104</v>
      </c>
    </row>
    <row r="30" spans="1:15" ht="15.75" customHeight="1" x14ac:dyDescent="0.2">
      <c r="A30" s="59" t="s">
        <v>42</v>
      </c>
      <c r="B30" s="60" t="s">
        <v>35</v>
      </c>
      <c r="C30" s="61">
        <v>43274</v>
      </c>
      <c r="D30" s="58">
        <v>0.76041666666666896</v>
      </c>
      <c r="E30" s="53">
        <v>1</v>
      </c>
      <c r="F30" s="28">
        <v>4.0999999999999996</v>
      </c>
      <c r="G30" s="28">
        <v>8.6999999999999993</v>
      </c>
      <c r="H30" s="30">
        <f t="shared" si="4"/>
        <v>8.6999999999999993</v>
      </c>
      <c r="I30" s="30">
        <f t="shared" si="5"/>
        <v>1</v>
      </c>
      <c r="J30" s="18">
        <v>1</v>
      </c>
      <c r="K30" s="17">
        <f t="shared" si="1"/>
        <v>1</v>
      </c>
      <c r="L30" s="71" t="s">
        <v>74</v>
      </c>
      <c r="M30" s="23">
        <v>1</v>
      </c>
      <c r="N30" s="22">
        <f t="shared" si="2"/>
        <v>1</v>
      </c>
      <c r="O30" s="78" t="s">
        <v>105</v>
      </c>
    </row>
    <row r="31" spans="1:15" ht="15.75" customHeight="1" x14ac:dyDescent="0.2">
      <c r="A31" s="11" t="s">
        <v>36</v>
      </c>
      <c r="B31" s="50" t="s">
        <v>34</v>
      </c>
      <c r="C31" s="54">
        <v>43275</v>
      </c>
      <c r="D31" s="58">
        <v>0.77083333333333603</v>
      </c>
      <c r="E31" s="53">
        <v>1</v>
      </c>
      <c r="F31" s="28">
        <v>5.7</v>
      </c>
      <c r="G31" s="28">
        <v>16.100000000000001</v>
      </c>
      <c r="H31" s="30">
        <f t="shared" si="4"/>
        <v>16.100000000000001</v>
      </c>
      <c r="I31" s="30">
        <f t="shared" si="5"/>
        <v>1</v>
      </c>
      <c r="J31" s="18" t="s">
        <v>58</v>
      </c>
      <c r="K31" s="17">
        <f t="shared" si="1"/>
        <v>5.7</v>
      </c>
      <c r="L31" s="71" t="s">
        <v>70</v>
      </c>
      <c r="M31" s="23">
        <v>1</v>
      </c>
      <c r="N31" s="22">
        <f t="shared" si="2"/>
        <v>1</v>
      </c>
      <c r="O31" s="78" t="s">
        <v>106</v>
      </c>
    </row>
    <row r="32" spans="1:15" ht="15.75" customHeight="1" x14ac:dyDescent="0.2">
      <c r="A32" s="11" t="s">
        <v>43</v>
      </c>
      <c r="B32" s="50" t="s">
        <v>37</v>
      </c>
      <c r="C32" s="54">
        <v>43275</v>
      </c>
      <c r="D32" s="58">
        <v>0.781250000000002</v>
      </c>
      <c r="E32" s="53">
        <v>1.3</v>
      </c>
      <c r="F32" s="28">
        <v>1.4</v>
      </c>
      <c r="G32" s="28">
        <v>1</v>
      </c>
      <c r="H32" s="30">
        <f t="shared" si="4"/>
        <v>1.4</v>
      </c>
      <c r="I32" s="30">
        <f t="shared" si="5"/>
        <v>1</v>
      </c>
      <c r="J32" s="18">
        <v>1</v>
      </c>
      <c r="K32" s="17">
        <f t="shared" si="1"/>
        <v>1.3</v>
      </c>
      <c r="L32" s="71" t="s">
        <v>72</v>
      </c>
      <c r="M32" s="23">
        <v>1</v>
      </c>
      <c r="N32" s="22">
        <f t="shared" si="2"/>
        <v>1.3</v>
      </c>
      <c r="O32" s="78" t="s">
        <v>107</v>
      </c>
    </row>
    <row r="33" spans="1:15" ht="15.75" customHeight="1" x14ac:dyDescent="0.2">
      <c r="A33" s="11" t="s">
        <v>38</v>
      </c>
      <c r="B33" s="50" t="s">
        <v>40</v>
      </c>
      <c r="C33" s="54">
        <v>43275</v>
      </c>
      <c r="D33" s="58">
        <v>0.79166666666666896</v>
      </c>
      <c r="E33" s="53">
        <v>1.5</v>
      </c>
      <c r="F33" s="28">
        <v>1.4</v>
      </c>
      <c r="G33" s="28">
        <v>1</v>
      </c>
      <c r="H33" s="30">
        <f t="shared" si="4"/>
        <v>1.5</v>
      </c>
      <c r="I33" s="30">
        <f t="shared" si="5"/>
        <v>1</v>
      </c>
      <c r="J33" s="18" t="s">
        <v>58</v>
      </c>
      <c r="K33" s="17">
        <f t="shared" si="1"/>
        <v>1.4</v>
      </c>
      <c r="L33" s="71" t="s">
        <v>70</v>
      </c>
      <c r="M33" s="23">
        <v>2</v>
      </c>
      <c r="N33" s="22">
        <f t="shared" si="2"/>
        <v>1</v>
      </c>
      <c r="O33" s="22" t="s">
        <v>108</v>
      </c>
    </row>
    <row r="34" spans="1:15" ht="15.75" customHeight="1" x14ac:dyDescent="0.2">
      <c r="A34" s="59" t="s">
        <v>12</v>
      </c>
      <c r="B34" s="60" t="s">
        <v>9</v>
      </c>
      <c r="C34" s="61">
        <v>43276</v>
      </c>
      <c r="D34" s="58">
        <v>0.80208333333333603</v>
      </c>
      <c r="E34" s="53">
        <v>1</v>
      </c>
      <c r="F34" s="28">
        <v>1.3</v>
      </c>
      <c r="G34" s="28">
        <v>1.4</v>
      </c>
      <c r="H34" s="30">
        <f t="shared" si="4"/>
        <v>1.4</v>
      </c>
      <c r="I34" s="30">
        <f t="shared" si="5"/>
        <v>1</v>
      </c>
      <c r="J34" s="18">
        <v>1</v>
      </c>
      <c r="K34" s="17">
        <f t="shared" si="1"/>
        <v>1</v>
      </c>
      <c r="L34" s="71" t="s">
        <v>72</v>
      </c>
      <c r="M34" s="23">
        <v>1</v>
      </c>
      <c r="N34" s="22">
        <f t="shared" si="2"/>
        <v>1</v>
      </c>
      <c r="O34" s="78" t="s">
        <v>109</v>
      </c>
    </row>
    <row r="35" spans="1:15" ht="15.75" customHeight="1" x14ac:dyDescent="0.2">
      <c r="A35" s="59" t="s">
        <v>10</v>
      </c>
      <c r="B35" s="60" t="s">
        <v>11</v>
      </c>
      <c r="C35" s="61">
        <v>43276</v>
      </c>
      <c r="D35" s="58">
        <v>0.812500000000002</v>
      </c>
      <c r="E35" s="53">
        <v>2.9</v>
      </c>
      <c r="F35" s="28">
        <v>2.1</v>
      </c>
      <c r="G35" s="28">
        <v>1</v>
      </c>
      <c r="H35" s="30">
        <f t="shared" si="4"/>
        <v>2.9</v>
      </c>
      <c r="I35" s="30">
        <f t="shared" si="5"/>
        <v>1</v>
      </c>
      <c r="J35" s="18" t="s">
        <v>58</v>
      </c>
      <c r="K35" s="17">
        <f t="shared" si="1"/>
        <v>2.1</v>
      </c>
      <c r="L35" s="71" t="s">
        <v>70</v>
      </c>
      <c r="M35" s="23">
        <v>2</v>
      </c>
      <c r="N35" s="22">
        <f t="shared" si="2"/>
        <v>1</v>
      </c>
      <c r="O35" s="78" t="s">
        <v>110</v>
      </c>
    </row>
    <row r="36" spans="1:15" ht="15.75" customHeight="1" x14ac:dyDescent="0.2">
      <c r="A36" s="63" t="s">
        <v>14</v>
      </c>
      <c r="B36" s="64" t="s">
        <v>15</v>
      </c>
      <c r="C36" s="61">
        <v>43276</v>
      </c>
      <c r="D36" s="58">
        <v>0.82291666666666896</v>
      </c>
      <c r="E36" s="53">
        <v>7.5</v>
      </c>
      <c r="F36" s="28">
        <v>3.6</v>
      </c>
      <c r="G36" s="28">
        <v>1</v>
      </c>
      <c r="H36" s="30">
        <f t="shared" si="4"/>
        <v>7.5</v>
      </c>
      <c r="I36" s="30">
        <f t="shared" si="5"/>
        <v>1</v>
      </c>
      <c r="J36" s="18">
        <v>2</v>
      </c>
      <c r="K36" s="17">
        <f t="shared" si="1"/>
        <v>1</v>
      </c>
      <c r="L36" s="71" t="s">
        <v>69</v>
      </c>
      <c r="M36" s="23">
        <v>2</v>
      </c>
      <c r="N36" s="22">
        <f t="shared" si="2"/>
        <v>1</v>
      </c>
      <c r="O36" s="78" t="s">
        <v>111</v>
      </c>
    </row>
    <row r="37" spans="1:15" ht="15.75" customHeight="1" x14ac:dyDescent="0.2">
      <c r="A37" s="63" t="s">
        <v>16</v>
      </c>
      <c r="B37" s="64" t="s">
        <v>13</v>
      </c>
      <c r="C37" s="61">
        <v>43276</v>
      </c>
      <c r="D37" s="58">
        <v>0.83333333333333603</v>
      </c>
      <c r="E37" s="53">
        <v>1</v>
      </c>
      <c r="F37" s="28">
        <v>3.7</v>
      </c>
      <c r="G37" s="28">
        <v>7.6</v>
      </c>
      <c r="H37" s="30">
        <f t="shared" si="4"/>
        <v>7.6</v>
      </c>
      <c r="I37" s="30">
        <f t="shared" si="5"/>
        <v>1</v>
      </c>
      <c r="J37" s="18">
        <v>1</v>
      </c>
      <c r="K37" s="17">
        <f t="shared" si="1"/>
        <v>1</v>
      </c>
      <c r="L37" s="71" t="s">
        <v>74</v>
      </c>
      <c r="M37" s="23">
        <v>1</v>
      </c>
      <c r="N37" s="22">
        <f t="shared" si="2"/>
        <v>1</v>
      </c>
      <c r="O37" s="22" t="s">
        <v>112</v>
      </c>
    </row>
    <row r="38" spans="1:15" ht="15.75" customHeight="1" x14ac:dyDescent="0.2">
      <c r="A38" s="11" t="s">
        <v>22</v>
      </c>
      <c r="B38" s="50" t="s">
        <v>17</v>
      </c>
      <c r="C38" s="54">
        <v>43277</v>
      </c>
      <c r="D38" s="58">
        <v>0.843750000000003</v>
      </c>
      <c r="E38" s="53">
        <v>3.6</v>
      </c>
      <c r="F38" s="28">
        <v>2.2000000000000002</v>
      </c>
      <c r="G38" s="28">
        <v>1</v>
      </c>
      <c r="H38" s="30">
        <f t="shared" si="4"/>
        <v>3.6</v>
      </c>
      <c r="I38" s="30">
        <f t="shared" si="5"/>
        <v>1</v>
      </c>
      <c r="J38" s="18" t="s">
        <v>58</v>
      </c>
      <c r="K38" s="17">
        <f t="shared" si="1"/>
        <v>2.2000000000000002</v>
      </c>
      <c r="L38" s="71" t="s">
        <v>71</v>
      </c>
      <c r="M38" s="23">
        <v>2</v>
      </c>
      <c r="N38" s="22">
        <f t="shared" si="2"/>
        <v>1</v>
      </c>
      <c r="O38" s="78" t="s">
        <v>113</v>
      </c>
    </row>
    <row r="39" spans="1:15" ht="15.75" customHeight="1" x14ac:dyDescent="0.2">
      <c r="A39" s="11" t="s">
        <v>18</v>
      </c>
      <c r="B39" s="50" t="s">
        <v>21</v>
      </c>
      <c r="C39" s="54">
        <v>43277</v>
      </c>
      <c r="D39" s="58">
        <v>0.85416666666666896</v>
      </c>
      <c r="E39" s="53">
        <v>1.6</v>
      </c>
      <c r="F39" s="28">
        <v>1.5</v>
      </c>
      <c r="G39" s="28">
        <v>1</v>
      </c>
      <c r="H39" s="30">
        <f t="shared" si="4"/>
        <v>1.6</v>
      </c>
      <c r="I39" s="30">
        <f t="shared" si="5"/>
        <v>1</v>
      </c>
      <c r="J39" s="18" t="s">
        <v>58</v>
      </c>
      <c r="K39" s="17">
        <f t="shared" si="1"/>
        <v>1.5</v>
      </c>
      <c r="L39" s="71" t="s">
        <v>71</v>
      </c>
      <c r="M39" s="23" t="s">
        <v>58</v>
      </c>
      <c r="N39" s="22">
        <f t="shared" si="2"/>
        <v>1.5</v>
      </c>
      <c r="O39" s="78" t="s">
        <v>114</v>
      </c>
    </row>
    <row r="40" spans="1:15" ht="15.75" customHeight="1" x14ac:dyDescent="0.2">
      <c r="A40" s="11" t="s">
        <v>44</v>
      </c>
      <c r="B40" s="50" t="s">
        <v>19</v>
      </c>
      <c r="C40" s="54">
        <v>43277</v>
      </c>
      <c r="D40" s="58">
        <v>0.86458333333333603</v>
      </c>
      <c r="E40" s="53">
        <v>5.3</v>
      </c>
      <c r="F40" s="28">
        <v>3.2</v>
      </c>
      <c r="G40" s="28">
        <v>1</v>
      </c>
      <c r="H40" s="30">
        <f t="shared" si="4"/>
        <v>5.3</v>
      </c>
      <c r="I40" s="30">
        <f t="shared" si="5"/>
        <v>1</v>
      </c>
      <c r="J40" s="18">
        <v>2</v>
      </c>
      <c r="K40" s="17">
        <f t="shared" si="1"/>
        <v>1</v>
      </c>
      <c r="L40" s="71" t="s">
        <v>73</v>
      </c>
      <c r="M40" s="23">
        <v>2</v>
      </c>
      <c r="N40" s="22">
        <f t="shared" si="2"/>
        <v>1</v>
      </c>
      <c r="O40" s="78" t="s">
        <v>115</v>
      </c>
    </row>
    <row r="41" spans="1:15" ht="15.75" customHeight="1" x14ac:dyDescent="0.2">
      <c r="A41" s="11" t="s">
        <v>20</v>
      </c>
      <c r="B41" s="50" t="s">
        <v>23</v>
      </c>
      <c r="C41" s="54">
        <v>43277</v>
      </c>
      <c r="D41" s="58">
        <v>0.875000000000003</v>
      </c>
      <c r="E41" s="53">
        <v>1.4</v>
      </c>
      <c r="F41" s="28">
        <v>1</v>
      </c>
      <c r="G41" s="28">
        <v>1.2</v>
      </c>
      <c r="H41" s="30">
        <f t="shared" si="4"/>
        <v>1.4</v>
      </c>
      <c r="I41" s="30">
        <f t="shared" si="5"/>
        <v>1</v>
      </c>
      <c r="J41" s="18">
        <v>2</v>
      </c>
      <c r="K41" s="17">
        <f t="shared" si="1"/>
        <v>1.2</v>
      </c>
      <c r="L41" s="71" t="s">
        <v>69</v>
      </c>
      <c r="M41" s="23" t="s">
        <v>58</v>
      </c>
      <c r="N41" s="22">
        <f t="shared" si="2"/>
        <v>1</v>
      </c>
      <c r="O41" s="22" t="s">
        <v>116</v>
      </c>
    </row>
    <row r="42" spans="1:15" ht="15.75" customHeight="1" x14ac:dyDescent="0.2">
      <c r="A42" s="59" t="s">
        <v>47</v>
      </c>
      <c r="B42" s="60" t="s">
        <v>29</v>
      </c>
      <c r="C42" s="61">
        <v>43278</v>
      </c>
      <c r="D42" s="58">
        <v>0.88541666666666996</v>
      </c>
      <c r="E42" s="53">
        <v>6.9</v>
      </c>
      <c r="F42" s="28">
        <v>3.6</v>
      </c>
      <c r="G42" s="28">
        <v>1</v>
      </c>
      <c r="H42" s="30">
        <f t="shared" si="4"/>
        <v>6.9</v>
      </c>
      <c r="I42" s="30">
        <f t="shared" si="5"/>
        <v>1</v>
      </c>
      <c r="J42" s="18">
        <v>2</v>
      </c>
      <c r="K42" s="17">
        <f t="shared" si="1"/>
        <v>1</v>
      </c>
      <c r="L42" s="71" t="s">
        <v>81</v>
      </c>
      <c r="M42" s="23">
        <v>2</v>
      </c>
      <c r="N42" s="22">
        <f t="shared" si="2"/>
        <v>1</v>
      </c>
      <c r="O42" s="78" t="s">
        <v>117</v>
      </c>
    </row>
    <row r="43" spans="1:15" ht="15.75" customHeight="1" x14ac:dyDescent="0.2">
      <c r="A43" s="59" t="s">
        <v>48</v>
      </c>
      <c r="B43" s="60" t="s">
        <v>25</v>
      </c>
      <c r="C43" s="61">
        <v>43278</v>
      </c>
      <c r="D43" s="58">
        <v>0.89583333333333603</v>
      </c>
      <c r="E43" s="53">
        <v>1</v>
      </c>
      <c r="F43" s="28">
        <v>1.8</v>
      </c>
      <c r="G43" s="28">
        <v>2.4</v>
      </c>
      <c r="H43" s="30">
        <f t="shared" si="4"/>
        <v>2.4</v>
      </c>
      <c r="I43" s="30">
        <f t="shared" si="5"/>
        <v>1</v>
      </c>
      <c r="J43" s="18" t="s">
        <v>58</v>
      </c>
      <c r="K43" s="17">
        <f t="shared" si="1"/>
        <v>1.8</v>
      </c>
      <c r="L43" s="71" t="s">
        <v>70</v>
      </c>
      <c r="M43" s="23">
        <v>1</v>
      </c>
      <c r="N43" s="22">
        <f t="shared" si="2"/>
        <v>1</v>
      </c>
      <c r="O43" s="78" t="s">
        <v>118</v>
      </c>
    </row>
    <row r="44" spans="1:15" ht="15.75" customHeight="1" x14ac:dyDescent="0.2">
      <c r="A44" s="59" t="s">
        <v>46</v>
      </c>
      <c r="B44" s="60" t="s">
        <v>27</v>
      </c>
      <c r="C44" s="61">
        <v>43278</v>
      </c>
      <c r="D44" s="58">
        <v>0.906250000000003</v>
      </c>
      <c r="E44" s="53">
        <v>10</v>
      </c>
      <c r="F44" s="28">
        <v>4.5999999999999996</v>
      </c>
      <c r="G44" s="28">
        <v>1</v>
      </c>
      <c r="H44" s="30">
        <f t="shared" si="4"/>
        <v>10</v>
      </c>
      <c r="I44" s="30">
        <f t="shared" si="5"/>
        <v>1</v>
      </c>
      <c r="J44" s="18">
        <v>2</v>
      </c>
      <c r="K44" s="17">
        <f t="shared" si="1"/>
        <v>1</v>
      </c>
      <c r="L44" s="71" t="s">
        <v>81</v>
      </c>
      <c r="M44" s="23">
        <v>2</v>
      </c>
      <c r="N44" s="22">
        <f t="shared" si="2"/>
        <v>1</v>
      </c>
      <c r="O44" s="78" t="s">
        <v>119</v>
      </c>
    </row>
    <row r="45" spans="1:15" ht="15.75" customHeight="1" x14ac:dyDescent="0.2">
      <c r="A45" s="59" t="s">
        <v>45</v>
      </c>
      <c r="B45" s="60" t="s">
        <v>31</v>
      </c>
      <c r="C45" s="61">
        <v>43278</v>
      </c>
      <c r="D45" s="58">
        <v>0.91666666666666996</v>
      </c>
      <c r="E45" s="53">
        <v>1</v>
      </c>
      <c r="F45" s="28">
        <v>1.3</v>
      </c>
      <c r="G45" s="28">
        <v>1.2</v>
      </c>
      <c r="H45" s="30">
        <f t="shared" si="4"/>
        <v>1.3</v>
      </c>
      <c r="I45" s="30">
        <f t="shared" si="5"/>
        <v>1</v>
      </c>
      <c r="J45" s="18">
        <v>2</v>
      </c>
      <c r="K45" s="17">
        <f t="shared" si="1"/>
        <v>1.2</v>
      </c>
      <c r="L45" s="71" t="s">
        <v>71</v>
      </c>
      <c r="M45" s="23" t="s">
        <v>58</v>
      </c>
      <c r="N45" s="22">
        <f t="shared" si="2"/>
        <v>1.3</v>
      </c>
      <c r="O45" s="22" t="s">
        <v>120</v>
      </c>
    </row>
    <row r="46" spans="1:15" ht="15.75" customHeight="1" x14ac:dyDescent="0.2">
      <c r="A46" s="11" t="s">
        <v>51</v>
      </c>
      <c r="B46" s="50" t="s">
        <v>42</v>
      </c>
      <c r="C46" s="54">
        <v>43279</v>
      </c>
      <c r="D46" s="58">
        <v>0.92708333333333703</v>
      </c>
      <c r="E46" s="53">
        <v>1.2</v>
      </c>
      <c r="F46" s="28">
        <v>1.4</v>
      </c>
      <c r="G46" s="28">
        <v>1</v>
      </c>
      <c r="H46" s="30">
        <f t="shared" si="4"/>
        <v>1.4</v>
      </c>
      <c r="I46" s="30">
        <f t="shared" si="5"/>
        <v>1</v>
      </c>
      <c r="J46" s="18">
        <v>2</v>
      </c>
      <c r="K46" s="17">
        <f t="shared" si="1"/>
        <v>1</v>
      </c>
      <c r="L46" s="71" t="s">
        <v>81</v>
      </c>
      <c r="M46" s="23" t="s">
        <v>58</v>
      </c>
      <c r="N46" s="22">
        <f t="shared" si="2"/>
        <v>1.4</v>
      </c>
      <c r="O46" s="78" t="s">
        <v>121</v>
      </c>
    </row>
    <row r="47" spans="1:15" ht="15.75" customHeight="1" x14ac:dyDescent="0.2">
      <c r="A47" s="11" t="s">
        <v>52</v>
      </c>
      <c r="B47" s="50" t="s">
        <v>35</v>
      </c>
      <c r="C47" s="54">
        <v>43279</v>
      </c>
      <c r="D47" s="58">
        <v>0.937500000000003</v>
      </c>
      <c r="E47" s="53">
        <v>1.6</v>
      </c>
      <c r="F47" s="28">
        <v>1.5</v>
      </c>
      <c r="G47" s="28">
        <v>1</v>
      </c>
      <c r="H47" s="30">
        <f t="shared" si="4"/>
        <v>1.6</v>
      </c>
      <c r="I47" s="30">
        <f t="shared" si="5"/>
        <v>1</v>
      </c>
      <c r="J47" s="18">
        <v>1</v>
      </c>
      <c r="K47" s="17">
        <f t="shared" si="1"/>
        <v>1.6</v>
      </c>
      <c r="L47" s="71" t="s">
        <v>74</v>
      </c>
      <c r="M47" s="23">
        <v>2</v>
      </c>
      <c r="N47" s="22">
        <f t="shared" si="2"/>
        <v>1</v>
      </c>
      <c r="O47" s="78" t="s">
        <v>122</v>
      </c>
    </row>
    <row r="48" spans="1:15" ht="15.75" customHeight="1" x14ac:dyDescent="0.2">
      <c r="A48" s="11" t="s">
        <v>49</v>
      </c>
      <c r="B48" s="50" t="s">
        <v>39</v>
      </c>
      <c r="C48" s="54">
        <v>43279</v>
      </c>
      <c r="D48" s="58">
        <v>0.94791666666666996</v>
      </c>
      <c r="E48" s="53">
        <v>2.2999999999999998</v>
      </c>
      <c r="F48" s="28">
        <v>1.9</v>
      </c>
      <c r="G48" s="28">
        <v>1</v>
      </c>
      <c r="H48" s="30">
        <f t="shared" si="4"/>
        <v>2.2999999999999998</v>
      </c>
      <c r="I48" s="30">
        <f t="shared" si="5"/>
        <v>1</v>
      </c>
      <c r="J48" s="18" t="s">
        <v>58</v>
      </c>
      <c r="K48" s="17">
        <f t="shared" si="1"/>
        <v>1.9</v>
      </c>
      <c r="L48" s="71" t="s">
        <v>71</v>
      </c>
      <c r="M48" s="23">
        <v>2</v>
      </c>
      <c r="N48" s="22">
        <f t="shared" si="2"/>
        <v>1</v>
      </c>
      <c r="O48" s="78" t="s">
        <v>123</v>
      </c>
    </row>
    <row r="49" spans="1:15" ht="15.75" customHeight="1" thickBot="1" x14ac:dyDescent="0.25">
      <c r="A49" s="11" t="s">
        <v>50</v>
      </c>
      <c r="B49" s="50" t="s">
        <v>37</v>
      </c>
      <c r="C49" s="54">
        <v>43279</v>
      </c>
      <c r="D49" s="58">
        <v>0.95833333333333703</v>
      </c>
      <c r="E49" s="53">
        <v>1.9</v>
      </c>
      <c r="F49" s="28">
        <v>1.7</v>
      </c>
      <c r="G49" s="28">
        <v>1</v>
      </c>
      <c r="H49" s="30">
        <f t="shared" si="4"/>
        <v>1.9</v>
      </c>
      <c r="I49" s="30">
        <f t="shared" si="5"/>
        <v>1</v>
      </c>
      <c r="J49" s="19" t="s">
        <v>58</v>
      </c>
      <c r="K49" s="17">
        <f t="shared" si="1"/>
        <v>1.7</v>
      </c>
      <c r="L49" s="72" t="s">
        <v>71</v>
      </c>
      <c r="M49" s="24" t="s">
        <v>58</v>
      </c>
      <c r="N49" s="22">
        <f t="shared" si="2"/>
        <v>1.7</v>
      </c>
      <c r="O49" s="22" t="s">
        <v>124</v>
      </c>
    </row>
    <row r="50" spans="1:15" ht="15.75" customHeight="1" thickBot="1" x14ac:dyDescent="0.25">
      <c r="E50" s="13"/>
      <c r="F50" s="13"/>
      <c r="G50" s="13"/>
      <c r="H50" s="34">
        <f>SUM(H2:H49)</f>
        <v>247.10000000000002</v>
      </c>
      <c r="I50" s="35">
        <f>SUM(I2:I49)</f>
        <v>48</v>
      </c>
      <c r="J50" s="31" t="s">
        <v>60</v>
      </c>
      <c r="K50" s="20">
        <f>SUM(K2:K49)</f>
        <v>70.000000000000014</v>
      </c>
      <c r="L50" s="73"/>
      <c r="M50" s="36" t="s">
        <v>60</v>
      </c>
      <c r="N50" s="25">
        <f>SUM(N2:N49)</f>
        <v>65.399999999999991</v>
      </c>
      <c r="O50" s="65"/>
    </row>
    <row r="51" spans="1:15" ht="15.75" customHeight="1" x14ac:dyDescent="0.2">
      <c r="E51" s="14"/>
      <c r="F51" s="14"/>
      <c r="G51" s="14"/>
      <c r="H51" s="33"/>
      <c r="I51" s="33"/>
      <c r="J51" s="39" t="s">
        <v>62</v>
      </c>
      <c r="K51" s="38">
        <f>COUNTIF(K2:K49,1)</f>
        <v>27</v>
      </c>
      <c r="L51" s="74"/>
      <c r="M51" s="41" t="s">
        <v>62</v>
      </c>
      <c r="N51" s="40">
        <f>COUNTIF(N2:N49,1)</f>
        <v>31</v>
      </c>
      <c r="O51" s="66"/>
    </row>
    <row r="52" spans="1:15" ht="15.75" customHeight="1" thickBot="1" x14ac:dyDescent="0.25">
      <c r="J52" s="32" t="s">
        <v>61</v>
      </c>
      <c r="K52" s="21">
        <f>1-(-$I$50+K50)/($H$50-$I$50)</f>
        <v>0.88950276243093918</v>
      </c>
      <c r="L52" s="75"/>
      <c r="M52" s="37" t="s">
        <v>61</v>
      </c>
      <c r="N52" s="26">
        <f>1-(-$I$50+N50)/($H$50-$I$50)</f>
        <v>0.91260673028628836</v>
      </c>
      <c r="O52" s="67"/>
    </row>
    <row r="53" spans="1:15" ht="15.75" customHeight="1" x14ac:dyDescent="0.2"/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</sheetData>
  <pageMargins left="0.7" right="0.7" top="0.75" bottom="0.75" header="0" footer="0"/>
  <pageSetup paperSize="9" orientation="portrait" r:id="rId1"/>
  <ignoredErrors>
    <ignoredError sqref="H2:H49 I2:I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11" ht="16" thickBot="1" x14ac:dyDescent="0.25">
      <c r="C1" s="46" t="s">
        <v>55</v>
      </c>
      <c r="D1" s="47"/>
      <c r="E1" s="46" t="s">
        <v>0</v>
      </c>
      <c r="F1" s="47"/>
    </row>
    <row r="2" spans="1:11" x14ac:dyDescent="0.2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6" thickBot="1" x14ac:dyDescent="0.25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6" thickBot="1" x14ac:dyDescent="0.25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6" thickBot="1" x14ac:dyDescent="0.25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6" thickBot="1" x14ac:dyDescent="0.25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6" thickBot="1" x14ac:dyDescent="0.25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6" thickBot="1" x14ac:dyDescent="0.25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6" thickBot="1" x14ac:dyDescent="0.25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6" thickBot="1" x14ac:dyDescent="0.25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6" thickBot="1" x14ac:dyDescent="0.25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6" thickBot="1" x14ac:dyDescent="0.25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6" thickBot="1" x14ac:dyDescent="0.25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6" thickBot="1" x14ac:dyDescent="0.25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6" thickBot="1" x14ac:dyDescent="0.25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6" thickBot="1" x14ac:dyDescent="0.25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6" thickBot="1" x14ac:dyDescent="0.25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6" thickBot="1" x14ac:dyDescent="0.25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6" thickBot="1" x14ac:dyDescent="0.25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6" thickBot="1" x14ac:dyDescent="0.25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6" thickBot="1" x14ac:dyDescent="0.25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6" thickBot="1" x14ac:dyDescent="0.25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6" thickBot="1" x14ac:dyDescent="0.25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6" thickBot="1" x14ac:dyDescent="0.25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6" thickBot="1" x14ac:dyDescent="0.25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6" thickBot="1" x14ac:dyDescent="0.25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6" thickBot="1" x14ac:dyDescent="0.25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6" thickBot="1" x14ac:dyDescent="0.25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6" thickBot="1" x14ac:dyDescent="0.25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6" thickBot="1" x14ac:dyDescent="0.25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6" thickBot="1" x14ac:dyDescent="0.25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6" thickBot="1" x14ac:dyDescent="0.25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6" thickBot="1" x14ac:dyDescent="0.25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6" thickBot="1" x14ac:dyDescent="0.25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6" thickBot="1" x14ac:dyDescent="0.25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6" thickBot="1" x14ac:dyDescent="0.25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6" thickBot="1" x14ac:dyDescent="0.25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6" thickBot="1" x14ac:dyDescent="0.25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6" thickBot="1" x14ac:dyDescent="0.25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6" thickBot="1" x14ac:dyDescent="0.25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6" thickBot="1" x14ac:dyDescent="0.25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6" thickBot="1" x14ac:dyDescent="0.25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6" thickBot="1" x14ac:dyDescent="0.25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6" thickBot="1" x14ac:dyDescent="0.25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6" thickBot="1" x14ac:dyDescent="0.25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6" thickBot="1" x14ac:dyDescent="0.25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6" thickBot="1" x14ac:dyDescent="0.25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6" thickBot="1" x14ac:dyDescent="0.25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6" thickBot="1" x14ac:dyDescent="0.25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6" thickBot="1" x14ac:dyDescent="0.25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53"/>
  <sheetViews>
    <sheetView workbookViewId="0">
      <selection activeCell="J13" sqref="J13"/>
    </sheetView>
  </sheetViews>
  <sheetFormatPr baseColWidth="10" defaultColWidth="14.5" defaultRowHeight="15" customHeight="1" x14ac:dyDescent="0.2"/>
  <sheetData>
    <row r="3" spans="1:11" x14ac:dyDescent="0.2">
      <c r="C3" t="s">
        <v>56</v>
      </c>
      <c r="I3" s="7"/>
      <c r="J3" s="7"/>
      <c r="K3" s="7"/>
    </row>
    <row r="4" spans="1:11" x14ac:dyDescent="0.2">
      <c r="I4" s="7"/>
      <c r="J4" s="7"/>
      <c r="K4" s="7"/>
    </row>
    <row r="5" spans="1:11" x14ac:dyDescent="0.2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 x14ac:dyDescent="0.2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2018-06-12T19:48:52Z</dcterms:modified>
</cp:coreProperties>
</file>